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" yWindow="828" windowWidth="22092" windowHeight="12276" activeTab="0"/>
  </bookViews>
  <sheets>
    <sheet name="Hosp. vysl.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<sst xmlns="http://schemas.openxmlformats.org/spreadsheetml/2006/main" count="30" uniqueCount="30">
  <si>
    <t>31.12.2005</t>
  </si>
  <si>
    <t>31.12.2006</t>
  </si>
  <si>
    <t>31.12.2007</t>
  </si>
  <si>
    <t>31.12.2008</t>
  </si>
  <si>
    <t>31.12.2009</t>
  </si>
  <si>
    <t>31.12.2010</t>
  </si>
  <si>
    <t>31.12.2011</t>
  </si>
  <si>
    <t>č.r.</t>
  </si>
  <si>
    <t>a</t>
  </si>
  <si>
    <t>b</t>
  </si>
  <si>
    <t>Hospodársky výsledok pred zdanením</t>
  </si>
  <si>
    <t>Hospodársky výsledok po zdanení</t>
  </si>
  <si>
    <t>Agregované údaje za licencované poisťovne</t>
  </si>
  <si>
    <t>31.12.2002</t>
  </si>
  <si>
    <t>31.12.2003</t>
  </si>
  <si>
    <t>31.12.2004</t>
  </si>
  <si>
    <t>31.12.1993</t>
  </si>
  <si>
    <t>31.12.1994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</si>
  <si>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</si>
  <si>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</si>
  <si>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</si>
  <si>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</si>
  <si>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</si>
  <si>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</si>
  <si>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</si>
  <si>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31.12.2012</t>
  </si>
  <si>
    <t>31.12.2013</t>
  </si>
  <si>
    <t>31.12.2014</t>
  </si>
  <si>
    <t>31.12.2015</t>
  </si>
  <si>
    <t>(v EUR)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</si>
</sst>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#.00;\-#,###.00"/>
    <numFmt numFmtId="175" formatCode="#,##0.000"/>
    <numFmt numFmtId="176" formatCode="[$-41B]d\.\ mmmm\ yyyy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d/m/yyyy;@"/>
  </numFmts>
  <fonts count="46">
    <font>
      <sz val="11"/>
      <name val="Arial"/>
      <family val="0"/>
    </font>
    <font>
      <sz val="9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60" applyFont="1" applyBorder="1" applyAlignment="1" applyProtection="1">
      <alignment horizontal="center" vertical="center" wrapText="1"/>
      <protection/>
    </xf>
    <xf numFmtId="0" fontId="2" fillId="0" borderId="10" xfId="60" applyFont="1" applyBorder="1" applyAlignment="1" applyProtection="1">
      <alignment horizontal="left" vertical="center" wrapText="1"/>
      <protection/>
    </xf>
    <xf numFmtId="0" fontId="2" fillId="0" borderId="10" xfId="60" applyFont="1" applyFill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centerContinuous"/>
      <protection/>
    </xf>
    <xf numFmtId="0" fontId="3" fillId="0" borderId="0" xfId="59" applyFont="1" applyProtection="1">
      <alignment/>
      <protection/>
    </xf>
    <xf numFmtId="0" fontId="3" fillId="0" borderId="0" xfId="59" applyFont="1" applyAlignment="1" applyProtection="1">
      <alignment horizontal="left"/>
      <protection/>
    </xf>
    <xf numFmtId="0" fontId="3" fillId="0" borderId="0" xfId="59" applyFont="1" applyAlignment="1" applyProtection="1">
      <alignment horizontal="right"/>
      <protection/>
    </xf>
    <xf numFmtId="0" fontId="3" fillId="0" borderId="10" xfId="59" applyFont="1" applyBorder="1" applyProtection="1">
      <alignment/>
      <protection/>
    </xf>
    <xf numFmtId="0" fontId="3" fillId="0" borderId="10" xfId="59" applyFont="1" applyBorder="1" applyAlignment="1" applyProtection="1">
      <alignment horizontal="center"/>
      <protection/>
    </xf>
    <xf numFmtId="0" fontId="3" fillId="0" borderId="0" xfId="59" applyFont="1" applyFill="1" applyProtection="1">
      <alignment/>
      <protection/>
    </xf>
    <xf numFmtId="0" fontId="6" fillId="0" borderId="0" xfId="59" applyFont="1" applyAlignment="1" applyProtection="1">
      <alignment horizontal="centerContinuous"/>
      <protection/>
    </xf>
    <xf numFmtId="0" fontId="7" fillId="0" borderId="0" xfId="59" applyFont="1" applyAlignment="1" applyProtection="1">
      <alignment horizontal="centerContinuous"/>
      <protection/>
    </xf>
    <xf numFmtId="4" fontId="3" fillId="0" borderId="10" xfId="59" applyNumberFormat="1" applyFont="1" applyBorder="1" applyProtection="1">
      <alignment/>
      <protection locked="0"/>
    </xf>
    <xf numFmtId="4" fontId="3" fillId="0" borderId="10" xfId="59" applyNumberFormat="1" applyFont="1" applyBorder="1" applyAlignment="1" applyProtection="1">
      <alignment horizontal="center"/>
      <protection/>
    </xf>
    <xf numFmtId="4" fontId="3" fillId="0" borderId="10" xfId="60" applyNumberFormat="1" applyFont="1" applyBorder="1" applyProtection="1">
      <alignment/>
      <protection locked="0"/>
    </xf>
    <xf numFmtId="4" fontId="3" fillId="0" borderId="10" xfId="60" applyNumberFormat="1" applyFont="1" applyFill="1" applyBorder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_VS_PN_SUMZIVPOIS" xfId="59"/>
    <cellStyle name="Normal_Zaklad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"/>
  <sheetViews>
    <sheetView tabSelected="1" zoomScalePageLayoutView="0" workbookViewId="0" topLeftCell="G4">
      <selection activeCell="X24" sqref="X24"/>
    </sheetView>
  </sheetViews>
  <sheetFormatPr defaultColWidth="9.00390625" defaultRowHeight="14.25"/>
  <cols>
    <col min="1" max="1" width="29.625" style="5" customWidth="1"/>
    <col min="2" max="2" width="4.125" style="5" customWidth="1"/>
    <col min="3" max="4" width="12.125" style="5" bestFit="1" customWidth="1"/>
    <col min="5" max="6" width="11.25390625" style="5" bestFit="1" customWidth="1"/>
    <col min="7" max="7" width="12.125" style="5" bestFit="1" customWidth="1"/>
    <col min="8" max="8" width="12.75390625" style="5" bestFit="1" customWidth="1"/>
    <col min="9" max="9" width="11.25390625" style="5" bestFit="1" customWidth="1"/>
    <col min="10" max="11" width="12.125" style="5" bestFit="1" customWidth="1"/>
    <col min="12" max="12" width="12.75390625" style="5" bestFit="1" customWidth="1"/>
    <col min="13" max="15" width="12.125" style="5" bestFit="1" customWidth="1"/>
    <col min="16" max="22" width="12.00390625" style="5" bestFit="1" customWidth="1"/>
    <col min="23" max="25" width="12.375" style="5" bestFit="1" customWidth="1"/>
    <col min="26" max="16384" width="9.00390625" style="5" customWidth="1"/>
  </cols>
  <sheetData>
    <row r="2" spans="1:21" ht="15">
      <c r="A2" s="12" t="s">
        <v>12</v>
      </c>
      <c r="B2" s="4"/>
      <c r="C2" s="4"/>
      <c r="D2" s="4"/>
      <c r="E2" s="4"/>
      <c r="F2" s="4"/>
      <c r="G2" s="4"/>
      <c r="H2" s="11"/>
      <c r="I2" s="4"/>
      <c r="J2" s="4"/>
      <c r="K2" s="4"/>
      <c r="L2" s="4"/>
      <c r="M2" s="4"/>
      <c r="N2" s="4"/>
      <c r="O2" s="4"/>
      <c r="P2" s="4"/>
      <c r="Q2" s="4"/>
      <c r="R2" s="4"/>
      <c r="U2" s="4"/>
    </row>
    <row r="6" spans="19:25" ht="12.75">
      <c r="S6" s="6"/>
      <c r="T6" s="6"/>
      <c r="U6" s="7"/>
      <c r="V6" s="7"/>
      <c r="Y6" s="7" t="s">
        <v>29</v>
      </c>
    </row>
    <row r="7" spans="1:25" ht="12.75">
      <c r="A7" s="8"/>
      <c r="B7" s="9" t="s">
        <v>7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13</v>
      </c>
      <c r="M7" s="1" t="s">
        <v>14</v>
      </c>
      <c r="N7" s="1" t="s">
        <v>15</v>
      </c>
      <c r="O7" s="1" t="s">
        <v>0</v>
      </c>
      <c r="P7" s="1" t="s">
        <v>1</v>
      </c>
      <c r="Q7" s="1" t="s">
        <v>2</v>
      </c>
      <c r="R7" s="1" t="s">
        <v>3</v>
      </c>
      <c r="S7" s="1" t="s">
        <v>4</v>
      </c>
      <c r="T7" s="1" t="s">
        <v>5</v>
      </c>
      <c r="U7" s="3" t="s">
        <v>6</v>
      </c>
      <c r="V7" s="3" t="s">
        <v>25</v>
      </c>
      <c r="W7" s="3" t="s">
        <v>26</v>
      </c>
      <c r="X7" s="3" t="s">
        <v>27</v>
      </c>
      <c r="Y7" s="3" t="s">
        <v>28</v>
      </c>
    </row>
    <row r="8" spans="1:25" ht="12.75">
      <c r="A8" s="9" t="s">
        <v>8</v>
      </c>
      <c r="B8" s="9" t="s">
        <v>9</v>
      </c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9">
        <v>20</v>
      </c>
      <c r="W8" s="9">
        <v>21</v>
      </c>
      <c r="X8" s="9">
        <v>22</v>
      </c>
      <c r="Y8" s="9">
        <v>23</v>
      </c>
    </row>
    <row r="9" spans="1:25" ht="26.25">
      <c r="A9" s="2" t="s">
        <v>10</v>
      </c>
      <c r="B9" s="9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>
        <f>191253.686901*1000</f>
        <v>191253686.90100002</v>
      </c>
      <c r="Q9" s="15">
        <f>240409.923261*1000</f>
        <v>240409923.26099998</v>
      </c>
      <c r="R9" s="15">
        <f>147434.718261*1000</f>
        <v>147434718.261</v>
      </c>
      <c r="S9" s="15">
        <f>190981.28947*1000</f>
        <v>190981289.47</v>
      </c>
      <c r="T9" s="15">
        <f>170849.78667*1000</f>
        <v>170849786.67</v>
      </c>
      <c r="U9" s="16">
        <f>246726.38708*1000</f>
        <v>246726387.07999998</v>
      </c>
      <c r="V9" s="16">
        <f>172220.371*1000</f>
        <v>172220371</v>
      </c>
      <c r="W9" s="13">
        <f>217007.528*1000</f>
        <v>217007528</v>
      </c>
      <c r="X9" s="13">
        <f>223090.852*1000</f>
        <v>223090852</v>
      </c>
      <c r="Y9" s="13">
        <f>172412.041*1000</f>
        <v>172412041</v>
      </c>
    </row>
    <row r="10" spans="1:25" ht="26.25">
      <c r="A10" s="2" t="s">
        <v>11</v>
      </c>
      <c r="B10" s="9">
        <v>2</v>
      </c>
      <c r="C10" s="14">
        <f>25887.7381663679*1000</f>
        <v>25887738.1663679</v>
      </c>
      <c r="D10" s="14">
        <f>11626.0705038837*1000</f>
        <v>11626070.5038837</v>
      </c>
      <c r="E10" s="14">
        <f>6090.9845316338*1000</f>
        <v>6090984.5316338</v>
      </c>
      <c r="F10" s="14">
        <f>5978.25798313749*1000</f>
        <v>5978257.983137489</v>
      </c>
      <c r="G10" s="14">
        <f>11488.4485162318*1000</f>
        <v>11488448.5162318</v>
      </c>
      <c r="H10" s="14">
        <f>-52588.2294363673*1000</f>
        <v>-52588229.436367296</v>
      </c>
      <c r="I10" s="14">
        <f>8177.8862112461*1000</f>
        <v>8177886.2112461</v>
      </c>
      <c r="J10" s="14">
        <f>13415.1996730399*1000</f>
        <v>13415199.6730399</v>
      </c>
      <c r="K10" s="14">
        <f>27385.8461129921*1000</f>
        <v>27385846.1129921</v>
      </c>
      <c r="L10" s="14">
        <f>-28160.4925977561*1000</f>
        <v>-28160492.5977561</v>
      </c>
      <c r="M10" s="14">
        <f>45972.5244884817*1000</f>
        <v>45972524.4884817</v>
      </c>
      <c r="N10" s="14">
        <f>73083.2930535086*1000</f>
        <v>73083293.05350861</v>
      </c>
      <c r="O10" s="15">
        <f>91830.9819664078*1000</f>
        <v>91830981.96640779</v>
      </c>
      <c r="P10" s="15">
        <f>149482.306635*1000</f>
        <v>149482306.635</v>
      </c>
      <c r="Q10" s="15">
        <f>200010.108549*1000</f>
        <v>200010108.549</v>
      </c>
      <c r="R10" s="15">
        <f>107605.997977*1000</f>
        <v>107605997.97700001</v>
      </c>
      <c r="S10" s="15">
        <f>145820.01057*1000</f>
        <v>145820010.57000002</v>
      </c>
      <c r="T10" s="15">
        <f>136821.50918*1000</f>
        <v>136821509.18</v>
      </c>
      <c r="U10" s="16">
        <f>189724.08785*1000</f>
        <v>189724087.85000002</v>
      </c>
      <c r="V10" s="16">
        <f>136403.889*1000</f>
        <v>136403889</v>
      </c>
      <c r="W10" s="13">
        <f>159724.236*1000</f>
        <v>159724236</v>
      </c>
      <c r="X10" s="13">
        <f>181216.791*1000</f>
        <v>181216791</v>
      </c>
      <c r="Y10" s="13">
        <f>130124.28419*1000</f>
        <v>130124284.19000001</v>
      </c>
    </row>
    <row r="11" ht="12.75">
      <c r="U11" s="1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0 D10:Y10 P9:Y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2016-08-12T08:56:59Z</dcterms:created>
  <dcterms:modified xsi:type="dcterms:W3CDTF">2022-01-26T09:07:47Z</dcterms:modified>
  <cp:category/>
  <cp:version/>
  <cp:contentType/>
  <cp:contentStatus/>
</cp:coreProperties>
</file>