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95" windowHeight="10245" tabRatio="908" activeTab="0"/>
  </bookViews>
  <sheets>
    <sheet name="Súhrn" sheetId="1" r:id="rId1"/>
    <sheet name="HDP" sheetId="2" r:id="rId2"/>
    <sheet name="Inflácia" sheetId="3" r:id="rId3"/>
    <sheet name="Trh práce" sheetId="4" r:id="rId4"/>
    <sheet name="Obchodná a platobná bilancia" sheetId="5" r:id="rId5"/>
    <sheet name="Sektor_verejnej_správy" sheetId="6" r:id="rId6"/>
    <sheet name="Porovnanie predikcií" sheetId="7" r:id="rId7"/>
  </sheets>
  <definedNames>
    <definedName name="_xlnm.Print_Area" localSheetId="6">'Porovnanie predikcií'!$A$1:$W$30</definedName>
    <definedName name="_xlnm.Print_Area" localSheetId="0">'Súhrn'!$B$2:$N$77</definedName>
  </definedNames>
  <calcPr fullCalcOnLoad="1"/>
</workbook>
</file>

<file path=xl/sharedStrings.xml><?xml version="1.0" encoding="utf-8"?>
<sst xmlns="http://schemas.openxmlformats.org/spreadsheetml/2006/main" count="697" uniqueCount="206">
  <si>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</si>
  <si>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</si>
  <si>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</si>
  <si>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</si>
  <si>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</si>
  <si>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</si>
  <si>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</si>
  <si>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</si>
  <si>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</si>
  <si>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</si>
  <si>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</si>
  <si>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</si>
  <si>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Miera úspor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</si>
  <si>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</si>
  <si>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</si>
  <si>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</si>
  <si>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</si>
  <si>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</si>
  <si>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</si>
  <si>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</si>
  <si>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</si>
  <si>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</si>
  <si>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</si>
  <si>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</si>
  <si>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</si>
  <si>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</si>
  <si>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</si>
  <si>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</si>
  <si>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</si>
  <si>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</si>
  <si>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</si>
  <si>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domácností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</si>
  <si>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</si>
  <si>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</si>
  <si>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</si>
  <si>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</si>
  <si>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</si>
  <si>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</si>
  <si>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Počet nezamestnaných</t>
  </si>
  <si>
    <t>Domácnosti</t>
  </si>
  <si>
    <t>Externé prostredie a technické predpoklady</t>
  </si>
  <si>
    <t>Deficit verejných financií</t>
  </si>
  <si>
    <t>[úroveň]</t>
  </si>
  <si>
    <t>Cena ropy v USD</t>
  </si>
  <si>
    <t>Cena ropy v EUR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</si>
  <si>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</si>
  <si>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</si>
  <si>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</si>
  <si>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</si>
  <si>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</si>
  <si>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</si>
  <si>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</si>
  <si>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</si>
  <si>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</si>
  <si>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</si>
  <si>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</si>
  <si>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</si>
  <si>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</si>
  <si>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</si>
  <si>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</si>
  <si>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</si>
  <si>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</si>
  <si>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</si>
  <si>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</si>
  <si>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</si>
  <si>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</si>
  <si>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</si>
  <si>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</si>
  <si>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</si>
  <si>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</si>
  <si>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</si>
  <si>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</si>
  <si>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</si>
  <si>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</si>
  <si>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</si>
  <si>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</si>
  <si>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</si>
  <si>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</si>
  <si>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</si>
  <si>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</si>
  <si>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</si>
  <si>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</si>
  <si>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</si>
  <si>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</si>
  <si>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</si>
  <si>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</si>
  <si>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</si>
  <si>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</si>
  <si>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</si>
  <si>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[rast v %, y-o-y, nsa]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</si>
  <si>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</si>
  <si>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</si>
  <si>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</si>
  <si>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</si>
  <si>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[€]</t>
  </si>
  <si>
    <t>[medziročný rast v %, s. c.]</t>
  </si>
  <si>
    <t>[s. c.]</t>
  </si>
  <si>
    <t>[% z disponibilného dôchodku]</t>
  </si>
  <si>
    <t>Bilancia tovarov</t>
  </si>
  <si>
    <t>[% p. a.]</t>
  </si>
  <si>
    <t>Zdroj: NBS, ECB a ŠÚ SR.</t>
  </si>
  <si>
    <t>[mil. EUR v s. c.]</t>
  </si>
  <si>
    <t>[mil. EUR v b. c.]</t>
  </si>
  <si>
    <t>Obchodná bilancia (tovary a služby)</t>
  </si>
  <si>
    <r>
      <t xml:space="preserve">Medzera v nezamestnanosti </t>
    </r>
    <r>
      <rPr>
        <vertAlign val="superscript"/>
        <sz val="11"/>
        <color indexed="8"/>
        <rFont val="Times New Roman"/>
        <family val="1"/>
      </rPr>
      <t>2</t>
    </r>
    <r>
      <rPr>
        <vertAlign val="superscript"/>
        <sz val="11"/>
        <color indexed="8"/>
        <rFont val="Times New Roman"/>
        <family val="1"/>
      </rPr>
      <t>)</t>
    </r>
  </si>
  <si>
    <t>[p. b.]</t>
  </si>
  <si>
    <r>
      <t>Produktivita práce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</si>
  <si>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Times New Roman"/>
        <family val="1"/>
      </rPr>
      <t>4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</si>
  <si>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Nominálne mzdy </t>
    </r>
    <r>
      <rPr>
        <vertAlign val="superscript"/>
        <sz val="11"/>
        <color indexed="8"/>
        <rFont val="Times New Roman"/>
        <family val="1"/>
      </rPr>
      <t>5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</si>
  <si>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Reálne mzdy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</si>
  <si>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Poznámky:</t>
  </si>
  <si>
    <t>1) VZPS - výberové zisťovanie pracovných síl.</t>
  </si>
  <si>
    <t>2) Rozdiel medzi mierou nezamestnanosti a NAIRU (mierou nezamestnanosti, ktorá nezrýchľuje infláciu). Kladný výsledok znamená vyššiu mieru nezamestnanosti v porovnaní s NAIRU.</t>
  </si>
  <si>
    <t>4) Vypočítaná z nominálneho HDP a zamestnanosti zo štvrťročného štatistického výkazníctva ŠÚ SR.</t>
  </si>
  <si>
    <t>Zdroj: NBS a ŠÚ SR.</t>
  </si>
  <si>
    <t>[medziročný rast v %, ESA 2010]</t>
  </si>
  <si>
    <t>Tabuľka 2 Cenový vývoj</t>
  </si>
  <si>
    <t>Tabuľka 1 Hrubý domáci produkt</t>
  </si>
  <si>
    <t>1) Deflátor exportu tovarov a služieb / deflátor importu tovarov a služieb.</t>
  </si>
  <si>
    <t>2) Kompenzácie na zamestnanca v b. c. / produktivita práce ESA 2010 v s. c.</t>
  </si>
  <si>
    <t>Tabuľka 3 Trh práce</t>
  </si>
  <si>
    <t>2) Odvetvia mimo súkromného sektora sú definované ako priemer sekcií O, P a Q klasifikácie SK NACE Rev. 2 (verejná správa, školstvo, zdravotníctvo).</t>
  </si>
  <si>
    <t>3) HDP s. c. / zamestnanosť ESA 2010.</t>
  </si>
  <si>
    <t>4) Ekonomicky aktívne obyvateľstvo v tis. osôb / populácia v produktívnom veku v tis. osôb.</t>
  </si>
  <si>
    <t>5) Miera nezamestnanosti, ktorá nezrýchľuje infláciu.</t>
  </si>
  <si>
    <t>Zamestnanosť (ESA 2010)</t>
  </si>
  <si>
    <t>Zdroj:</t>
  </si>
  <si>
    <t>Tabuľka 5 Porovnanie predikcií vybraných inštitúcií</t>
  </si>
  <si>
    <t>[tis. osôb, ESA 2010]</t>
  </si>
  <si>
    <r>
      <t xml:space="preserve">[tis. osôb, VZPS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</si>
  <si>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t>[tis. osôb, VZPS]</t>
  </si>
  <si>
    <t>[mil. € v b. c.]</t>
  </si>
  <si>
    <t>[rast v %, s. c.]</t>
  </si>
  <si>
    <t>[príspevok v p. b., s. c.]</t>
  </si>
  <si>
    <r>
      <t xml:space="preserve">Výmenné relácie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</si>
  <si>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Jednotkové náklady práce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</si>
  <si>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Priemerná mzda, nominálna </t>
    </r>
    <r>
      <rPr>
        <vertAlign val="superscript"/>
        <sz val="11"/>
        <color indexed="8"/>
        <rFont val="Times New Roman"/>
        <family val="1"/>
      </rPr>
      <t>1)</t>
    </r>
  </si>
  <si>
    <r>
      <t>Priemerná mzda mimo súkromného sektora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</si>
  <si>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Produktivita práce </t>
    </r>
    <r>
      <rPr>
        <vertAlign val="superscript"/>
        <sz val="11"/>
        <color indexed="8"/>
        <rFont val="Times New Roman"/>
        <family val="1"/>
      </rPr>
      <t>3)</t>
    </r>
  </si>
  <si>
    <r>
      <t xml:space="preserve">Miera participácie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</si>
  <si>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Odhad NAIRU </t>
    </r>
    <r>
      <rPr>
        <vertAlign val="superscript"/>
        <sz val="11"/>
        <color indexed="8"/>
        <rFont val="Times New Roman"/>
        <family val="1"/>
      </rPr>
      <t>5)</t>
    </r>
  </si>
  <si>
    <t>[€, s. c.]</t>
  </si>
  <si>
    <t>[% z HDP, b. c.]</t>
  </si>
  <si>
    <r>
      <t xml:space="preserve">Priemerná mzda mimo súkromného sektora </t>
    </r>
    <r>
      <rPr>
        <vertAlign val="superscript"/>
        <sz val="11"/>
        <color indexed="8"/>
        <rFont val="Times New Roman"/>
        <family val="1"/>
      </rPr>
      <t>2)</t>
    </r>
  </si>
  <si>
    <t>[zmena v p. b.]</t>
  </si>
  <si>
    <t>[ESA 2010, mil. €, s. c.]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</si>
  <si>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b. c.]</t>
    </r>
  </si>
  <si>
    <t>[BoP, mil. €, b. c.]</t>
  </si>
  <si>
    <t>[ESA 2010, mil. €, b. c.]</t>
  </si>
  <si>
    <t>Hrubý domáci produkt (s. c.)</t>
  </si>
  <si>
    <t>Vládna spotreba (s. c.)</t>
  </si>
  <si>
    <t>Tvorba hrubého fixného kapitálu (s. c.)</t>
  </si>
  <si>
    <t>Export tovarov a služieb (s. c.)</t>
  </si>
  <si>
    <r>
      <t xml:space="preserve">Index HICP </t>
    </r>
    <r>
      <rPr>
        <vertAlign val="superscript"/>
        <sz val="11"/>
        <color indexed="8"/>
        <rFont val="Times New Roman"/>
        <family val="1"/>
      </rPr>
      <t>2)</t>
    </r>
  </si>
  <si>
    <t>2) MMF: index CPI</t>
  </si>
  <si>
    <t>Tabuľka 4 Obchodná a platobná bilancia</t>
  </si>
  <si>
    <t>1) Skutočnosť</t>
  </si>
  <si>
    <t>Hrubý dlh</t>
  </si>
  <si>
    <t>Celkové príjmy</t>
  </si>
  <si>
    <t>Celkové výdavky</t>
  </si>
  <si>
    <t>Tabuľka 4 Sektor verejnej správy  (S.13)</t>
  </si>
  <si>
    <t>Bilancia príjmov a výdavkov</t>
  </si>
  <si>
    <t>[ESA 2010, mil. €]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</si>
  <si>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</si>
  <si>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</si>
  <si>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</si>
  <si>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</si>
  <si>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</si>
  <si>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</si>
  <si>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1)</t>
    </r>
  </si>
  <si>
    <t>5) Priemerná mesačná mzda zo štatistického výkazníctva ŠÚ SR.</t>
  </si>
  <si>
    <t>6) Mzda zo štatistického výkazníctva deflovaná infláciou CPI.</t>
  </si>
  <si>
    <t>1) Priemerná mesačná mzda zo štatistického výkazníctva ŠÚ SR.</t>
  </si>
  <si>
    <t xml:space="preserve">Ceny neenergetických komodít v USD </t>
  </si>
  <si>
    <t xml:space="preserve">EURIBOR - 3M </t>
  </si>
  <si>
    <t>Výnos 10-ročného štátneho dlhopisu SR</t>
  </si>
  <si>
    <t xml:space="preserve"> </t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</si>
  <si>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8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</si>
  <si>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Sektor verejnej správy </t>
    </r>
    <r>
      <rPr>
        <b/>
        <i/>
        <vertAlign val="superscript"/>
        <sz val="11"/>
        <color indexed="8"/>
        <rFont val="Times New Roman"/>
        <family val="1"/>
      </rPr>
      <t>7</t>
    </r>
    <r>
      <rPr>
        <b/>
        <i/>
        <vertAlign val="superscript"/>
        <sz val="11"/>
        <color indexed="8"/>
        <rFont val="Times New Roman"/>
        <family val="1"/>
      </rPr>
      <t>)</t>
    </r>
  </si>
  <si>
    <t>Európska komisia -  European Economic Forecast (jarná predikcia, máj 2016)</t>
  </si>
  <si>
    <t>Medzinárodný menový fond - World Economic Outlook (apríl 2016)</t>
  </si>
  <si>
    <t>Cyklický komponent</t>
  </si>
  <si>
    <t>Štrukturálne saldo</t>
  </si>
  <si>
    <t>Cyklicky očistené primárne saldo</t>
  </si>
  <si>
    <t>[% trendového HDP]</t>
  </si>
  <si>
    <r>
      <t xml:space="preserve">Výmenný kurz USD/EUR </t>
    </r>
    <r>
      <rPr>
        <vertAlign val="superscript"/>
        <sz val="11"/>
        <color indexed="8"/>
        <rFont val="Times New Roman"/>
        <family val="1"/>
      </rPr>
      <t>10</t>
    </r>
    <r>
      <rPr>
        <vertAlign val="superscript"/>
        <sz val="11"/>
        <color indexed="8"/>
        <rFont val="Times New Roman"/>
        <family val="1"/>
      </rPr>
      <t xml:space="preserve">) </t>
    </r>
  </si>
  <si>
    <r>
      <t>Cena ropy v USD</t>
    </r>
    <r>
      <rPr>
        <vertAlign val="superscript"/>
        <sz val="11"/>
        <color indexed="8"/>
        <rFont val="Times New Roman"/>
        <family val="1"/>
      </rPr>
      <t xml:space="preserve"> 10) </t>
    </r>
  </si>
  <si>
    <t>10) Zmeny oproti predchádzajúcej predikcii v %.</t>
  </si>
  <si>
    <t>Štrukturálny vývoj</t>
  </si>
  <si>
    <r>
      <t>Fiškálna pozícia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</si>
  <si>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Fiškálna pozícia </t>
    </r>
    <r>
      <rPr>
        <vertAlign val="superscript"/>
        <sz val="11"/>
        <color indexed="8"/>
        <rFont val="Times New Roman"/>
        <family val="1"/>
      </rPr>
      <t>9)</t>
    </r>
  </si>
  <si>
    <t>8) B.9N - Čisté pôžičky poskytnuté (+) / prijaté (-).</t>
  </si>
  <si>
    <t>[medziročná zmena v p. b.]</t>
  </si>
  <si>
    <t>1) B.9N - Čisté pôžičky poskytnuté (+) / prijaté (-).</t>
  </si>
  <si>
    <t>Súkromná spotreba (s. c.)</t>
  </si>
  <si>
    <t>Import tovarov a služieb (s. c.)</t>
  </si>
  <si>
    <t>Organizácia pre ekonomickú spoluprácu a rozvoj (OECD) - Economic Outlook 99 (jún 2016)</t>
  </si>
  <si>
    <t>9) Medziročná zmena cyklicky očisteného primárneho salda. Kladná hodnota znamená reštrikciu.</t>
  </si>
  <si>
    <t>7) S.13; fiškálny výhľad.</t>
  </si>
  <si>
    <t>2) Medziročná zmena cyklicky očisteného primárneho salda. Kladná hodnota znamená reštrikciu.</t>
  </si>
  <si>
    <t>P3Q-2016</t>
  </si>
  <si>
    <t>Zmena oproti P2Q-2016</t>
  </si>
  <si>
    <r>
      <t xml:space="preserve">2015 </t>
    </r>
    <r>
      <rPr>
        <vertAlign val="superscript"/>
        <sz val="11"/>
        <color indexed="8"/>
        <rFont val="Times New Roman"/>
        <family val="1"/>
      </rPr>
      <t>1)</t>
    </r>
  </si>
  <si>
    <t>-</t>
  </si>
  <si>
    <t>Národná banka Slovenska - Strednodobá predikcia P3Q-2016</t>
  </si>
  <si>
    <r>
      <t>Inštitút finančnej politiky - Makroekonomická prognóza (september 2016), cielený deficit a dlh verejnej správy sú z</t>
    </r>
    <r>
      <rPr>
        <sz val="11"/>
        <rFont val="times new roman"/>
        <family val="1"/>
      </rPr>
      <t xml:space="preserve"> "Návrhu rozpočtu verejnej správy na roky 2017 až 2019"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</si>
</sst>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[$-41B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7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vertAlign val="superscript"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u val="single"/>
      <sz val="11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/>
      <top style="thin">
        <color theme="0"/>
      </top>
      <bottom/>
    </border>
    <border>
      <left style="medium"/>
      <right style="medium">
        <color theme="0"/>
      </right>
      <top/>
      <bottom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/>
      <bottom style="thin">
        <color theme="0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8" fillId="8" borderId="0" applyNumberFormat="0" applyBorder="0" applyAlignment="0" applyProtection="0"/>
    <xf numFmtId="0" fontId="6" fillId="9" borderId="0" applyNumberFormat="0" applyBorder="0" applyAlignment="0" applyProtection="0"/>
    <xf numFmtId="0" fontId="58" fillId="10" borderId="0" applyNumberFormat="0" applyBorder="0" applyAlignment="0" applyProtection="0"/>
    <xf numFmtId="0" fontId="6" fillId="7" borderId="0" applyNumberFormat="0" applyBorder="0" applyAlignment="0" applyProtection="0"/>
    <xf numFmtId="0" fontId="58" fillId="11" borderId="0" applyNumberFormat="0" applyBorder="0" applyAlignment="0" applyProtection="0"/>
    <xf numFmtId="0" fontId="6" fillId="12" borderId="0" applyNumberFormat="0" applyBorder="0" applyAlignment="0" applyProtection="0"/>
    <xf numFmtId="0" fontId="58" fillId="13" borderId="0" applyNumberFormat="0" applyBorder="0" applyAlignment="0" applyProtection="0"/>
    <xf numFmtId="0" fontId="6" fillId="9" borderId="0" applyNumberFormat="0" applyBorder="0" applyAlignment="0" applyProtection="0"/>
    <xf numFmtId="0" fontId="58" fillId="14" borderId="0" applyNumberFormat="0" applyBorder="0" applyAlignment="0" applyProtection="0"/>
    <xf numFmtId="0" fontId="6" fillId="6" borderId="0" applyNumberFormat="0" applyBorder="0" applyAlignment="0" applyProtection="0"/>
    <xf numFmtId="0" fontId="58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8" fillId="20" borderId="0" applyNumberFormat="0" applyBorder="0" applyAlignment="0" applyProtection="0"/>
    <xf numFmtId="0" fontId="6" fillId="21" borderId="0" applyNumberFormat="0" applyBorder="0" applyAlignment="0" applyProtection="0"/>
    <xf numFmtId="0" fontId="58" fillId="22" borderId="0" applyNumberFormat="0" applyBorder="0" applyAlignment="0" applyProtection="0"/>
    <xf numFmtId="0" fontId="6" fillId="17" borderId="0" applyNumberFormat="0" applyBorder="0" applyAlignment="0" applyProtection="0"/>
    <xf numFmtId="0" fontId="58" fillId="23" borderId="0" applyNumberFormat="0" applyBorder="0" applyAlignment="0" applyProtection="0"/>
    <xf numFmtId="0" fontId="6" fillId="24" borderId="0" applyNumberFormat="0" applyBorder="0" applyAlignment="0" applyProtection="0"/>
    <xf numFmtId="0" fontId="58" fillId="25" borderId="0" applyNumberFormat="0" applyBorder="0" applyAlignment="0" applyProtection="0"/>
    <xf numFmtId="0" fontId="6" fillId="21" borderId="0" applyNumberFormat="0" applyBorder="0" applyAlignment="0" applyProtection="0"/>
    <xf numFmtId="0" fontId="58" fillId="26" borderId="0" applyNumberFormat="0" applyBorder="0" applyAlignment="0" applyProtection="0"/>
    <xf numFmtId="0" fontId="6" fillId="16" borderId="0" applyNumberFormat="0" applyBorder="0" applyAlignment="0" applyProtection="0"/>
    <xf numFmtId="0" fontId="58" fillId="27" borderId="0" applyNumberFormat="0" applyBorder="0" applyAlignment="0" applyProtection="0"/>
    <xf numFmtId="0" fontId="6" fillId="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59" fillId="32" borderId="0" applyNumberFormat="0" applyBorder="0" applyAlignment="0" applyProtection="0"/>
    <xf numFmtId="0" fontId="11" fillId="30" borderId="0" applyNumberFormat="0" applyBorder="0" applyAlignment="0" applyProtection="0"/>
    <xf numFmtId="0" fontId="59" fillId="33" borderId="0" applyNumberFormat="0" applyBorder="0" applyAlignment="0" applyProtection="0"/>
    <xf numFmtId="0" fontId="11" fillId="17" borderId="0" applyNumberFormat="0" applyBorder="0" applyAlignment="0" applyProtection="0"/>
    <xf numFmtId="0" fontId="59" fillId="34" borderId="0" applyNumberFormat="0" applyBorder="0" applyAlignment="0" applyProtection="0"/>
    <xf numFmtId="0" fontId="11" fillId="24" borderId="0" applyNumberFormat="0" applyBorder="0" applyAlignment="0" applyProtection="0"/>
    <xf numFmtId="0" fontId="59" fillId="35" borderId="0" applyNumberFormat="0" applyBorder="0" applyAlignment="0" applyProtection="0"/>
    <xf numFmtId="0" fontId="11" fillId="21" borderId="0" applyNumberFormat="0" applyBorder="0" applyAlignment="0" applyProtection="0"/>
    <xf numFmtId="0" fontId="59" fillId="36" borderId="0" applyNumberFormat="0" applyBorder="0" applyAlignment="0" applyProtection="0"/>
    <xf numFmtId="0" fontId="11" fillId="30" borderId="0" applyNumberFormat="0" applyBorder="0" applyAlignment="0" applyProtection="0"/>
    <xf numFmtId="0" fontId="59" fillId="37" borderId="0" applyNumberFormat="0" applyBorder="0" applyAlignment="0" applyProtection="0"/>
    <xf numFmtId="0" fontId="11" fillId="7" borderId="0" applyNumberFormat="0" applyBorder="0" applyAlignment="0" applyProtection="0"/>
    <xf numFmtId="0" fontId="59" fillId="38" borderId="0" applyNumberFormat="0" applyBorder="0" applyAlignment="0" applyProtection="0"/>
    <xf numFmtId="0" fontId="11" fillId="30" borderId="0" applyNumberFormat="0" applyBorder="0" applyAlignment="0" applyProtection="0"/>
    <xf numFmtId="0" fontId="59" fillId="39" borderId="0" applyNumberFormat="0" applyBorder="0" applyAlignment="0" applyProtection="0"/>
    <xf numFmtId="0" fontId="11" fillId="40" borderId="0" applyNumberFormat="0" applyBorder="0" applyAlignment="0" applyProtection="0"/>
    <xf numFmtId="0" fontId="59" fillId="41" borderId="0" applyNumberFormat="0" applyBorder="0" applyAlignment="0" applyProtection="0"/>
    <xf numFmtId="0" fontId="11" fillId="42" borderId="0" applyNumberFormat="0" applyBorder="0" applyAlignment="0" applyProtection="0"/>
    <xf numFmtId="0" fontId="59" fillId="43" borderId="0" applyNumberFormat="0" applyBorder="0" applyAlignment="0" applyProtection="0"/>
    <xf numFmtId="0" fontId="11" fillId="44" borderId="0" applyNumberFormat="0" applyBorder="0" applyAlignment="0" applyProtection="0"/>
    <xf numFmtId="0" fontId="59" fillId="45" borderId="0" applyNumberFormat="0" applyBorder="0" applyAlignment="0" applyProtection="0"/>
    <xf numFmtId="0" fontId="11" fillId="30" borderId="0" applyNumberFormat="0" applyBorder="0" applyAlignment="0" applyProtection="0"/>
    <xf numFmtId="0" fontId="59" fillId="46" borderId="0" applyNumberFormat="0" applyBorder="0" applyAlignment="0" applyProtection="0"/>
    <xf numFmtId="0" fontId="11" fillId="47" borderId="0" applyNumberFormat="0" applyBorder="0" applyAlignment="0" applyProtection="0"/>
    <xf numFmtId="0" fontId="60" fillId="48" borderId="0" applyNumberFormat="0" applyBorder="0" applyAlignment="0" applyProtection="0"/>
    <xf numFmtId="0" fontId="12" fillId="3" borderId="0" applyNumberFormat="0" applyBorder="0" applyAlignment="0" applyProtection="0"/>
    <xf numFmtId="0" fontId="61" fillId="49" borderId="1" applyNumberFormat="0" applyAlignment="0" applyProtection="0"/>
    <xf numFmtId="0" fontId="13" fillId="9" borderId="2" applyNumberFormat="0" applyAlignment="0" applyProtection="0"/>
    <xf numFmtId="0" fontId="2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15" fillId="4" borderId="0" applyNumberFormat="0" applyBorder="0" applyAlignment="0" applyProtection="0"/>
    <xf numFmtId="0" fontId="65" fillId="0" borderId="4" applyNumberFormat="0" applyFill="0" applyAlignment="0" applyProtection="0"/>
    <xf numFmtId="0" fontId="16" fillId="0" borderId="5" applyNumberFormat="0" applyFill="0" applyAlignment="0" applyProtection="0"/>
    <xf numFmtId="0" fontId="66" fillId="0" borderId="6" applyNumberFormat="0" applyFill="0" applyAlignment="0" applyProtection="0"/>
    <xf numFmtId="0" fontId="17" fillId="0" borderId="7" applyNumberFormat="0" applyFill="0" applyAlignment="0" applyProtection="0"/>
    <xf numFmtId="0" fontId="67" fillId="0" borderId="8" applyNumberFormat="0" applyFill="0" applyAlignment="0" applyProtection="0"/>
    <xf numFmtId="0" fontId="18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51" borderId="10" applyNumberFormat="0" applyAlignment="0" applyProtection="0"/>
    <xf numFmtId="0" fontId="19" fillId="52" borderId="11" applyNumberFormat="0" applyAlignment="0" applyProtection="0"/>
    <xf numFmtId="0" fontId="12" fillId="3" borderId="0" applyNumberFormat="0" applyBorder="0" applyAlignment="0" applyProtection="0"/>
    <xf numFmtId="0" fontId="70" fillId="53" borderId="1" applyNumberFormat="0" applyAlignment="0" applyProtection="0"/>
    <xf numFmtId="0" fontId="20" fillId="7" borderId="2" applyNumberFormat="0" applyAlignment="0" applyProtection="0"/>
    <xf numFmtId="0" fontId="19" fillId="52" borderId="11" applyNumberFormat="0" applyAlignment="0" applyProtection="0"/>
    <xf numFmtId="0" fontId="71" fillId="0" borderId="12" applyNumberFormat="0" applyFill="0" applyAlignment="0" applyProtection="0"/>
    <xf numFmtId="0" fontId="21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7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2" fillId="5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55" borderId="16" applyNumberFormat="0" applyFont="0" applyAlignment="0" applyProtection="0"/>
    <xf numFmtId="0" fontId="8" fillId="12" borderId="17" applyNumberFormat="0" applyFont="0" applyAlignment="0" applyProtection="0"/>
    <xf numFmtId="0" fontId="73" fillId="49" borderId="18" applyNumberFormat="0" applyAlignment="0" applyProtection="0"/>
    <xf numFmtId="0" fontId="23" fillId="9" borderId="19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17" applyNumberFormat="0" applyFont="0" applyAlignment="0" applyProtection="0"/>
    <xf numFmtId="0" fontId="8" fillId="12" borderId="17" applyNumberFormat="0" applyFont="0" applyAlignment="0" applyProtection="0"/>
    <xf numFmtId="0" fontId="21" fillId="0" borderId="13" applyNumberFormat="0" applyFill="0" applyAlignment="0" applyProtection="0"/>
    <xf numFmtId="0" fontId="15" fillId="4" borderId="0" applyNumberFormat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25" fillId="0" borderId="21" applyNumberFormat="0" applyFill="0" applyAlignment="0" applyProtection="0"/>
    <xf numFmtId="0" fontId="20" fillId="7" borderId="2" applyNumberFormat="0" applyAlignment="0" applyProtection="0"/>
    <xf numFmtId="0" fontId="13" fillId="21" borderId="2" applyNumberFormat="0" applyAlignment="0" applyProtection="0"/>
    <xf numFmtId="0" fontId="23" fillId="21" borderId="19" applyNumberFormat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56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7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22" xfId="0" applyFont="1" applyBorder="1" applyAlignment="1">
      <alignment horizontal="center"/>
    </xf>
    <xf numFmtId="0" fontId="78" fillId="0" borderId="23" xfId="0" applyFont="1" applyBorder="1" applyAlignment="1">
      <alignment horizontal="center"/>
    </xf>
    <xf numFmtId="0" fontId="78" fillId="0" borderId="24" xfId="0" applyFont="1" applyBorder="1" applyAlignment="1">
      <alignment horizontal="center"/>
    </xf>
    <xf numFmtId="0" fontId="78" fillId="0" borderId="25" xfId="0" applyFont="1" applyBorder="1" applyAlignment="1">
      <alignment horizontal="center"/>
    </xf>
    <xf numFmtId="0" fontId="79" fillId="57" borderId="26" xfId="0" applyFont="1" applyFill="1" applyBorder="1" applyAlignment="1">
      <alignment/>
    </xf>
    <xf numFmtId="0" fontId="80" fillId="57" borderId="27" xfId="0" applyFont="1" applyFill="1" applyBorder="1" applyAlignment="1">
      <alignment/>
    </xf>
    <xf numFmtId="0" fontId="80" fillId="57" borderId="28" xfId="0" applyFont="1" applyFill="1" applyBorder="1" applyAlignment="1">
      <alignment/>
    </xf>
    <xf numFmtId="0" fontId="80" fillId="57" borderId="28" xfId="0" applyFont="1" applyFill="1" applyBorder="1" applyAlignment="1">
      <alignment horizontal="right"/>
    </xf>
    <xf numFmtId="0" fontId="80" fillId="57" borderId="28" xfId="0" applyFont="1" applyFill="1" applyBorder="1" applyAlignment="1">
      <alignment horizontal="center"/>
    </xf>
    <xf numFmtId="0" fontId="80" fillId="57" borderId="27" xfId="0" applyFont="1" applyFill="1" applyBorder="1" applyAlignment="1">
      <alignment horizontal="center"/>
    </xf>
    <xf numFmtId="0" fontId="80" fillId="57" borderId="29" xfId="0" applyFont="1" applyFill="1" applyBorder="1" applyAlignment="1">
      <alignment horizontal="center"/>
    </xf>
    <xf numFmtId="0" fontId="80" fillId="0" borderId="30" xfId="0" applyFont="1" applyBorder="1" applyAlignment="1">
      <alignment/>
    </xf>
    <xf numFmtId="0" fontId="80" fillId="0" borderId="0" xfId="0" applyFont="1" applyBorder="1" applyAlignment="1">
      <alignment/>
    </xf>
    <xf numFmtId="0" fontId="80" fillId="0" borderId="22" xfId="0" applyFont="1" applyBorder="1" applyAlignment="1">
      <alignment/>
    </xf>
    <xf numFmtId="0" fontId="80" fillId="0" borderId="22" xfId="0" applyFont="1" applyBorder="1" applyAlignment="1">
      <alignment horizontal="right"/>
    </xf>
    <xf numFmtId="173" fontId="80" fillId="0" borderId="22" xfId="0" applyNumberFormat="1" applyFont="1" applyBorder="1" applyAlignment="1">
      <alignment horizontal="right"/>
    </xf>
    <xf numFmtId="173" fontId="80" fillId="0" borderId="0" xfId="0" applyNumberFormat="1" applyFont="1" applyBorder="1" applyAlignment="1">
      <alignment horizontal="right"/>
    </xf>
    <xf numFmtId="0" fontId="80" fillId="0" borderId="0" xfId="0" applyFont="1" applyBorder="1" applyAlignment="1">
      <alignment horizontal="right"/>
    </xf>
    <xf numFmtId="0" fontId="80" fillId="57" borderId="27" xfId="0" applyFont="1" applyFill="1" applyBorder="1" applyAlignment="1">
      <alignment horizontal="right"/>
    </xf>
    <xf numFmtId="3" fontId="80" fillId="0" borderId="22" xfId="0" applyNumberFormat="1" applyFont="1" applyBorder="1" applyAlignment="1">
      <alignment horizontal="right"/>
    </xf>
    <xf numFmtId="3" fontId="80" fillId="0" borderId="0" xfId="0" applyNumberFormat="1" applyFont="1" applyBorder="1" applyAlignment="1">
      <alignment horizontal="right"/>
    </xf>
    <xf numFmtId="1" fontId="80" fillId="0" borderId="0" xfId="0" applyNumberFormat="1" applyFont="1" applyBorder="1" applyAlignment="1">
      <alignment horizontal="right"/>
    </xf>
    <xf numFmtId="1" fontId="80" fillId="0" borderId="22" xfId="0" applyNumberFormat="1" applyFont="1" applyBorder="1" applyAlignment="1">
      <alignment horizontal="right"/>
    </xf>
    <xf numFmtId="173" fontId="8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0" fontId="80" fillId="0" borderId="22" xfId="0" applyFont="1" applyFill="1" applyBorder="1" applyAlignment="1">
      <alignment horizontal="right"/>
    </xf>
    <xf numFmtId="0" fontId="81" fillId="57" borderId="28" xfId="0" applyFont="1" applyFill="1" applyBorder="1" applyAlignment="1">
      <alignment/>
    </xf>
    <xf numFmtId="0" fontId="80" fillId="0" borderId="0" xfId="0" applyFont="1" applyAlignment="1">
      <alignment/>
    </xf>
    <xf numFmtId="2" fontId="80" fillId="0" borderId="22" xfId="0" applyNumberFormat="1" applyFont="1" applyBorder="1" applyAlignment="1">
      <alignment horizontal="right"/>
    </xf>
    <xf numFmtId="2" fontId="80" fillId="0" borderId="0" xfId="0" applyNumberFormat="1" applyFont="1" applyBorder="1" applyAlignment="1">
      <alignment horizontal="right"/>
    </xf>
    <xf numFmtId="0" fontId="80" fillId="0" borderId="31" xfId="0" applyFont="1" applyBorder="1" applyAlignment="1">
      <alignment/>
    </xf>
    <xf numFmtId="0" fontId="80" fillId="0" borderId="32" xfId="0" applyFont="1" applyBorder="1" applyAlignment="1">
      <alignment/>
    </xf>
    <xf numFmtId="0" fontId="80" fillId="0" borderId="33" xfId="0" applyFont="1" applyBorder="1" applyAlignment="1">
      <alignment/>
    </xf>
    <xf numFmtId="0" fontId="80" fillId="0" borderId="33" xfId="0" applyFont="1" applyBorder="1" applyAlignment="1">
      <alignment horizontal="right"/>
    </xf>
    <xf numFmtId="173" fontId="80" fillId="0" borderId="33" xfId="0" applyNumberFormat="1" applyFont="1" applyBorder="1" applyAlignment="1">
      <alignment horizontal="right"/>
    </xf>
    <xf numFmtId="173" fontId="80" fillId="0" borderId="32" xfId="0" applyNumberFormat="1" applyFont="1" applyBorder="1" applyAlignment="1">
      <alignment horizontal="right"/>
    </xf>
    <xf numFmtId="0" fontId="81" fillId="58" borderId="34" xfId="0" applyFont="1" applyFill="1" applyBorder="1" applyAlignment="1">
      <alignment horizontal="center" vertical="center"/>
    </xf>
    <xf numFmtId="0" fontId="81" fillId="58" borderId="35" xfId="0" applyFont="1" applyFill="1" applyBorder="1" applyAlignment="1">
      <alignment horizontal="center"/>
    </xf>
    <xf numFmtId="0" fontId="80" fillId="58" borderId="23" xfId="0" applyFont="1" applyFill="1" applyBorder="1" applyAlignment="1">
      <alignment horizontal="center"/>
    </xf>
    <xf numFmtId="0" fontId="80" fillId="58" borderId="36" xfId="0" applyFont="1" applyFill="1" applyBorder="1" applyAlignment="1">
      <alignment horizontal="center"/>
    </xf>
    <xf numFmtId="0" fontId="82" fillId="58" borderId="0" xfId="0" applyFont="1" applyFill="1" applyAlignment="1">
      <alignment/>
    </xf>
    <xf numFmtId="0" fontId="80" fillId="58" borderId="0" xfId="0" applyFont="1" applyFill="1" applyAlignment="1">
      <alignment/>
    </xf>
    <xf numFmtId="0" fontId="80" fillId="58" borderId="37" xfId="0" applyFont="1" applyFill="1" applyBorder="1" applyAlignment="1">
      <alignment horizontal="center"/>
    </xf>
    <xf numFmtId="0" fontId="80" fillId="58" borderId="38" xfId="0" applyFont="1" applyFill="1" applyBorder="1" applyAlignment="1">
      <alignment horizontal="center"/>
    </xf>
    <xf numFmtId="0" fontId="80" fillId="58" borderId="39" xfId="0" applyFont="1" applyFill="1" applyBorder="1" applyAlignment="1">
      <alignment horizontal="center"/>
    </xf>
    <xf numFmtId="0" fontId="80" fillId="58" borderId="25" xfId="0" applyFont="1" applyFill="1" applyBorder="1" applyAlignment="1">
      <alignment horizontal="center"/>
    </xf>
    <xf numFmtId="0" fontId="83" fillId="58" borderId="30" xfId="0" applyFont="1" applyFill="1" applyBorder="1" applyAlignment="1">
      <alignment horizontal="left" vertical="center"/>
    </xf>
    <xf numFmtId="0" fontId="83" fillId="58" borderId="0" xfId="0" applyFont="1" applyFill="1" applyBorder="1" applyAlignment="1">
      <alignment horizontal="left" vertical="center"/>
    </xf>
    <xf numFmtId="0" fontId="83" fillId="58" borderId="34" xfId="0" applyFont="1" applyFill="1" applyBorder="1" applyAlignment="1">
      <alignment horizontal="left" vertical="center"/>
    </xf>
    <xf numFmtId="0" fontId="81" fillId="58" borderId="22" xfId="0" applyFont="1" applyFill="1" applyBorder="1" applyAlignment="1">
      <alignment horizontal="center" vertical="center"/>
    </xf>
    <xf numFmtId="0" fontId="80" fillId="58" borderId="22" xfId="0" applyFont="1" applyFill="1" applyBorder="1" applyAlignment="1">
      <alignment horizontal="center"/>
    </xf>
    <xf numFmtId="0" fontId="80" fillId="58" borderId="0" xfId="0" applyFont="1" applyFill="1" applyBorder="1" applyAlignment="1">
      <alignment horizontal="center"/>
    </xf>
    <xf numFmtId="0" fontId="80" fillId="58" borderId="40" xfId="0" applyFont="1" applyFill="1" applyBorder="1" applyAlignment="1">
      <alignment horizontal="center"/>
    </xf>
    <xf numFmtId="0" fontId="80" fillId="58" borderId="0" xfId="0" applyFont="1" applyFill="1" applyBorder="1" applyAlignment="1">
      <alignment/>
    </xf>
    <xf numFmtId="0" fontId="80" fillId="58" borderId="22" xfId="0" applyFont="1" applyFill="1" applyBorder="1" applyAlignment="1">
      <alignment/>
    </xf>
    <xf numFmtId="0" fontId="80" fillId="58" borderId="41" xfId="0" applyFont="1" applyFill="1" applyBorder="1" applyAlignment="1">
      <alignment/>
    </xf>
    <xf numFmtId="0" fontId="80" fillId="58" borderId="42" xfId="0" applyFont="1" applyFill="1" applyBorder="1" applyAlignment="1">
      <alignment/>
    </xf>
    <xf numFmtId="0" fontId="80" fillId="58" borderId="30" xfId="0" applyFont="1" applyFill="1" applyBorder="1" applyAlignment="1">
      <alignment/>
    </xf>
    <xf numFmtId="0" fontId="80" fillId="58" borderId="22" xfId="0" applyFont="1" applyFill="1" applyBorder="1" applyAlignment="1">
      <alignment horizontal="right"/>
    </xf>
    <xf numFmtId="0" fontId="80" fillId="58" borderId="31" xfId="0" applyFont="1" applyFill="1" applyBorder="1" applyAlignment="1">
      <alignment/>
    </xf>
    <xf numFmtId="0" fontId="80" fillId="58" borderId="32" xfId="0" applyFont="1" applyFill="1" applyBorder="1" applyAlignment="1">
      <alignment/>
    </xf>
    <xf numFmtId="0" fontId="80" fillId="58" borderId="33" xfId="0" applyFont="1" applyFill="1" applyBorder="1" applyAlignment="1">
      <alignment/>
    </xf>
    <xf numFmtId="0" fontId="80" fillId="58" borderId="33" xfId="0" applyFont="1" applyFill="1" applyBorder="1" applyAlignment="1">
      <alignment horizontal="right"/>
    </xf>
    <xf numFmtId="0" fontId="80" fillId="58" borderId="43" xfId="0" applyFont="1" applyFill="1" applyBorder="1" applyAlignment="1">
      <alignment/>
    </xf>
    <xf numFmtId="0" fontId="80" fillId="58" borderId="0" xfId="0" applyFont="1" applyFill="1" applyBorder="1" applyAlignment="1">
      <alignment horizontal="right"/>
    </xf>
    <xf numFmtId="0" fontId="80" fillId="58" borderId="44" xfId="0" applyFont="1" applyFill="1" applyBorder="1" applyAlignment="1">
      <alignment/>
    </xf>
    <xf numFmtId="0" fontId="81" fillId="58" borderId="0" xfId="0" applyFont="1" applyFill="1" applyAlignment="1">
      <alignment/>
    </xf>
    <xf numFmtId="0" fontId="80" fillId="58" borderId="44" xfId="0" applyFont="1" applyFill="1" applyBorder="1" applyAlignment="1">
      <alignment horizontal="center"/>
    </xf>
    <xf numFmtId="0" fontId="80" fillId="58" borderId="42" xfId="0" applyFont="1" applyFill="1" applyBorder="1" applyAlignment="1">
      <alignment horizontal="center"/>
    </xf>
    <xf numFmtId="0" fontId="81" fillId="58" borderId="0" xfId="0" applyFont="1" applyFill="1" applyBorder="1" applyAlignment="1">
      <alignment/>
    </xf>
    <xf numFmtId="0" fontId="81" fillId="58" borderId="32" xfId="0" applyFont="1" applyFill="1" applyBorder="1" applyAlignment="1">
      <alignment/>
    </xf>
    <xf numFmtId="173" fontId="80" fillId="58" borderId="22" xfId="0" applyNumberFormat="1" applyFont="1" applyFill="1" applyBorder="1" applyAlignment="1">
      <alignment/>
    </xf>
    <xf numFmtId="173" fontId="80" fillId="58" borderId="0" xfId="0" applyNumberFormat="1" applyFont="1" applyFill="1" applyBorder="1" applyAlignment="1">
      <alignment/>
    </xf>
    <xf numFmtId="173" fontId="80" fillId="58" borderId="41" xfId="0" applyNumberFormat="1" applyFont="1" applyFill="1" applyBorder="1" applyAlignment="1">
      <alignment/>
    </xf>
    <xf numFmtId="173" fontId="80" fillId="58" borderId="42" xfId="0" applyNumberFormat="1" applyFont="1" applyFill="1" applyBorder="1" applyAlignment="1">
      <alignment/>
    </xf>
    <xf numFmtId="173" fontId="80" fillId="58" borderId="32" xfId="0" applyNumberFormat="1" applyFont="1" applyFill="1" applyBorder="1" applyAlignment="1">
      <alignment/>
    </xf>
    <xf numFmtId="173" fontId="80" fillId="58" borderId="33" xfId="0" applyNumberFormat="1" applyFont="1" applyFill="1" applyBorder="1" applyAlignment="1">
      <alignment/>
    </xf>
    <xf numFmtId="173" fontId="80" fillId="58" borderId="45" xfId="0" applyNumberFormat="1" applyFont="1" applyFill="1" applyBorder="1" applyAlignment="1">
      <alignment/>
    </xf>
    <xf numFmtId="173" fontId="80" fillId="58" borderId="43" xfId="0" applyNumberFormat="1" applyFont="1" applyFill="1" applyBorder="1" applyAlignment="1">
      <alignment/>
    </xf>
    <xf numFmtId="3" fontId="80" fillId="58" borderId="22" xfId="0" applyNumberFormat="1" applyFont="1" applyFill="1" applyBorder="1" applyAlignment="1">
      <alignment horizontal="right"/>
    </xf>
    <xf numFmtId="3" fontId="80" fillId="58" borderId="0" xfId="0" applyNumberFormat="1" applyFont="1" applyFill="1" applyBorder="1" applyAlignment="1">
      <alignment horizontal="right"/>
    </xf>
    <xf numFmtId="3" fontId="80" fillId="58" borderId="0" xfId="0" applyNumberFormat="1" applyFont="1" applyFill="1" applyBorder="1" applyAlignment="1">
      <alignment/>
    </xf>
    <xf numFmtId="3" fontId="80" fillId="58" borderId="22" xfId="0" applyNumberFormat="1" applyFont="1" applyFill="1" applyBorder="1" applyAlignment="1">
      <alignment/>
    </xf>
    <xf numFmtId="3" fontId="80" fillId="58" borderId="41" xfId="0" applyNumberFormat="1" applyFont="1" applyFill="1" applyBorder="1" applyAlignment="1">
      <alignment/>
    </xf>
    <xf numFmtId="3" fontId="80" fillId="58" borderId="42" xfId="0" applyNumberFormat="1" applyFont="1" applyFill="1" applyBorder="1" applyAlignment="1">
      <alignment/>
    </xf>
    <xf numFmtId="3" fontId="80" fillId="58" borderId="33" xfId="0" applyNumberFormat="1" applyFont="1" applyFill="1" applyBorder="1" applyAlignment="1">
      <alignment/>
    </xf>
    <xf numFmtId="3" fontId="80" fillId="58" borderId="32" xfId="0" applyNumberFormat="1" applyFont="1" applyFill="1" applyBorder="1" applyAlignment="1">
      <alignment/>
    </xf>
    <xf numFmtId="3" fontId="80" fillId="58" borderId="45" xfId="0" applyNumberFormat="1" applyFont="1" applyFill="1" applyBorder="1" applyAlignment="1">
      <alignment/>
    </xf>
    <xf numFmtId="3" fontId="80" fillId="58" borderId="43" xfId="0" applyNumberFormat="1" applyFont="1" applyFill="1" applyBorder="1" applyAlignment="1">
      <alignment/>
    </xf>
    <xf numFmtId="173" fontId="80" fillId="58" borderId="44" xfId="0" applyNumberFormat="1" applyFont="1" applyFill="1" applyBorder="1" applyAlignment="1">
      <alignment/>
    </xf>
    <xf numFmtId="173" fontId="80" fillId="58" borderId="46" xfId="0" applyNumberFormat="1" applyFont="1" applyFill="1" applyBorder="1" applyAlignment="1">
      <alignment/>
    </xf>
    <xf numFmtId="0" fontId="80" fillId="58" borderId="0" xfId="0" applyFont="1" applyFill="1" applyBorder="1" applyAlignment="1">
      <alignment horizontal="center" vertical="center"/>
    </xf>
    <xf numFmtId="0" fontId="80" fillId="58" borderId="40" xfId="0" applyFont="1" applyFill="1" applyBorder="1" applyAlignment="1">
      <alignment horizontal="center" vertical="center"/>
    </xf>
    <xf numFmtId="0" fontId="80" fillId="58" borderId="22" xfId="0" applyFont="1" applyFill="1" applyBorder="1" applyAlignment="1">
      <alignment horizontal="center" vertical="center"/>
    </xf>
    <xf numFmtId="0" fontId="80" fillId="58" borderId="41" xfId="0" applyFont="1" applyFill="1" applyBorder="1" applyAlignment="1">
      <alignment horizontal="center"/>
    </xf>
    <xf numFmtId="0" fontId="80" fillId="58" borderId="0" xfId="0" applyFont="1" applyFill="1" applyBorder="1" applyAlignment="1">
      <alignment horizontal="left" vertical="center"/>
    </xf>
    <xf numFmtId="0" fontId="83" fillId="58" borderId="22" xfId="0" applyFont="1" applyFill="1" applyBorder="1" applyAlignment="1">
      <alignment horizontal="left" vertical="center"/>
    </xf>
    <xf numFmtId="0" fontId="80" fillId="58" borderId="47" xfId="0" applyFont="1" applyFill="1" applyBorder="1" applyAlignment="1">
      <alignment/>
    </xf>
    <xf numFmtId="0" fontId="80" fillId="58" borderId="48" xfId="0" applyFont="1" applyFill="1" applyBorder="1" applyAlignment="1">
      <alignment/>
    </xf>
    <xf numFmtId="0" fontId="80" fillId="58" borderId="31" xfId="0" applyFont="1" applyFill="1" applyBorder="1" applyAlignment="1">
      <alignment horizontal="left" vertical="center"/>
    </xf>
    <xf numFmtId="0" fontId="80" fillId="58" borderId="46" xfId="0" applyFont="1" applyFill="1" applyBorder="1" applyAlignment="1">
      <alignment horizontal="right"/>
    </xf>
    <xf numFmtId="172" fontId="80" fillId="58" borderId="0" xfId="0" applyNumberFormat="1" applyFont="1" applyFill="1" applyAlignment="1">
      <alignment/>
    </xf>
    <xf numFmtId="172" fontId="80" fillId="58" borderId="0" xfId="0" applyNumberFormat="1" applyFont="1" applyFill="1" applyAlignment="1">
      <alignment/>
    </xf>
    <xf numFmtId="0" fontId="80" fillId="58" borderId="44" xfId="0" applyFont="1" applyFill="1" applyBorder="1" applyAlignment="1">
      <alignment horizontal="center" vertical="center"/>
    </xf>
    <xf numFmtId="0" fontId="80" fillId="59" borderId="0" xfId="0" applyFont="1" applyFill="1" applyBorder="1" applyAlignment="1">
      <alignment/>
    </xf>
    <xf numFmtId="0" fontId="80" fillId="59" borderId="22" xfId="0" applyFont="1" applyFill="1" applyBorder="1" applyAlignment="1">
      <alignment/>
    </xf>
    <xf numFmtId="0" fontId="80" fillId="59" borderId="41" xfId="0" applyFont="1" applyFill="1" applyBorder="1" applyAlignment="1">
      <alignment/>
    </xf>
    <xf numFmtId="0" fontId="80" fillId="59" borderId="42" xfId="0" applyFont="1" applyFill="1" applyBorder="1" applyAlignment="1">
      <alignment/>
    </xf>
    <xf numFmtId="173" fontId="80" fillId="58" borderId="44" xfId="0" applyNumberFormat="1" applyFont="1" applyFill="1" applyBorder="1" applyAlignment="1">
      <alignment horizontal="right"/>
    </xf>
    <xf numFmtId="173" fontId="80" fillId="58" borderId="0" xfId="0" applyNumberFormat="1" applyFont="1" applyFill="1" applyBorder="1" applyAlignment="1">
      <alignment horizontal="right"/>
    </xf>
    <xf numFmtId="173" fontId="80" fillId="58" borderId="22" xfId="0" applyNumberFormat="1" applyFont="1" applyFill="1" applyBorder="1" applyAlignment="1">
      <alignment horizontal="right"/>
    </xf>
    <xf numFmtId="173" fontId="80" fillId="58" borderId="41" xfId="0" applyNumberFormat="1" applyFont="1" applyFill="1" applyBorder="1" applyAlignment="1">
      <alignment horizontal="right"/>
    </xf>
    <xf numFmtId="173" fontId="80" fillId="58" borderId="42" xfId="0" applyNumberFormat="1" applyFont="1" applyFill="1" applyBorder="1" applyAlignment="1">
      <alignment horizontal="right"/>
    </xf>
    <xf numFmtId="174" fontId="80" fillId="58" borderId="44" xfId="0" applyNumberFormat="1" applyFont="1" applyFill="1" applyBorder="1" applyAlignment="1">
      <alignment horizontal="right"/>
    </xf>
    <xf numFmtId="174" fontId="80" fillId="58" borderId="0" xfId="0" applyNumberFormat="1" applyFont="1" applyFill="1" applyBorder="1" applyAlignment="1">
      <alignment horizontal="right"/>
    </xf>
    <xf numFmtId="174" fontId="80" fillId="58" borderId="22" xfId="0" applyNumberFormat="1" applyFont="1" applyFill="1" applyBorder="1" applyAlignment="1">
      <alignment horizontal="right"/>
    </xf>
    <xf numFmtId="174" fontId="80" fillId="58" borderId="0" xfId="0" applyNumberFormat="1" applyFont="1" applyFill="1" applyBorder="1" applyAlignment="1">
      <alignment/>
    </xf>
    <xf numFmtId="174" fontId="80" fillId="58" borderId="22" xfId="0" applyNumberFormat="1" applyFont="1" applyFill="1" applyBorder="1" applyAlignment="1">
      <alignment/>
    </xf>
    <xf numFmtId="174" fontId="80" fillId="58" borderId="41" xfId="0" applyNumberFormat="1" applyFont="1" applyFill="1" applyBorder="1" applyAlignment="1">
      <alignment/>
    </xf>
    <xf numFmtId="174" fontId="80" fillId="58" borderId="42" xfId="0" applyNumberFormat="1" applyFont="1" applyFill="1" applyBorder="1" applyAlignment="1">
      <alignment/>
    </xf>
    <xf numFmtId="174" fontId="80" fillId="58" borderId="44" xfId="0" applyNumberFormat="1" applyFont="1" applyFill="1" applyBorder="1" applyAlignment="1">
      <alignment/>
    </xf>
    <xf numFmtId="174" fontId="80" fillId="59" borderId="0" xfId="0" applyNumberFormat="1" applyFont="1" applyFill="1" applyBorder="1" applyAlignment="1">
      <alignment/>
    </xf>
    <xf numFmtId="174" fontId="80" fillId="59" borderId="22" xfId="0" applyNumberFormat="1" applyFont="1" applyFill="1" applyBorder="1" applyAlignment="1">
      <alignment/>
    </xf>
    <xf numFmtId="174" fontId="80" fillId="59" borderId="41" xfId="0" applyNumberFormat="1" applyFont="1" applyFill="1" applyBorder="1" applyAlignment="1">
      <alignment/>
    </xf>
    <xf numFmtId="174" fontId="80" fillId="59" borderId="42" xfId="0" applyNumberFormat="1" applyFont="1" applyFill="1" applyBorder="1" applyAlignment="1">
      <alignment/>
    </xf>
    <xf numFmtId="3" fontId="80" fillId="58" borderId="44" xfId="0" applyNumberFormat="1" applyFont="1" applyFill="1" applyBorder="1" applyAlignment="1">
      <alignment/>
    </xf>
    <xf numFmtId="0" fontId="81" fillId="58" borderId="32" xfId="0" applyFont="1" applyFill="1" applyBorder="1" applyAlignment="1">
      <alignment horizontal="left" vertical="center"/>
    </xf>
    <xf numFmtId="0" fontId="80" fillId="59" borderId="32" xfId="0" applyFont="1" applyFill="1" applyBorder="1" applyAlignment="1">
      <alignment/>
    </xf>
    <xf numFmtId="0" fontId="80" fillId="59" borderId="33" xfId="0" applyFont="1" applyFill="1" applyBorder="1" applyAlignment="1">
      <alignment/>
    </xf>
    <xf numFmtId="0" fontId="80" fillId="59" borderId="43" xfId="0" applyFont="1" applyFill="1" applyBorder="1" applyAlignment="1">
      <alignment/>
    </xf>
    <xf numFmtId="3" fontId="80" fillId="58" borderId="44" xfId="0" applyNumberFormat="1" applyFont="1" applyFill="1" applyBorder="1" applyAlignment="1">
      <alignment horizontal="center" vertical="center"/>
    </xf>
    <xf numFmtId="3" fontId="80" fillId="58" borderId="0" xfId="0" applyNumberFormat="1" applyFont="1" applyFill="1" applyBorder="1" applyAlignment="1">
      <alignment horizontal="center" vertical="center"/>
    </xf>
    <xf numFmtId="3" fontId="80" fillId="58" borderId="22" xfId="0" applyNumberFormat="1" applyFont="1" applyFill="1" applyBorder="1" applyAlignment="1">
      <alignment horizontal="center" vertical="center"/>
    </xf>
    <xf numFmtId="3" fontId="80" fillId="58" borderId="0" xfId="0" applyNumberFormat="1" applyFont="1" applyFill="1" applyBorder="1" applyAlignment="1">
      <alignment horizontal="center"/>
    </xf>
    <xf numFmtId="3" fontId="80" fillId="58" borderId="22" xfId="0" applyNumberFormat="1" applyFont="1" applyFill="1" applyBorder="1" applyAlignment="1">
      <alignment horizontal="center"/>
    </xf>
    <xf numFmtId="3" fontId="80" fillId="58" borderId="42" xfId="0" applyNumberFormat="1" applyFont="1" applyFill="1" applyBorder="1" applyAlignment="1">
      <alignment horizontal="center"/>
    </xf>
    <xf numFmtId="3" fontId="80" fillId="58" borderId="44" xfId="0" applyNumberFormat="1" applyFont="1" applyFill="1" applyBorder="1" applyAlignment="1">
      <alignment horizontal="right"/>
    </xf>
    <xf numFmtId="3" fontId="80" fillId="59" borderId="0" xfId="0" applyNumberFormat="1" applyFont="1" applyFill="1" applyBorder="1" applyAlignment="1">
      <alignment/>
    </xf>
    <xf numFmtId="3" fontId="80" fillId="59" borderId="22" xfId="0" applyNumberFormat="1" applyFont="1" applyFill="1" applyBorder="1" applyAlignment="1">
      <alignment/>
    </xf>
    <xf numFmtId="3" fontId="80" fillId="59" borderId="42" xfId="0" applyNumberFormat="1" applyFont="1" applyFill="1" applyBorder="1" applyAlignment="1">
      <alignment/>
    </xf>
    <xf numFmtId="3" fontId="80" fillId="58" borderId="46" xfId="0" applyNumberFormat="1" applyFont="1" applyFill="1" applyBorder="1" applyAlignment="1">
      <alignment/>
    </xf>
    <xf numFmtId="3" fontId="80" fillId="59" borderId="32" xfId="0" applyNumberFormat="1" applyFont="1" applyFill="1" applyBorder="1" applyAlignment="1">
      <alignment/>
    </xf>
    <xf numFmtId="3" fontId="80" fillId="59" borderId="33" xfId="0" applyNumberFormat="1" applyFont="1" applyFill="1" applyBorder="1" applyAlignment="1">
      <alignment/>
    </xf>
    <xf numFmtId="3" fontId="80" fillId="59" borderId="43" xfId="0" applyNumberFormat="1" applyFont="1" applyFill="1" applyBorder="1" applyAlignment="1">
      <alignment/>
    </xf>
    <xf numFmtId="0" fontId="84" fillId="58" borderId="49" xfId="0" applyFont="1" applyFill="1" applyBorder="1" applyAlignment="1">
      <alignment horizontal="center" vertical="center" textRotation="90" wrapText="1"/>
    </xf>
    <xf numFmtId="0" fontId="84" fillId="58" borderId="46" xfId="0" applyFont="1" applyFill="1" applyBorder="1" applyAlignment="1">
      <alignment horizontal="center" vertical="center" textRotation="90" wrapText="1"/>
    </xf>
    <xf numFmtId="0" fontId="84" fillId="58" borderId="33" xfId="0" applyFont="1" applyFill="1" applyBorder="1" applyAlignment="1">
      <alignment horizontal="center" vertical="center" textRotation="90" wrapText="1"/>
    </xf>
    <xf numFmtId="0" fontId="84" fillId="58" borderId="43" xfId="0" applyFont="1" applyFill="1" applyBorder="1" applyAlignment="1">
      <alignment horizontal="center" vertical="center" textRotation="90" wrapText="1"/>
    </xf>
    <xf numFmtId="173" fontId="80" fillId="57" borderId="28" xfId="0" applyNumberFormat="1" applyFont="1" applyFill="1" applyBorder="1" applyAlignment="1">
      <alignment horizontal="right"/>
    </xf>
    <xf numFmtId="173" fontId="80" fillId="57" borderId="27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80" fillId="58" borderId="42" xfId="0" applyNumberFormat="1" applyFont="1" applyFill="1" applyBorder="1" applyAlignment="1">
      <alignment horizontal="right"/>
    </xf>
    <xf numFmtId="0" fontId="80" fillId="58" borderId="50" xfId="0" applyFont="1" applyFill="1" applyBorder="1" applyAlignment="1">
      <alignment horizontal="center"/>
    </xf>
    <xf numFmtId="0" fontId="80" fillId="58" borderId="38" xfId="0" applyFont="1" applyFill="1" applyBorder="1" applyAlignment="1">
      <alignment horizontal="center"/>
    </xf>
    <xf numFmtId="174" fontId="80" fillId="58" borderId="42" xfId="0" applyNumberFormat="1" applyFont="1" applyFill="1" applyBorder="1" applyAlignment="1">
      <alignment horizontal="right"/>
    </xf>
    <xf numFmtId="173" fontId="80" fillId="58" borderId="51" xfId="0" applyNumberFormat="1" applyFont="1" applyFill="1" applyBorder="1" applyAlignment="1">
      <alignment horizontal="center"/>
    </xf>
    <xf numFmtId="173" fontId="80" fillId="58" borderId="44" xfId="0" applyNumberFormat="1" applyFont="1" applyFill="1" applyBorder="1" applyAlignment="1">
      <alignment horizontal="center"/>
    </xf>
    <xf numFmtId="173" fontId="80" fillId="58" borderId="22" xfId="0" applyNumberFormat="1" applyFont="1" applyFill="1" applyBorder="1" applyAlignment="1">
      <alignment horizontal="center"/>
    </xf>
    <xf numFmtId="173" fontId="80" fillId="58" borderId="42" xfId="0" applyNumberFormat="1" applyFont="1" applyFill="1" applyBorder="1" applyAlignment="1">
      <alignment horizontal="center"/>
    </xf>
    <xf numFmtId="173" fontId="80" fillId="58" borderId="30" xfId="0" applyNumberFormat="1" applyFont="1" applyFill="1" applyBorder="1" applyAlignment="1">
      <alignment horizontal="center"/>
    </xf>
    <xf numFmtId="173" fontId="80" fillId="58" borderId="41" xfId="0" applyNumberFormat="1" applyFont="1" applyFill="1" applyBorder="1" applyAlignment="1">
      <alignment horizontal="center"/>
    </xf>
    <xf numFmtId="173" fontId="80" fillId="58" borderId="46" xfId="0" applyNumberFormat="1" applyFont="1" applyFill="1" applyBorder="1" applyAlignment="1">
      <alignment horizontal="center"/>
    </xf>
    <xf numFmtId="173" fontId="80" fillId="58" borderId="33" xfId="0" applyNumberFormat="1" applyFont="1" applyFill="1" applyBorder="1" applyAlignment="1">
      <alignment horizontal="center"/>
    </xf>
    <xf numFmtId="173" fontId="80" fillId="58" borderId="43" xfId="0" applyNumberFormat="1" applyFont="1" applyFill="1" applyBorder="1" applyAlignment="1">
      <alignment horizontal="center"/>
    </xf>
    <xf numFmtId="173" fontId="80" fillId="0" borderId="22" xfId="0" applyNumberFormat="1" applyFont="1" applyFill="1" applyBorder="1" applyAlignment="1">
      <alignment horizontal="right"/>
    </xf>
    <xf numFmtId="0" fontId="80" fillId="0" borderId="0" xfId="0" applyFont="1" applyFill="1" applyBorder="1" applyAlignment="1">
      <alignment/>
    </xf>
    <xf numFmtId="0" fontId="80" fillId="0" borderId="22" xfId="0" applyFont="1" applyFill="1" applyBorder="1" applyAlignment="1">
      <alignment/>
    </xf>
    <xf numFmtId="0" fontId="80" fillId="0" borderId="0" xfId="0" applyFont="1" applyFill="1" applyAlignment="1">
      <alignment/>
    </xf>
    <xf numFmtId="1" fontId="80" fillId="0" borderId="52" xfId="0" applyNumberFormat="1" applyFont="1" applyFill="1" applyBorder="1" applyAlignment="1">
      <alignment/>
    </xf>
    <xf numFmtId="1" fontId="80" fillId="0" borderId="53" xfId="0" applyNumberFormat="1" applyFont="1" applyFill="1" applyBorder="1" applyAlignment="1">
      <alignment/>
    </xf>
    <xf numFmtId="1" fontId="80" fillId="0" borderId="54" xfId="0" applyNumberFormat="1" applyFont="1" applyFill="1" applyBorder="1" applyAlignment="1">
      <alignment/>
    </xf>
    <xf numFmtId="1" fontId="80" fillId="0" borderId="55" xfId="0" applyNumberFormat="1" applyFont="1" applyFill="1" applyBorder="1" applyAlignment="1">
      <alignment/>
    </xf>
    <xf numFmtId="1" fontId="80" fillId="0" borderId="56" xfId="0" applyNumberFormat="1" applyFont="1" applyFill="1" applyBorder="1" applyAlignment="1">
      <alignment/>
    </xf>
    <xf numFmtId="1" fontId="80" fillId="0" borderId="57" xfId="0" applyNumberFormat="1" applyFont="1" applyFill="1" applyBorder="1" applyAlignment="1">
      <alignment/>
    </xf>
    <xf numFmtId="1" fontId="80" fillId="0" borderId="58" xfId="0" applyNumberFormat="1" applyFont="1" applyFill="1" applyBorder="1" applyAlignment="1">
      <alignment/>
    </xf>
    <xf numFmtId="1" fontId="80" fillId="0" borderId="59" xfId="0" applyNumberFormat="1" applyFont="1" applyFill="1" applyBorder="1" applyAlignment="1">
      <alignment/>
    </xf>
    <xf numFmtId="1" fontId="80" fillId="0" borderId="60" xfId="0" applyNumberFormat="1" applyFont="1" applyFill="1" applyBorder="1" applyAlignment="1">
      <alignment/>
    </xf>
    <xf numFmtId="1" fontId="80" fillId="0" borderId="61" xfId="0" applyNumberFormat="1" applyFont="1" applyFill="1" applyBorder="1" applyAlignment="1">
      <alignment/>
    </xf>
    <xf numFmtId="1" fontId="80" fillId="0" borderId="62" xfId="0" applyNumberFormat="1" applyFont="1" applyFill="1" applyBorder="1" applyAlignment="1">
      <alignment/>
    </xf>
    <xf numFmtId="0" fontId="80" fillId="0" borderId="63" xfId="0" applyFont="1" applyFill="1" applyBorder="1" applyAlignment="1">
      <alignment/>
    </xf>
    <xf numFmtId="0" fontId="80" fillId="58" borderId="64" xfId="0" applyFont="1" applyFill="1" applyBorder="1" applyAlignment="1">
      <alignment/>
    </xf>
    <xf numFmtId="0" fontId="80" fillId="58" borderId="65" xfId="0" applyFont="1" applyFill="1" applyBorder="1" applyAlignment="1">
      <alignment/>
    </xf>
    <xf numFmtId="0" fontId="80" fillId="0" borderId="65" xfId="0" applyFont="1" applyFill="1" applyBorder="1" applyAlignment="1">
      <alignment/>
    </xf>
    <xf numFmtId="173" fontId="80" fillId="0" borderId="66" xfId="0" applyNumberFormat="1" applyFont="1" applyFill="1" applyBorder="1" applyAlignment="1">
      <alignment/>
    </xf>
    <xf numFmtId="173" fontId="80" fillId="0" borderId="54" xfId="0" applyNumberFormat="1" applyFont="1" applyFill="1" applyBorder="1" applyAlignment="1">
      <alignment/>
    </xf>
    <xf numFmtId="173" fontId="80" fillId="0" borderId="55" xfId="0" applyNumberFormat="1" applyFont="1" applyFill="1" applyBorder="1" applyAlignment="1">
      <alignment/>
    </xf>
    <xf numFmtId="173" fontId="80" fillId="0" borderId="56" xfId="0" applyNumberFormat="1" applyFont="1" applyFill="1" applyBorder="1" applyAlignment="1">
      <alignment/>
    </xf>
    <xf numFmtId="173" fontId="80" fillId="0" borderId="52" xfId="0" applyNumberFormat="1" applyFont="1" applyFill="1" applyBorder="1" applyAlignment="1">
      <alignment/>
    </xf>
    <xf numFmtId="173" fontId="80" fillId="0" borderId="57" xfId="0" applyNumberFormat="1" applyFont="1" applyFill="1" applyBorder="1" applyAlignment="1">
      <alignment/>
    </xf>
    <xf numFmtId="173" fontId="80" fillId="0" borderId="58" xfId="0" applyNumberFormat="1" applyFont="1" applyFill="1" applyBorder="1" applyAlignment="1">
      <alignment/>
    </xf>
    <xf numFmtId="173" fontId="80" fillId="0" borderId="59" xfId="0" applyNumberFormat="1" applyFont="1" applyFill="1" applyBorder="1" applyAlignment="1">
      <alignment/>
    </xf>
    <xf numFmtId="173" fontId="80" fillId="0" borderId="53" xfId="0" applyNumberFormat="1" applyFont="1" applyFill="1" applyBorder="1" applyAlignment="1">
      <alignment/>
    </xf>
    <xf numFmtId="173" fontId="80" fillId="0" borderId="60" xfId="0" applyNumberFormat="1" applyFont="1" applyFill="1" applyBorder="1" applyAlignment="1">
      <alignment/>
    </xf>
    <xf numFmtId="173" fontId="80" fillId="0" borderId="61" xfId="0" applyNumberFormat="1" applyFont="1" applyFill="1" applyBorder="1" applyAlignment="1">
      <alignment/>
    </xf>
    <xf numFmtId="173" fontId="80" fillId="0" borderId="62" xfId="0" applyNumberFormat="1" applyFont="1" applyFill="1" applyBorder="1" applyAlignment="1">
      <alignment/>
    </xf>
    <xf numFmtId="17" fontId="80" fillId="58" borderId="67" xfId="0" applyNumberFormat="1" applyFont="1" applyFill="1" applyBorder="1" applyAlignment="1">
      <alignment/>
    </xf>
    <xf numFmtId="17" fontId="80" fillId="58" borderId="68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80" fillId="58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58" borderId="0" xfId="0" applyFont="1" applyFill="1" applyAlignment="1">
      <alignment/>
    </xf>
    <xf numFmtId="0" fontId="85" fillId="57" borderId="69" xfId="0" applyFont="1" applyFill="1" applyBorder="1" applyAlignment="1">
      <alignment vertical="center"/>
    </xf>
    <xf numFmtId="0" fontId="85" fillId="57" borderId="70" xfId="0" applyFont="1" applyFill="1" applyBorder="1" applyAlignment="1">
      <alignment vertical="center"/>
    </xf>
    <xf numFmtId="0" fontId="85" fillId="57" borderId="37" xfId="0" applyFont="1" applyFill="1" applyBorder="1" applyAlignment="1">
      <alignment vertical="center"/>
    </xf>
    <xf numFmtId="0" fontId="85" fillId="57" borderId="25" xfId="0" applyFont="1" applyFill="1" applyBorder="1" applyAlignment="1">
      <alignment vertical="center"/>
    </xf>
    <xf numFmtId="3" fontId="80" fillId="0" borderId="66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80" fillId="0" borderId="30" xfId="0" applyFont="1" applyFill="1" applyBorder="1" applyAlignment="1">
      <alignment/>
    </xf>
    <xf numFmtId="0" fontId="80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81" fillId="58" borderId="34" xfId="0" applyFont="1" applyFill="1" applyBorder="1" applyAlignment="1">
      <alignment horizontal="center" vertical="center"/>
    </xf>
    <xf numFmtId="0" fontId="80" fillId="58" borderId="42" xfId="0" applyFont="1" applyFill="1" applyBorder="1" applyAlignment="1">
      <alignment horizontal="center" vertical="center"/>
    </xf>
    <xf numFmtId="3" fontId="80" fillId="58" borderId="42" xfId="0" applyNumberFormat="1" applyFont="1" applyFill="1" applyBorder="1" applyAlignment="1">
      <alignment horizontal="center" vertical="center"/>
    </xf>
    <xf numFmtId="0" fontId="86" fillId="58" borderId="0" xfId="0" applyFont="1" applyFill="1" applyBorder="1" applyAlignment="1">
      <alignment horizontal="left" vertical="center"/>
    </xf>
    <xf numFmtId="0" fontId="86" fillId="58" borderId="22" xfId="0" applyFont="1" applyFill="1" applyBorder="1" applyAlignment="1">
      <alignment horizontal="left" vertical="center"/>
    </xf>
    <xf numFmtId="0" fontId="83" fillId="58" borderId="30" xfId="0" applyFont="1" applyFill="1" applyBorder="1" applyAlignment="1">
      <alignment/>
    </xf>
    <xf numFmtId="3" fontId="80" fillId="58" borderId="0" xfId="0" applyNumberFormat="1" applyFont="1" applyFill="1" applyAlignment="1">
      <alignment/>
    </xf>
    <xf numFmtId="0" fontId="83" fillId="58" borderId="31" xfId="0" applyFont="1" applyFill="1" applyBorder="1" applyAlignment="1">
      <alignment/>
    </xf>
    <xf numFmtId="174" fontId="80" fillId="0" borderId="0" xfId="0" applyNumberFormat="1" applyFont="1" applyFill="1" applyBorder="1" applyAlignment="1">
      <alignment horizontal="right"/>
    </xf>
    <xf numFmtId="0" fontId="81" fillId="58" borderId="34" xfId="0" applyFont="1" applyFill="1" applyBorder="1" applyAlignment="1">
      <alignment horizontal="center" vertical="center"/>
    </xf>
    <xf numFmtId="0" fontId="81" fillId="58" borderId="71" xfId="0" applyFont="1" applyFill="1" applyBorder="1" applyAlignment="1">
      <alignment horizontal="center"/>
    </xf>
    <xf numFmtId="1" fontId="0" fillId="0" borderId="0" xfId="0" applyNumberFormat="1" applyAlignment="1">
      <alignment/>
    </xf>
    <xf numFmtId="173" fontId="80" fillId="58" borderId="44" xfId="0" applyNumberFormat="1" applyFont="1" applyFill="1" applyBorder="1" applyAlignment="1">
      <alignment horizontal="center"/>
    </xf>
    <xf numFmtId="173" fontId="80" fillId="58" borderId="44" xfId="0" applyNumberFormat="1" applyFont="1" applyFill="1" applyBorder="1" applyAlignment="1">
      <alignment horizontal="center"/>
    </xf>
    <xf numFmtId="173" fontId="80" fillId="58" borderId="49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173" fontId="80" fillId="0" borderId="0" xfId="0" applyNumberFormat="1" applyFont="1" applyBorder="1" applyAlignment="1">
      <alignment horizontal="right"/>
    </xf>
    <xf numFmtId="173" fontId="80" fillId="0" borderId="0" xfId="0" applyNumberFormat="1" applyFont="1" applyFill="1" applyBorder="1" applyAlignment="1">
      <alignment horizontal="right"/>
    </xf>
    <xf numFmtId="174" fontId="80" fillId="0" borderId="42" xfId="0" applyNumberFormat="1" applyFont="1" applyFill="1" applyBorder="1" applyAlignment="1">
      <alignment horizontal="right"/>
    </xf>
    <xf numFmtId="174" fontId="80" fillId="0" borderId="44" xfId="0" applyNumberFormat="1" applyFont="1" applyFill="1" applyBorder="1" applyAlignment="1">
      <alignment horizontal="right"/>
    </xf>
    <xf numFmtId="173" fontId="80" fillId="58" borderId="70" xfId="0" applyNumberFormat="1" applyFont="1" applyFill="1" applyBorder="1" applyAlignment="1">
      <alignment horizontal="right"/>
    </xf>
    <xf numFmtId="173" fontId="80" fillId="0" borderId="42" xfId="0" applyNumberFormat="1" applyFont="1" applyBorder="1" applyAlignment="1">
      <alignment horizontal="right"/>
    </xf>
    <xf numFmtId="173" fontId="80" fillId="57" borderId="29" xfId="0" applyNumberFormat="1" applyFont="1" applyFill="1" applyBorder="1" applyAlignment="1">
      <alignment horizontal="right"/>
    </xf>
    <xf numFmtId="3" fontId="80" fillId="0" borderId="42" xfId="0" applyNumberFormat="1" applyFont="1" applyBorder="1" applyAlignment="1">
      <alignment horizontal="right"/>
    </xf>
    <xf numFmtId="0" fontId="80" fillId="0" borderId="42" xfId="0" applyFont="1" applyBorder="1" applyAlignment="1">
      <alignment horizontal="right"/>
    </xf>
    <xf numFmtId="0" fontId="80" fillId="57" borderId="29" xfId="0" applyFont="1" applyFill="1" applyBorder="1" applyAlignment="1">
      <alignment horizontal="right"/>
    </xf>
    <xf numFmtId="173" fontId="80" fillId="0" borderId="70" xfId="0" applyNumberFormat="1" applyFont="1" applyBorder="1" applyAlignment="1">
      <alignment horizontal="right"/>
    </xf>
    <xf numFmtId="173" fontId="80" fillId="0" borderId="43" xfId="0" applyNumberFormat="1" applyFont="1" applyBorder="1" applyAlignment="1">
      <alignment horizontal="right"/>
    </xf>
    <xf numFmtId="0" fontId="79" fillId="58" borderId="30" xfId="0" applyFont="1" applyFill="1" applyBorder="1" applyAlignment="1">
      <alignment horizontal="left" vertical="center"/>
    </xf>
    <xf numFmtId="0" fontId="79" fillId="58" borderId="0" xfId="0" applyFont="1" applyFill="1" applyBorder="1" applyAlignment="1">
      <alignment horizontal="left" vertical="center"/>
    </xf>
    <xf numFmtId="0" fontId="79" fillId="58" borderId="22" xfId="0" applyFont="1" applyFill="1" applyBorder="1" applyAlignment="1">
      <alignment horizontal="left" vertical="center"/>
    </xf>
    <xf numFmtId="173" fontId="80" fillId="58" borderId="0" xfId="0" applyNumberFormat="1" applyFont="1" applyFill="1" applyBorder="1" applyAlignment="1">
      <alignment horizontal="center"/>
    </xf>
    <xf numFmtId="0" fontId="85" fillId="57" borderId="72" xfId="0" applyFont="1" applyFill="1" applyBorder="1" applyAlignment="1">
      <alignment horizontal="left" vertical="center"/>
    </xf>
    <xf numFmtId="0" fontId="85" fillId="57" borderId="69" xfId="0" applyFont="1" applyFill="1" applyBorder="1" applyAlignment="1">
      <alignment horizontal="left" vertical="center"/>
    </xf>
    <xf numFmtId="0" fontId="85" fillId="57" borderId="70" xfId="0" applyFont="1" applyFill="1" applyBorder="1" applyAlignment="1">
      <alignment horizontal="left" vertical="center"/>
    </xf>
    <xf numFmtId="0" fontId="85" fillId="57" borderId="31" xfId="0" applyFont="1" applyFill="1" applyBorder="1" applyAlignment="1">
      <alignment horizontal="left" vertical="center"/>
    </xf>
    <xf numFmtId="0" fontId="85" fillId="57" borderId="32" xfId="0" applyFont="1" applyFill="1" applyBorder="1" applyAlignment="1">
      <alignment horizontal="left" vertical="center"/>
    </xf>
    <xf numFmtId="0" fontId="85" fillId="57" borderId="43" xfId="0" applyFont="1" applyFill="1" applyBorder="1" applyAlignment="1">
      <alignment horizontal="left" vertical="center"/>
    </xf>
    <xf numFmtId="0" fontId="79" fillId="0" borderId="72" xfId="0" applyFont="1" applyBorder="1" applyAlignment="1">
      <alignment horizontal="left" vertical="center"/>
    </xf>
    <xf numFmtId="0" fontId="79" fillId="0" borderId="69" xfId="0" applyFont="1" applyBorder="1" applyAlignment="1">
      <alignment horizontal="left" vertical="center"/>
    </xf>
    <xf numFmtId="0" fontId="79" fillId="0" borderId="73" xfId="0" applyFont="1" applyBorder="1" applyAlignment="1">
      <alignment horizontal="left" vertical="center"/>
    </xf>
    <xf numFmtId="0" fontId="79" fillId="0" borderId="74" xfId="0" applyFont="1" applyBorder="1" applyAlignment="1">
      <alignment horizontal="left" vertical="center"/>
    </xf>
    <xf numFmtId="0" fontId="79" fillId="0" borderId="37" xfId="0" applyFont="1" applyBorder="1" applyAlignment="1">
      <alignment horizontal="left" vertical="center"/>
    </xf>
    <xf numFmtId="0" fontId="79" fillId="0" borderId="23" xfId="0" applyFont="1" applyBorder="1" applyAlignment="1">
      <alignment horizontal="left" vertical="center"/>
    </xf>
    <xf numFmtId="0" fontId="79" fillId="0" borderId="22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 vertical="center"/>
    </xf>
    <xf numFmtId="0" fontId="78" fillId="0" borderId="75" xfId="0" applyFont="1" applyBorder="1" applyAlignment="1">
      <alignment horizontal="center"/>
    </xf>
    <xf numFmtId="0" fontId="78" fillId="0" borderId="67" xfId="0" applyFont="1" applyBorder="1" applyAlignment="1">
      <alignment horizontal="center"/>
    </xf>
    <xf numFmtId="0" fontId="78" fillId="0" borderId="76" xfId="0" applyFont="1" applyBorder="1" applyAlignment="1">
      <alignment horizontal="center"/>
    </xf>
    <xf numFmtId="0" fontId="78" fillId="0" borderId="68" xfId="0" applyFont="1" applyBorder="1" applyAlignment="1">
      <alignment horizontal="center"/>
    </xf>
    <xf numFmtId="0" fontId="80" fillId="58" borderId="77" xfId="0" applyFont="1" applyFill="1" applyBorder="1" applyAlignment="1">
      <alignment horizontal="center"/>
    </xf>
    <xf numFmtId="0" fontId="80" fillId="58" borderId="78" xfId="0" applyFont="1" applyFill="1" applyBorder="1" applyAlignment="1">
      <alignment horizontal="center"/>
    </xf>
    <xf numFmtId="0" fontId="80" fillId="58" borderId="34" xfId="0" applyFont="1" applyFill="1" applyBorder="1" applyAlignment="1">
      <alignment horizontal="center" vertical="center"/>
    </xf>
    <xf numFmtId="0" fontId="80" fillId="58" borderId="23" xfId="0" applyFont="1" applyFill="1" applyBorder="1" applyAlignment="1">
      <alignment horizontal="center" vertical="center"/>
    </xf>
    <xf numFmtId="0" fontId="80" fillId="58" borderId="50" xfId="0" applyFont="1" applyFill="1" applyBorder="1" applyAlignment="1">
      <alignment horizontal="center"/>
    </xf>
    <xf numFmtId="0" fontId="80" fillId="58" borderId="40" xfId="0" applyFont="1" applyFill="1" applyBorder="1" applyAlignment="1">
      <alignment horizontal="center" vertical="center"/>
    </xf>
    <xf numFmtId="0" fontId="80" fillId="58" borderId="37" xfId="0" applyFont="1" applyFill="1" applyBorder="1" applyAlignment="1">
      <alignment horizontal="center" vertical="center"/>
    </xf>
    <xf numFmtId="0" fontId="80" fillId="58" borderId="38" xfId="0" applyFont="1" applyFill="1" applyBorder="1" applyAlignment="1">
      <alignment horizontal="center"/>
    </xf>
    <xf numFmtId="0" fontId="79" fillId="58" borderId="79" xfId="0" applyFont="1" applyFill="1" applyBorder="1" applyAlignment="1">
      <alignment horizontal="left" vertical="center"/>
    </xf>
    <xf numFmtId="0" fontId="79" fillId="58" borderId="40" xfId="0" applyFont="1" applyFill="1" applyBorder="1" applyAlignment="1">
      <alignment horizontal="left" vertical="center"/>
    </xf>
    <xf numFmtId="0" fontId="79" fillId="58" borderId="34" xfId="0" applyFont="1" applyFill="1" applyBorder="1" applyAlignment="1">
      <alignment horizontal="left" vertical="center"/>
    </xf>
    <xf numFmtId="0" fontId="79" fillId="58" borderId="74" xfId="0" applyFont="1" applyFill="1" applyBorder="1" applyAlignment="1">
      <alignment horizontal="left" vertical="center"/>
    </xf>
    <xf numFmtId="0" fontId="79" fillId="58" borderId="37" xfId="0" applyFont="1" applyFill="1" applyBorder="1" applyAlignment="1">
      <alignment horizontal="left" vertical="center"/>
    </xf>
    <xf numFmtId="0" fontId="79" fillId="58" borderId="23" xfId="0" applyFont="1" applyFill="1" applyBorder="1" applyAlignment="1">
      <alignment horizontal="left" vertical="center"/>
    </xf>
    <xf numFmtId="0" fontId="85" fillId="57" borderId="74" xfId="0" applyFont="1" applyFill="1" applyBorder="1" applyAlignment="1">
      <alignment horizontal="left" vertical="center"/>
    </xf>
    <xf numFmtId="0" fontId="85" fillId="57" borderId="37" xfId="0" applyFont="1" applyFill="1" applyBorder="1" applyAlignment="1">
      <alignment horizontal="left" vertical="center"/>
    </xf>
    <xf numFmtId="0" fontId="85" fillId="57" borderId="25" xfId="0" applyFont="1" applyFill="1" applyBorder="1" applyAlignment="1">
      <alignment horizontal="left" vertical="center"/>
    </xf>
    <xf numFmtId="0" fontId="81" fillId="58" borderId="34" xfId="0" applyFont="1" applyFill="1" applyBorder="1" applyAlignment="1">
      <alignment horizontal="center" vertical="center"/>
    </xf>
    <xf numFmtId="0" fontId="81" fillId="58" borderId="23" xfId="0" applyFont="1" applyFill="1" applyBorder="1" applyAlignment="1">
      <alignment horizontal="center" vertical="center"/>
    </xf>
    <xf numFmtId="0" fontId="80" fillId="58" borderId="70" xfId="0" applyFont="1" applyFill="1" applyBorder="1" applyAlignment="1">
      <alignment horizontal="center" vertical="center"/>
    </xf>
    <xf numFmtId="0" fontId="80" fillId="58" borderId="25" xfId="0" applyFont="1" applyFill="1" applyBorder="1" applyAlignment="1">
      <alignment horizontal="center" vertical="center"/>
    </xf>
    <xf numFmtId="0" fontId="79" fillId="58" borderId="72" xfId="0" applyFont="1" applyFill="1" applyBorder="1" applyAlignment="1">
      <alignment horizontal="left" vertical="center"/>
    </xf>
    <xf numFmtId="0" fontId="79" fillId="58" borderId="69" xfId="0" applyFont="1" applyFill="1" applyBorder="1" applyAlignment="1">
      <alignment horizontal="left" vertical="center"/>
    </xf>
    <xf numFmtId="0" fontId="79" fillId="58" borderId="73" xfId="0" applyFont="1" applyFill="1" applyBorder="1" applyAlignment="1">
      <alignment horizontal="left" vertical="center"/>
    </xf>
    <xf numFmtId="0" fontId="81" fillId="58" borderId="73" xfId="0" applyFont="1" applyFill="1" applyBorder="1" applyAlignment="1">
      <alignment horizontal="center" vertical="center"/>
    </xf>
    <xf numFmtId="0" fontId="80" fillId="58" borderId="69" xfId="0" applyFont="1" applyFill="1" applyBorder="1" applyAlignment="1">
      <alignment horizontal="center" vertical="center"/>
    </xf>
    <xf numFmtId="0" fontId="81" fillId="58" borderId="35" xfId="0" applyFont="1" applyFill="1" applyBorder="1" applyAlignment="1">
      <alignment horizontal="center" vertical="center"/>
    </xf>
    <xf numFmtId="0" fontId="81" fillId="58" borderId="36" xfId="0" applyFont="1" applyFill="1" applyBorder="1" applyAlignment="1">
      <alignment horizontal="center" vertical="center"/>
    </xf>
    <xf numFmtId="0" fontId="80" fillId="58" borderId="80" xfId="0" applyFont="1" applyFill="1" applyBorder="1" applyAlignment="1">
      <alignment horizontal="center" vertical="center"/>
    </xf>
    <xf numFmtId="0" fontId="80" fillId="58" borderId="35" xfId="0" applyFont="1" applyFill="1" applyBorder="1" applyAlignment="1">
      <alignment horizontal="center" vertical="center"/>
    </xf>
    <xf numFmtId="0" fontId="80" fillId="58" borderId="36" xfId="0" applyFont="1" applyFill="1" applyBorder="1" applyAlignment="1">
      <alignment horizontal="center" vertical="center"/>
    </xf>
    <xf numFmtId="0" fontId="80" fillId="58" borderId="47" xfId="0" applyFont="1" applyFill="1" applyBorder="1" applyAlignment="1">
      <alignment horizontal="center"/>
    </xf>
    <xf numFmtId="0" fontId="80" fillId="58" borderId="67" xfId="0" applyFont="1" applyFill="1" applyBorder="1" applyAlignment="1">
      <alignment horizontal="center"/>
    </xf>
    <xf numFmtId="0" fontId="80" fillId="58" borderId="68" xfId="0" applyFont="1" applyFill="1" applyBorder="1" applyAlignment="1">
      <alignment horizontal="center"/>
    </xf>
    <xf numFmtId="0" fontId="81" fillId="58" borderId="72" xfId="0" applyFont="1" applyFill="1" applyBorder="1" applyAlignment="1">
      <alignment horizontal="left" vertical="center" wrapText="1"/>
    </xf>
    <xf numFmtId="0" fontId="81" fillId="58" borderId="70" xfId="0" applyFont="1" applyFill="1" applyBorder="1" applyAlignment="1">
      <alignment horizontal="left" vertical="center" wrapText="1"/>
    </xf>
    <xf numFmtId="0" fontId="81" fillId="58" borderId="31" xfId="0" applyFont="1" applyFill="1" applyBorder="1" applyAlignment="1">
      <alignment horizontal="left" vertical="center" wrapText="1"/>
    </xf>
    <xf numFmtId="0" fontId="81" fillId="58" borderId="43" xfId="0" applyFont="1" applyFill="1" applyBorder="1" applyAlignment="1">
      <alignment horizontal="left" vertical="center" wrapText="1"/>
    </xf>
  </cellXfs>
  <cellStyles count="1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Followed Hyperlink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" xfId="103"/>
    <cellStyle name="Check Cell" xfId="104"/>
    <cellStyle name="Check Cell 2" xfId="105"/>
    <cellStyle name="Chybně" xfId="106"/>
    <cellStyle name="Input" xfId="107"/>
    <cellStyle name="Input 2" xfId="108"/>
    <cellStyle name="Kontrolní buňka" xfId="109"/>
    <cellStyle name="Linked Cell" xfId="110"/>
    <cellStyle name="Linked Cell 2" xfId="111"/>
    <cellStyle name="Nadpis 1" xfId="112"/>
    <cellStyle name="Nadpis 2" xfId="113"/>
    <cellStyle name="Nadpis 3" xfId="114"/>
    <cellStyle name="Nadpis 4" xfId="115"/>
    <cellStyle name="Název" xfId="116"/>
    <cellStyle name="Neutral" xfId="117"/>
    <cellStyle name="Neutral 2" xfId="118"/>
    <cellStyle name="Neutrální" xfId="119"/>
    <cellStyle name="Normal 2" xfId="120"/>
    <cellStyle name="Normal 2 2" xfId="121"/>
    <cellStyle name="Normal 2 2 2" xfId="122"/>
    <cellStyle name="Normal 2 3" xfId="123"/>
    <cellStyle name="Normal 3" xfId="124"/>
    <cellStyle name="Normal 3 2" xfId="125"/>
    <cellStyle name="Normal 4" xfId="126"/>
    <cellStyle name="Normal 5" xfId="127"/>
    <cellStyle name="Normal 6" xfId="128"/>
    <cellStyle name="Normal 7" xfId="129"/>
    <cellStyle name="Normal 8" xfId="130"/>
    <cellStyle name="normální_HDP v b.c." xfId="131"/>
    <cellStyle name="Note" xfId="132"/>
    <cellStyle name="Note 2" xfId="133"/>
    <cellStyle name="Output" xfId="134"/>
    <cellStyle name="Output 2" xfId="135"/>
    <cellStyle name="Percent" xfId="136"/>
    <cellStyle name="Percent 2" xfId="137"/>
    <cellStyle name="Percent 3" xfId="138"/>
    <cellStyle name="Percent 4" xfId="139"/>
    <cellStyle name="percentá 2" xfId="140"/>
    <cellStyle name="Poznámka" xfId="141"/>
    <cellStyle name="Poznámka 2" xfId="142"/>
    <cellStyle name="Propojená buňka" xfId="143"/>
    <cellStyle name="Správně" xfId="144"/>
    <cellStyle name="Style 1" xfId="145"/>
    <cellStyle name="Text upozornění" xfId="146"/>
    <cellStyle name="Title" xfId="147"/>
    <cellStyle name="Title 2" xfId="148"/>
    <cellStyle name="Total" xfId="149"/>
    <cellStyle name="Total 2" xfId="150"/>
    <cellStyle name="Vstup" xfId="151"/>
    <cellStyle name="Výpočet" xfId="152"/>
    <cellStyle name="Výstup" xfId="153"/>
    <cellStyle name="Vysvětlující text" xfId="154"/>
    <cellStyle name="Warning Text" xfId="155"/>
    <cellStyle name="Warning Text 2" xfId="156"/>
    <cellStyle name="Zvýraznění 1" xfId="157"/>
    <cellStyle name="Zvýraznění 2" xfId="158"/>
    <cellStyle name="Zvýraznění 3" xfId="159"/>
    <cellStyle name="Zvýraznění 4" xfId="160"/>
    <cellStyle name="Zvýraznění 5" xfId="161"/>
    <cellStyle name="Zvýraznění 6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X80"/>
  <sheetViews>
    <sheetView showGridLines="0" tabSelected="1" zoomScale="80" zoomScaleNormal="80" zoomScalePageLayoutView="0" workbookViewId="0" topLeftCell="A1">
      <pane xSplit="6" ySplit="5" topLeftCell="G21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50" sqref="G50:J50"/>
    </sheetView>
  </sheetViews>
  <sheetFormatPr defaultColWidth="9.140625" defaultRowHeight="15" outlineLevelRow="1"/>
  <cols>
    <col min="1" max="4" width="3.140625" style="0" customWidth="1"/>
    <col min="5" max="5" width="35.140625" style="0" customWidth="1"/>
    <col min="6" max="6" width="31.7109375" style="0" bestFit="1" customWidth="1"/>
    <col min="7" max="7" width="11.57421875" style="0" customWidth="1"/>
    <col min="8" max="13" width="11.00390625" style="0" customWidth="1"/>
    <col min="14" max="16" width="11.421875" style="0" bestFit="1" customWidth="1"/>
  </cols>
  <sheetData>
    <row r="1" ht="22.5" customHeight="1" thickBot="1">
      <c r="B1" s="1"/>
    </row>
    <row r="2" spans="2:13" ht="15" customHeight="1">
      <c r="B2" s="246" t="str">
        <f>"Strednodobá predikcia "&amp;H4&amp;" základných makroekonomických ukazovateľov"</f>
        <v>Strednodobá predikcia P3Q-2016 základných makroekonomických ukazovateľov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8"/>
    </row>
    <row r="3" spans="2:13" ht="15" customHeight="1" thickBot="1">
      <c r="B3" s="249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1"/>
    </row>
    <row r="4" spans="2:13" ht="15">
      <c r="B4" s="252" t="s">
        <v>30</v>
      </c>
      <c r="C4" s="253"/>
      <c r="D4" s="253"/>
      <c r="E4" s="254"/>
      <c r="F4" s="258" t="s">
        <v>75</v>
      </c>
      <c r="G4" s="2" t="s">
        <v>37</v>
      </c>
      <c r="H4" s="260" t="s">
        <v>200</v>
      </c>
      <c r="I4" s="261"/>
      <c r="J4" s="262"/>
      <c r="K4" s="260" t="s">
        <v>201</v>
      </c>
      <c r="L4" s="261"/>
      <c r="M4" s="263"/>
    </row>
    <row r="5" spans="2:13" ht="15">
      <c r="B5" s="255"/>
      <c r="C5" s="256"/>
      <c r="D5" s="256"/>
      <c r="E5" s="257"/>
      <c r="F5" s="259"/>
      <c r="G5" s="4">
        <v>2015</v>
      </c>
      <c r="H5" s="4">
        <v>2016</v>
      </c>
      <c r="I5" s="4">
        <v>2017</v>
      </c>
      <c r="J5" s="3">
        <v>2018</v>
      </c>
      <c r="K5" s="4">
        <v>2016</v>
      </c>
      <c r="L5" s="4">
        <v>2017</v>
      </c>
      <c r="M5" s="5">
        <v>2018</v>
      </c>
    </row>
    <row r="6" spans="2:13" ht="15.75" thickBot="1">
      <c r="B6" s="6" t="s">
        <v>13</v>
      </c>
      <c r="C6" s="7"/>
      <c r="D6" s="7"/>
      <c r="E6" s="8"/>
      <c r="F6" s="9"/>
      <c r="G6" s="10"/>
      <c r="H6" s="11"/>
      <c r="I6" s="11"/>
      <c r="J6" s="10"/>
      <c r="K6" s="11"/>
      <c r="L6" s="11"/>
      <c r="M6" s="12"/>
    </row>
    <row r="7" spans="2:24" ht="15">
      <c r="B7" s="13"/>
      <c r="C7" s="14" t="s">
        <v>76</v>
      </c>
      <c r="D7" s="14"/>
      <c r="E7" s="15"/>
      <c r="F7" s="16" t="s">
        <v>46</v>
      </c>
      <c r="G7" s="114">
        <v>-0.34381384224428757</v>
      </c>
      <c r="H7" s="113">
        <v>-0.4789263616863053</v>
      </c>
      <c r="I7" s="113">
        <v>1.0706426271880076</v>
      </c>
      <c r="J7" s="114">
        <v>1.7169441013674458</v>
      </c>
      <c r="K7" s="113">
        <v>-0.2</v>
      </c>
      <c r="L7" s="113">
        <v>-0.09999999999999987</v>
      </c>
      <c r="M7" s="234">
        <v>-0.10000000000000009</v>
      </c>
      <c r="N7" s="210"/>
      <c r="W7" s="210"/>
      <c r="X7" s="210"/>
    </row>
    <row r="8" spans="2:24" ht="15">
      <c r="B8" s="13"/>
      <c r="C8" s="14" t="s">
        <v>77</v>
      </c>
      <c r="D8" s="14"/>
      <c r="E8" s="15"/>
      <c r="F8" s="16" t="s">
        <v>46</v>
      </c>
      <c r="G8" s="114">
        <v>-0.3260402423651243</v>
      </c>
      <c r="H8" s="113">
        <v>-0.5064861332690072</v>
      </c>
      <c r="I8" s="113">
        <v>1.1298229512951963</v>
      </c>
      <c r="J8" s="114">
        <v>1.765241512624769</v>
      </c>
      <c r="K8" s="113">
        <v>-0.2</v>
      </c>
      <c r="L8" s="113">
        <v>-0.09999999999999987</v>
      </c>
      <c r="M8" s="116">
        <v>-0.09999999999999987</v>
      </c>
      <c r="N8" s="210"/>
      <c r="W8" s="210"/>
      <c r="X8" s="210"/>
    </row>
    <row r="9" spans="2:24" ht="15">
      <c r="B9" s="13"/>
      <c r="C9" s="14" t="s">
        <v>19</v>
      </c>
      <c r="D9" s="14"/>
      <c r="E9" s="15"/>
      <c r="F9" s="16" t="s">
        <v>46</v>
      </c>
      <c r="G9" s="17">
        <v>-0.2632256221175311</v>
      </c>
      <c r="H9" s="18">
        <v>-0.2687768540221498</v>
      </c>
      <c r="I9" s="18">
        <v>1.251782443016907</v>
      </c>
      <c r="J9" s="17">
        <v>1.8470036600809294</v>
      </c>
      <c r="K9" s="18">
        <v>-0.19999999999999998</v>
      </c>
      <c r="L9" s="18">
        <v>-0.19999999999999996</v>
      </c>
      <c r="M9" s="235">
        <v>-0.09999999999999987</v>
      </c>
      <c r="N9" s="210"/>
      <c r="W9" s="210"/>
      <c r="X9" s="210"/>
    </row>
    <row r="10" spans="2:24" ht="3.75" customHeight="1">
      <c r="B10" s="13"/>
      <c r="C10" s="14"/>
      <c r="D10" s="14"/>
      <c r="E10" s="15"/>
      <c r="F10" s="16"/>
      <c r="G10" s="17"/>
      <c r="H10" s="18"/>
      <c r="I10" s="18"/>
      <c r="J10" s="17"/>
      <c r="K10" s="18"/>
      <c r="L10" s="18"/>
      <c r="M10" s="235"/>
      <c r="N10" s="210"/>
      <c r="W10" s="210"/>
      <c r="X10" s="210"/>
    </row>
    <row r="11" spans="2:24" ht="15.75" thickBot="1">
      <c r="B11" s="6" t="s">
        <v>29</v>
      </c>
      <c r="C11" s="7"/>
      <c r="D11" s="7"/>
      <c r="E11" s="8"/>
      <c r="F11" s="9"/>
      <c r="G11" s="152"/>
      <c r="H11" s="153"/>
      <c r="I11" s="153"/>
      <c r="J11" s="152"/>
      <c r="K11" s="153"/>
      <c r="L11" s="153"/>
      <c r="M11" s="236"/>
      <c r="N11" s="210"/>
      <c r="W11" s="210"/>
      <c r="X11" s="210"/>
    </row>
    <row r="12" spans="2:24" ht="15">
      <c r="B12" s="13"/>
      <c r="C12" s="14" t="s">
        <v>0</v>
      </c>
      <c r="D12" s="14"/>
      <c r="E12" s="15"/>
      <c r="F12" s="16" t="s">
        <v>95</v>
      </c>
      <c r="G12" s="17">
        <v>3.595003065922924</v>
      </c>
      <c r="H12" s="18">
        <v>3.529303462120083</v>
      </c>
      <c r="I12" s="18">
        <v>3.33931057814479</v>
      </c>
      <c r="J12" s="17">
        <v>4.191591815347834</v>
      </c>
      <c r="K12" s="18">
        <v>0.20000000000000018</v>
      </c>
      <c r="L12" s="18">
        <v>-0.20000000000000018</v>
      </c>
      <c r="M12" s="235">
        <v>0</v>
      </c>
      <c r="N12" s="210"/>
      <c r="W12" s="210"/>
      <c r="X12" s="210"/>
    </row>
    <row r="13" spans="2:24" ht="15">
      <c r="B13" s="13"/>
      <c r="C13" s="14"/>
      <c r="D13" s="14" t="s">
        <v>31</v>
      </c>
      <c r="E13" s="15"/>
      <c r="F13" s="16" t="s">
        <v>95</v>
      </c>
      <c r="G13" s="17">
        <v>2.3668421900248973</v>
      </c>
      <c r="H13" s="18">
        <v>2.9407775960193874</v>
      </c>
      <c r="I13" s="18">
        <v>3.456622923150391</v>
      </c>
      <c r="J13" s="17">
        <v>3.513359818721142</v>
      </c>
      <c r="K13" s="18">
        <v>-0.5</v>
      </c>
      <c r="L13" s="18">
        <v>-0.2999999999999998</v>
      </c>
      <c r="M13" s="235">
        <v>0</v>
      </c>
      <c r="N13" s="210"/>
      <c r="W13" s="210"/>
      <c r="X13" s="210"/>
    </row>
    <row r="14" spans="2:24" ht="15">
      <c r="B14" s="13"/>
      <c r="C14" s="14"/>
      <c r="D14" s="14" t="s">
        <v>32</v>
      </c>
      <c r="E14" s="15"/>
      <c r="F14" s="16" t="s">
        <v>95</v>
      </c>
      <c r="G14" s="17">
        <v>3.4386987629246164</v>
      </c>
      <c r="H14" s="18">
        <v>2.560741532448759</v>
      </c>
      <c r="I14" s="18">
        <v>1.2871408559746556</v>
      </c>
      <c r="J14" s="17">
        <v>1.0675913579990493</v>
      </c>
      <c r="K14" s="18">
        <v>0.20000000000000018</v>
      </c>
      <c r="L14" s="18">
        <v>0.19999999999999996</v>
      </c>
      <c r="M14" s="235">
        <v>0.10000000000000009</v>
      </c>
      <c r="N14" s="210"/>
      <c r="W14" s="210"/>
      <c r="X14" s="210"/>
    </row>
    <row r="15" spans="2:24" ht="15">
      <c r="B15" s="13"/>
      <c r="C15" s="14"/>
      <c r="D15" s="14" t="s">
        <v>1</v>
      </c>
      <c r="E15" s="15"/>
      <c r="F15" s="16" t="s">
        <v>95</v>
      </c>
      <c r="G15" s="17">
        <v>13.970922066291067</v>
      </c>
      <c r="H15" s="18">
        <v>0.8808156863211707</v>
      </c>
      <c r="I15" s="18">
        <v>5.72867293012709</v>
      </c>
      <c r="J15" s="17">
        <v>5.822432883537502</v>
      </c>
      <c r="K15" s="18">
        <v>0</v>
      </c>
      <c r="L15" s="18">
        <v>-0.20000000000000018</v>
      </c>
      <c r="M15" s="235">
        <v>-0.10000000000000053</v>
      </c>
      <c r="N15" s="210"/>
      <c r="W15" s="210"/>
      <c r="X15" s="210"/>
    </row>
    <row r="16" spans="2:24" ht="15">
      <c r="B16" s="13"/>
      <c r="C16" s="14"/>
      <c r="D16" s="14" t="s">
        <v>33</v>
      </c>
      <c r="E16" s="15"/>
      <c r="F16" s="16" t="s">
        <v>95</v>
      </c>
      <c r="G16" s="17">
        <v>6.9987439192868806</v>
      </c>
      <c r="H16" s="18">
        <v>5.243083230958305</v>
      </c>
      <c r="I16" s="18">
        <v>5.7537585240033025</v>
      </c>
      <c r="J16" s="17">
        <v>7.731893880171569</v>
      </c>
      <c r="K16" s="18">
        <v>1.6</v>
      </c>
      <c r="L16" s="18">
        <v>0.7000000000000002</v>
      </c>
      <c r="M16" s="235">
        <v>-0.20000000000000018</v>
      </c>
      <c r="N16" s="210"/>
      <c r="W16" s="210"/>
      <c r="X16" s="210"/>
    </row>
    <row r="17" spans="2:24" ht="15">
      <c r="B17" s="13"/>
      <c r="C17" s="14"/>
      <c r="D17" s="14" t="s">
        <v>34</v>
      </c>
      <c r="E17" s="15"/>
      <c r="F17" s="16" t="s">
        <v>95</v>
      </c>
      <c r="G17" s="17">
        <v>8.227369562007382</v>
      </c>
      <c r="H17" s="18">
        <v>4.145860165760951</v>
      </c>
      <c r="I17" s="18">
        <v>6.056796416373132</v>
      </c>
      <c r="J17" s="17">
        <v>7.445733365615865</v>
      </c>
      <c r="K17" s="18">
        <v>1.3999999999999995</v>
      </c>
      <c r="L17" s="18">
        <v>0.6999999999999993</v>
      </c>
      <c r="M17" s="235">
        <v>-0.1999999999999993</v>
      </c>
      <c r="N17" s="210"/>
      <c r="W17" s="210"/>
      <c r="X17" s="210"/>
    </row>
    <row r="18" spans="2:24" ht="15">
      <c r="B18" s="13"/>
      <c r="C18" s="14"/>
      <c r="D18" s="14" t="s">
        <v>35</v>
      </c>
      <c r="E18" s="15"/>
      <c r="F18" s="16" t="s">
        <v>101</v>
      </c>
      <c r="G18" s="21">
        <v>4268.738000000005</v>
      </c>
      <c r="H18" s="22">
        <v>5261.816804624232</v>
      </c>
      <c r="I18" s="22">
        <v>5343.300241559511</v>
      </c>
      <c r="J18" s="21">
        <v>5978.039409496789</v>
      </c>
      <c r="K18" s="22">
        <v>251.30000000000018</v>
      </c>
      <c r="L18" s="22">
        <v>280.6999999999998</v>
      </c>
      <c r="M18" s="237">
        <v>299.89999999999964</v>
      </c>
      <c r="N18" s="225"/>
      <c r="W18" s="210"/>
      <c r="X18" s="210"/>
    </row>
    <row r="19" spans="2:24" ht="15">
      <c r="B19" s="13"/>
      <c r="C19" s="14" t="s">
        <v>14</v>
      </c>
      <c r="D19" s="14"/>
      <c r="E19" s="15"/>
      <c r="F19" s="16" t="s">
        <v>36</v>
      </c>
      <c r="G19" s="17">
        <v>-1.0219155675238911</v>
      </c>
      <c r="H19" s="18">
        <v>-0.6469744052849388</v>
      </c>
      <c r="I19" s="18">
        <v>-0.5134527968834829</v>
      </c>
      <c r="J19" s="17">
        <v>-0.009503327260456343</v>
      </c>
      <c r="K19" s="18">
        <v>0.20000000000000007</v>
      </c>
      <c r="L19" s="18">
        <v>0</v>
      </c>
      <c r="M19" s="235">
        <v>0</v>
      </c>
      <c r="N19" s="210"/>
      <c r="W19" s="210"/>
      <c r="X19" s="210"/>
    </row>
    <row r="20" spans="2:24" ht="15">
      <c r="B20" s="13"/>
      <c r="C20" s="14" t="s">
        <v>0</v>
      </c>
      <c r="D20" s="14"/>
      <c r="E20" s="15"/>
      <c r="F20" s="16" t="s">
        <v>102</v>
      </c>
      <c r="G20" s="21">
        <v>78070.81300000001</v>
      </c>
      <c r="H20" s="22">
        <v>80608.92687210183</v>
      </c>
      <c r="I20" s="22">
        <v>84343.45294792265</v>
      </c>
      <c r="J20" s="21">
        <v>89501.91061635935</v>
      </c>
      <c r="K20" s="22">
        <v>-6.600000000005821</v>
      </c>
      <c r="L20" s="22">
        <v>-304.3000000000029</v>
      </c>
      <c r="M20" s="237">
        <v>-390.20000000001164</v>
      </c>
      <c r="N20" s="225"/>
      <c r="W20" s="210"/>
      <c r="X20" s="210"/>
    </row>
    <row r="21" spans="2:24" ht="3.75" customHeight="1">
      <c r="B21" s="13"/>
      <c r="C21" s="14"/>
      <c r="D21" s="14"/>
      <c r="E21" s="15"/>
      <c r="F21" s="16"/>
      <c r="G21" s="16"/>
      <c r="H21" s="19"/>
      <c r="I21" s="19"/>
      <c r="J21" s="16"/>
      <c r="K21" s="19"/>
      <c r="L21" s="19"/>
      <c r="M21" s="238"/>
      <c r="N21" s="210"/>
      <c r="W21" s="210"/>
      <c r="X21" s="210"/>
    </row>
    <row r="22" spans="2:24" ht="15.75" thickBot="1">
      <c r="B22" s="6" t="s">
        <v>7</v>
      </c>
      <c r="C22" s="7"/>
      <c r="D22" s="7"/>
      <c r="E22" s="8"/>
      <c r="F22" s="9"/>
      <c r="G22" s="9"/>
      <c r="H22" s="20"/>
      <c r="I22" s="20"/>
      <c r="J22" s="9"/>
      <c r="K22" s="20"/>
      <c r="L22" s="20"/>
      <c r="M22" s="239"/>
      <c r="N22" s="210"/>
      <c r="W22" s="210"/>
      <c r="X22" s="210"/>
    </row>
    <row r="23" spans="2:24" ht="15">
      <c r="B23" s="13"/>
      <c r="C23" s="14" t="s">
        <v>10</v>
      </c>
      <c r="D23" s="14"/>
      <c r="E23" s="15"/>
      <c r="F23" s="16" t="s">
        <v>128</v>
      </c>
      <c r="G23" s="21">
        <v>2267.09725</v>
      </c>
      <c r="H23" s="22">
        <v>2313.3490849516</v>
      </c>
      <c r="I23" s="22">
        <v>2336.539526038289</v>
      </c>
      <c r="J23" s="21">
        <v>2360.8800559185124</v>
      </c>
      <c r="K23" s="18">
        <v>7</v>
      </c>
      <c r="L23" s="18">
        <v>6</v>
      </c>
      <c r="M23" s="235">
        <v>5.700000000000273</v>
      </c>
      <c r="N23" s="225"/>
      <c r="W23" s="210"/>
      <c r="X23" s="210"/>
    </row>
    <row r="24" spans="2:24" ht="15">
      <c r="B24" s="13"/>
      <c r="C24" s="14" t="s">
        <v>10</v>
      </c>
      <c r="D24" s="14"/>
      <c r="E24" s="15"/>
      <c r="F24" s="16" t="s">
        <v>115</v>
      </c>
      <c r="G24" s="17">
        <v>1.976835338428117</v>
      </c>
      <c r="H24" s="18">
        <v>2.0401345796524595</v>
      </c>
      <c r="I24" s="18">
        <v>1.0024618090517663</v>
      </c>
      <c r="J24" s="17">
        <v>1.0417341375557214</v>
      </c>
      <c r="K24" s="18">
        <v>0.30000000000000004</v>
      </c>
      <c r="L24" s="18">
        <v>-0.10000000000000009</v>
      </c>
      <c r="M24" s="235">
        <v>-0.10000000000000009</v>
      </c>
      <c r="N24" s="210"/>
      <c r="W24" s="210"/>
      <c r="X24" s="210"/>
    </row>
    <row r="25" spans="2:24" ht="18">
      <c r="B25" s="13"/>
      <c r="C25" s="14" t="s">
        <v>38</v>
      </c>
      <c r="D25" s="14"/>
      <c r="E25" s="15"/>
      <c r="F25" s="16" t="s">
        <v>129</v>
      </c>
      <c r="G25" s="24">
        <v>314.236</v>
      </c>
      <c r="H25" s="23">
        <v>273.72281179696864</v>
      </c>
      <c r="I25" s="23">
        <v>257.0730997089214</v>
      </c>
      <c r="J25" s="24">
        <v>236.67673006615075</v>
      </c>
      <c r="K25" s="18">
        <v>-0.19999999999998863</v>
      </c>
      <c r="L25" s="18">
        <v>2.1000000000000227</v>
      </c>
      <c r="M25" s="235">
        <v>2.5</v>
      </c>
      <c r="N25" s="225"/>
      <c r="W25" s="210"/>
      <c r="X25" s="210"/>
    </row>
    <row r="26" spans="2:24" ht="15">
      <c r="B26" s="13"/>
      <c r="C26" s="14" t="s">
        <v>8</v>
      </c>
      <c r="D26" s="14"/>
      <c r="E26" s="15"/>
      <c r="F26" s="16" t="s">
        <v>11</v>
      </c>
      <c r="G26" s="17">
        <v>11.476920357647105</v>
      </c>
      <c r="H26" s="18">
        <v>9.9105562675898</v>
      </c>
      <c r="I26" s="18">
        <v>9.281336281767144</v>
      </c>
      <c r="J26" s="17">
        <v>8.539191755389197</v>
      </c>
      <c r="K26" s="18">
        <v>-0.09999999999999964</v>
      </c>
      <c r="L26" s="18">
        <v>0.10000000000000142</v>
      </c>
      <c r="M26" s="235">
        <v>0</v>
      </c>
      <c r="N26" s="25"/>
      <c r="W26" s="210"/>
      <c r="X26" s="210"/>
    </row>
    <row r="27" spans="2:24" ht="18">
      <c r="B27" s="13"/>
      <c r="C27" s="14" t="s">
        <v>104</v>
      </c>
      <c r="D27" s="14"/>
      <c r="E27" s="15"/>
      <c r="F27" s="16" t="s">
        <v>105</v>
      </c>
      <c r="G27" s="17">
        <v>1.707589237801621</v>
      </c>
      <c r="H27" s="18">
        <v>0.21960075575676308</v>
      </c>
      <c r="I27" s="18">
        <v>-0.056434103449826134</v>
      </c>
      <c r="J27" s="17">
        <v>-0.48302924486165466</v>
      </c>
      <c r="K27" s="18">
        <v>-0.09999999999999998</v>
      </c>
      <c r="L27" s="18">
        <v>-0.1</v>
      </c>
      <c r="M27" s="235">
        <v>0</v>
      </c>
      <c r="N27" s="210"/>
      <c r="W27" s="210"/>
      <c r="X27" s="210"/>
    </row>
    <row r="28" spans="2:24" ht="18">
      <c r="B28" s="13"/>
      <c r="C28" s="14" t="s">
        <v>106</v>
      </c>
      <c r="D28" s="14"/>
      <c r="E28" s="15"/>
      <c r="F28" s="16" t="s">
        <v>46</v>
      </c>
      <c r="G28" s="17">
        <v>1.586799317830014</v>
      </c>
      <c r="H28" s="18">
        <v>1.4593952552122147</v>
      </c>
      <c r="I28" s="18">
        <v>2.313655258731103</v>
      </c>
      <c r="J28" s="17">
        <v>3.1173828365850937</v>
      </c>
      <c r="K28" s="18">
        <v>-0.10000000000000009</v>
      </c>
      <c r="L28" s="18">
        <v>-0.10000000000000009</v>
      </c>
      <c r="M28" s="235">
        <v>0</v>
      </c>
      <c r="N28" s="210"/>
      <c r="W28" s="210"/>
      <c r="X28" s="210"/>
    </row>
    <row r="29" spans="2:24" ht="18">
      <c r="B29" s="13"/>
      <c r="C29" s="14" t="s">
        <v>107</v>
      </c>
      <c r="D29" s="14"/>
      <c r="E29" s="15"/>
      <c r="F29" s="16" t="s">
        <v>46</v>
      </c>
      <c r="G29" s="17">
        <v>1.1662436538203167</v>
      </c>
      <c r="H29" s="18">
        <v>1.098346408683895</v>
      </c>
      <c r="I29" s="18">
        <v>3.547026538363781</v>
      </c>
      <c r="J29" s="17">
        <v>5.021964671756464</v>
      </c>
      <c r="K29" s="18">
        <v>-0.3999999999999999</v>
      </c>
      <c r="L29" s="18">
        <v>-0.3999999999999999</v>
      </c>
      <c r="M29" s="235">
        <v>-0.09999999999999964</v>
      </c>
      <c r="N29" s="210"/>
      <c r="W29" s="210"/>
      <c r="X29" s="210"/>
    </row>
    <row r="30" spans="2:24" ht="15">
      <c r="B30" s="13"/>
      <c r="C30" s="26" t="s">
        <v>90</v>
      </c>
      <c r="D30" s="26"/>
      <c r="E30" s="27"/>
      <c r="F30" s="28" t="s">
        <v>115</v>
      </c>
      <c r="G30" s="17">
        <v>2.372099847253594</v>
      </c>
      <c r="H30" s="18">
        <v>2.757259550999038</v>
      </c>
      <c r="I30" s="18">
        <v>3.9278362295578404</v>
      </c>
      <c r="J30" s="17">
        <v>3.9317434989805946</v>
      </c>
      <c r="K30" s="18">
        <v>-0.5</v>
      </c>
      <c r="L30" s="18">
        <v>-0.19999999999999973</v>
      </c>
      <c r="M30" s="235">
        <v>-0.10000000000000009</v>
      </c>
      <c r="N30" s="210"/>
      <c r="W30" s="210"/>
      <c r="X30" s="210"/>
    </row>
    <row r="31" spans="2:24" ht="18">
      <c r="B31" s="13"/>
      <c r="C31" s="14" t="s">
        <v>108</v>
      </c>
      <c r="D31" s="14"/>
      <c r="E31" s="15"/>
      <c r="F31" s="16" t="s">
        <v>46</v>
      </c>
      <c r="G31" s="168">
        <v>2.9137529137528873</v>
      </c>
      <c r="H31" s="25">
        <v>3.3523030501576585</v>
      </c>
      <c r="I31" s="25">
        <v>3.93379429260375</v>
      </c>
      <c r="J31" s="168">
        <v>3.9320536908464874</v>
      </c>
      <c r="K31" s="18">
        <v>0</v>
      </c>
      <c r="L31" s="18">
        <v>-0.19999999999999973</v>
      </c>
      <c r="M31" s="235">
        <v>-0.10000000000000009</v>
      </c>
      <c r="N31" s="210"/>
      <c r="W31" s="210"/>
      <c r="X31" s="210"/>
    </row>
    <row r="32" spans="2:24" ht="18">
      <c r="B32" s="13"/>
      <c r="C32" s="14" t="s">
        <v>109</v>
      </c>
      <c r="D32" s="14"/>
      <c r="E32" s="15"/>
      <c r="F32" s="16" t="s">
        <v>46</v>
      </c>
      <c r="G32" s="168">
        <v>3.2358808324716364</v>
      </c>
      <c r="H32" s="25">
        <v>3.8856747189281577</v>
      </c>
      <c r="I32" s="25">
        <v>2.7722428553607017</v>
      </c>
      <c r="J32" s="168">
        <v>2.1296643172896097</v>
      </c>
      <c r="K32" s="18">
        <v>0.19999999999999973</v>
      </c>
      <c r="L32" s="18">
        <v>-0.10000000000000009</v>
      </c>
      <c r="M32" s="235">
        <v>0</v>
      </c>
      <c r="N32" s="210"/>
      <c r="W32" s="210"/>
      <c r="X32" s="210"/>
    </row>
    <row r="33" spans="2:24" ht="3.75" customHeight="1">
      <c r="B33" s="13"/>
      <c r="C33" s="14"/>
      <c r="D33" s="14"/>
      <c r="E33" s="15"/>
      <c r="F33" s="15"/>
      <c r="G33" s="16"/>
      <c r="H33" s="19"/>
      <c r="I33" s="19"/>
      <c r="J33" s="16"/>
      <c r="K33" s="19"/>
      <c r="L33" s="19"/>
      <c r="M33" s="238"/>
      <c r="N33" s="210"/>
      <c r="W33" s="210"/>
      <c r="X33" s="210"/>
    </row>
    <row r="34" spans="2:24" ht="15.75" thickBot="1">
      <c r="B34" s="6" t="s">
        <v>39</v>
      </c>
      <c r="C34" s="7"/>
      <c r="D34" s="7"/>
      <c r="E34" s="8"/>
      <c r="F34" s="8"/>
      <c r="G34" s="9"/>
      <c r="H34" s="20"/>
      <c r="I34" s="20"/>
      <c r="J34" s="9"/>
      <c r="K34" s="20"/>
      <c r="L34" s="20"/>
      <c r="M34" s="239"/>
      <c r="N34" s="210"/>
      <c r="W34" s="210"/>
      <c r="X34" s="210"/>
    </row>
    <row r="35" spans="2:24" ht="15">
      <c r="B35" s="13"/>
      <c r="C35" s="14" t="s">
        <v>9</v>
      </c>
      <c r="D35" s="14"/>
      <c r="E35" s="15"/>
      <c r="F35" s="16" t="s">
        <v>96</v>
      </c>
      <c r="G35" s="17">
        <v>2.8852872823507596</v>
      </c>
      <c r="H35" s="18">
        <v>3.694894344755099</v>
      </c>
      <c r="I35" s="18">
        <v>3.219945468453716</v>
      </c>
      <c r="J35" s="17">
        <v>3.3848908915668403</v>
      </c>
      <c r="K35" s="18">
        <v>-0.09999999999999964</v>
      </c>
      <c r="L35" s="18">
        <v>-0.5</v>
      </c>
      <c r="M35" s="240">
        <v>0</v>
      </c>
      <c r="N35" s="210"/>
      <c r="W35" s="210"/>
      <c r="X35" s="210"/>
    </row>
    <row r="36" spans="2:24" ht="15">
      <c r="B36" s="13"/>
      <c r="C36" s="14" t="s">
        <v>12</v>
      </c>
      <c r="D36" s="14"/>
      <c r="E36" s="15"/>
      <c r="F36" s="16" t="s">
        <v>97</v>
      </c>
      <c r="G36" s="17">
        <v>8.566800878838913</v>
      </c>
      <c r="H36" s="18">
        <v>9.108751213071452</v>
      </c>
      <c r="I36" s="18">
        <v>8.885494015919331</v>
      </c>
      <c r="J36" s="17">
        <v>8.772529721901364</v>
      </c>
      <c r="K36" s="18">
        <v>-0.3000000000000007</v>
      </c>
      <c r="L36" s="18">
        <v>-0.5</v>
      </c>
      <c r="M36" s="235">
        <v>-0.3999999999999986</v>
      </c>
      <c r="N36" s="210"/>
      <c r="W36" s="210"/>
      <c r="X36" s="210"/>
    </row>
    <row r="37" spans="2:24" ht="3.75" customHeight="1">
      <c r="B37" s="13"/>
      <c r="C37" s="14"/>
      <c r="D37" s="14"/>
      <c r="E37" s="15"/>
      <c r="F37" s="15"/>
      <c r="G37" s="16"/>
      <c r="H37" s="19"/>
      <c r="I37" s="19"/>
      <c r="J37" s="16"/>
      <c r="K37" s="19"/>
      <c r="L37" s="19"/>
      <c r="M37" s="238"/>
      <c r="N37" s="210"/>
      <c r="W37" s="210"/>
      <c r="X37" s="210"/>
    </row>
    <row r="38" spans="2:24" s="154" customFormat="1" ht="18" customHeight="1" thickBot="1">
      <c r="B38" s="6" t="s">
        <v>178</v>
      </c>
      <c r="C38" s="7"/>
      <c r="D38" s="7"/>
      <c r="E38" s="8"/>
      <c r="F38" s="8"/>
      <c r="G38" s="9"/>
      <c r="H38" s="20"/>
      <c r="I38" s="20"/>
      <c r="J38" s="9"/>
      <c r="K38" s="20"/>
      <c r="L38" s="20"/>
      <c r="M38" s="239"/>
      <c r="N38" s="210"/>
      <c r="O38"/>
      <c r="P38"/>
      <c r="Q38"/>
      <c r="R38"/>
      <c r="S38"/>
      <c r="T38"/>
      <c r="U38"/>
      <c r="V38"/>
      <c r="W38" s="210"/>
      <c r="X38" s="210"/>
    </row>
    <row r="39" spans="2:24" s="154" customFormat="1" ht="15">
      <c r="B39" s="211"/>
      <c r="C39" s="169" t="s">
        <v>158</v>
      </c>
      <c r="D39" s="169"/>
      <c r="E39" s="170"/>
      <c r="F39" s="29" t="s">
        <v>15</v>
      </c>
      <c r="G39" s="168">
        <v>42.6587475142599</v>
      </c>
      <c r="H39" s="25">
        <v>40.84920635886819</v>
      </c>
      <c r="I39" s="25">
        <v>40.710752979911994</v>
      </c>
      <c r="J39" s="168">
        <v>40.44513775654438</v>
      </c>
      <c r="K39" s="222">
        <v>-0.009616828164404012</v>
      </c>
      <c r="L39" s="222">
        <v>0.49359880844090753</v>
      </c>
      <c r="M39" s="232">
        <v>0.48466633569913853</v>
      </c>
      <c r="N39" s="210"/>
      <c r="O39"/>
      <c r="P39"/>
      <c r="Q39"/>
      <c r="R39"/>
      <c r="S39"/>
      <c r="T39"/>
      <c r="U39"/>
      <c r="V39"/>
      <c r="W39" s="210"/>
      <c r="X39" s="210"/>
    </row>
    <row r="40" spans="2:24" s="154" customFormat="1" ht="15">
      <c r="B40" s="211"/>
      <c r="C40" s="169" t="s">
        <v>159</v>
      </c>
      <c r="D40" s="169"/>
      <c r="E40" s="170"/>
      <c r="F40" s="29" t="s">
        <v>15</v>
      </c>
      <c r="G40" s="168">
        <v>45.62814915223184</v>
      </c>
      <c r="H40" s="25">
        <v>43.340935713126015</v>
      </c>
      <c r="I40" s="25">
        <v>42.26518148426964</v>
      </c>
      <c r="J40" s="168">
        <v>41.26820601818055</v>
      </c>
      <c r="K40" s="222">
        <v>-0.0691477966145726</v>
      </c>
      <c r="L40" s="222">
        <v>0.06365980099936053</v>
      </c>
      <c r="M40" s="232">
        <v>0.1124535068409358</v>
      </c>
      <c r="N40" s="210"/>
      <c r="O40"/>
      <c r="P40"/>
      <c r="Q40"/>
      <c r="R40"/>
      <c r="S40"/>
      <c r="T40"/>
      <c r="U40"/>
      <c r="V40"/>
      <c r="W40" s="210"/>
      <c r="X40" s="210"/>
    </row>
    <row r="41" spans="2:24" s="154" customFormat="1" ht="18">
      <c r="B41" s="211"/>
      <c r="C41" s="169" t="s">
        <v>177</v>
      </c>
      <c r="D41" s="169"/>
      <c r="E41" s="170"/>
      <c r="F41" s="29" t="s">
        <v>15</v>
      </c>
      <c r="G41" s="168">
        <v>-2.9694016379719415</v>
      </c>
      <c r="H41" s="25">
        <v>-2.491729354257828</v>
      </c>
      <c r="I41" s="25">
        <v>-1.5544285043576451</v>
      </c>
      <c r="J41" s="168">
        <v>-0.8230682616361662</v>
      </c>
      <c r="K41" s="222">
        <v>0.059530968450168587</v>
      </c>
      <c r="L41" s="222">
        <v>0.429939007441547</v>
      </c>
      <c r="M41" s="232">
        <v>0.3722128288582027</v>
      </c>
      <c r="N41" s="210"/>
      <c r="O41" s="210"/>
      <c r="P41" s="210"/>
      <c r="U41" s="210"/>
      <c r="V41" s="210"/>
      <c r="W41" s="210"/>
      <c r="X41" s="210"/>
    </row>
    <row r="42" spans="2:24" s="154" customFormat="1" ht="15">
      <c r="B42" s="211"/>
      <c r="C42" s="169" t="s">
        <v>181</v>
      </c>
      <c r="D42" s="169"/>
      <c r="E42" s="170"/>
      <c r="F42" s="62" t="s">
        <v>184</v>
      </c>
      <c r="G42" s="168">
        <v>-0.36892370335036406</v>
      </c>
      <c r="H42" s="231">
        <v>-0.05710219258463765</v>
      </c>
      <c r="I42" s="231">
        <v>0.09439823254590743</v>
      </c>
      <c r="J42" s="168">
        <v>0.24194228066537013</v>
      </c>
      <c r="K42" s="222">
        <v>0.007554983502342204</v>
      </c>
      <c r="L42" s="222">
        <v>-0.015677182535420733</v>
      </c>
      <c r="M42" s="232">
        <v>0.004135731495807732</v>
      </c>
      <c r="N42" s="210"/>
      <c r="O42" s="210"/>
      <c r="P42" s="210"/>
      <c r="U42" s="210"/>
      <c r="V42" s="210"/>
      <c r="W42" s="210"/>
      <c r="X42" s="210"/>
    </row>
    <row r="43" spans="2:24" s="154" customFormat="1" ht="15">
      <c r="B43" s="211"/>
      <c r="C43" s="169" t="s">
        <v>182</v>
      </c>
      <c r="D43" s="169"/>
      <c r="E43" s="170"/>
      <c r="F43" s="62" t="s">
        <v>184</v>
      </c>
      <c r="G43" s="168">
        <v>-2.2240736000333303</v>
      </c>
      <c r="H43" s="231">
        <v>-2.1443226103599247</v>
      </c>
      <c r="I43" s="231">
        <v>-1.626658066845441</v>
      </c>
      <c r="J43" s="168">
        <v>-1.0516249024990756</v>
      </c>
      <c r="K43" s="222">
        <v>0.04813175726717178</v>
      </c>
      <c r="L43" s="222">
        <v>0.43918166611966014</v>
      </c>
      <c r="M43" s="232">
        <v>0.3647484837836734</v>
      </c>
      <c r="N43" s="210"/>
      <c r="O43" s="210"/>
      <c r="P43" s="210"/>
      <c r="U43" s="210"/>
      <c r="V43" s="210"/>
      <c r="W43" s="210"/>
      <c r="X43" s="210"/>
    </row>
    <row r="44" spans="2:24" s="154" customFormat="1" ht="15">
      <c r="B44" s="211"/>
      <c r="C44" s="169" t="s">
        <v>183</v>
      </c>
      <c r="D44" s="169"/>
      <c r="E44" s="170"/>
      <c r="F44" s="62" t="s">
        <v>184</v>
      </c>
      <c r="G44" s="168">
        <v>-0.8070650603143523</v>
      </c>
      <c r="H44" s="231">
        <v>-0.7233193846780458</v>
      </c>
      <c r="I44" s="231">
        <v>-0.05606501593471687</v>
      </c>
      <c r="J44" s="168">
        <v>0.39406981532138874</v>
      </c>
      <c r="K44" s="222">
        <v>0.05019022248879901</v>
      </c>
      <c r="L44" s="222">
        <v>0.4424879727245628</v>
      </c>
      <c r="M44" s="232">
        <v>0.350504511958879</v>
      </c>
      <c r="N44" s="210"/>
      <c r="O44" s="210"/>
      <c r="P44" s="210"/>
      <c r="U44" s="210"/>
      <c r="V44" s="210"/>
      <c r="W44" s="210"/>
      <c r="X44" s="210"/>
    </row>
    <row r="45" spans="2:24" s="154" customFormat="1" ht="18">
      <c r="B45" s="211"/>
      <c r="C45" s="169" t="s">
        <v>190</v>
      </c>
      <c r="D45" s="169"/>
      <c r="E45" s="170"/>
      <c r="F45" s="62" t="s">
        <v>192</v>
      </c>
      <c r="G45" s="168">
        <v>-0.6547882737358705</v>
      </c>
      <c r="H45" s="231">
        <v>0.08374567563630653</v>
      </c>
      <c r="I45" s="231">
        <v>0.6672543687433289</v>
      </c>
      <c r="J45" s="168">
        <v>0.4501348312561056</v>
      </c>
      <c r="K45" s="222">
        <v>0.07515529886074424</v>
      </c>
      <c r="L45" s="222">
        <v>0.39229775023576374</v>
      </c>
      <c r="M45" s="232">
        <v>-0.09198346076568381</v>
      </c>
      <c r="N45" s="210"/>
      <c r="O45" s="210"/>
      <c r="P45" s="210"/>
      <c r="U45" s="210"/>
      <c r="V45" s="210"/>
      <c r="W45" s="210"/>
      <c r="X45" s="210"/>
    </row>
    <row r="46" spans="2:24" s="154" customFormat="1" ht="15">
      <c r="B46" s="211"/>
      <c r="C46" s="169" t="s">
        <v>157</v>
      </c>
      <c r="D46" s="169"/>
      <c r="E46" s="170"/>
      <c r="F46" s="29" t="s">
        <v>15</v>
      </c>
      <c r="G46" s="168">
        <v>52.90803363351678</v>
      </c>
      <c r="H46" s="25">
        <v>52.918138269411244</v>
      </c>
      <c r="I46" s="25">
        <v>52.5223201588666</v>
      </c>
      <c r="J46" s="168">
        <v>51.084778371688245</v>
      </c>
      <c r="K46" s="222">
        <v>-0.533393777777242</v>
      </c>
      <c r="L46" s="222">
        <v>-0.8200419721628904</v>
      </c>
      <c r="M46" s="232">
        <v>-1.0161515909511394</v>
      </c>
      <c r="N46" s="210"/>
      <c r="O46" s="210"/>
      <c r="P46" s="210"/>
      <c r="U46" s="210"/>
      <c r="V46" s="210"/>
      <c r="W46" s="210"/>
      <c r="X46" s="210"/>
    </row>
    <row r="47" spans="2:24" s="154" customFormat="1" ht="3.75" customHeight="1">
      <c r="B47" s="13"/>
      <c r="C47" s="14"/>
      <c r="D47" s="14"/>
      <c r="E47" s="15"/>
      <c r="F47" s="15"/>
      <c r="G47" s="16"/>
      <c r="H47" s="19"/>
      <c r="I47" s="19"/>
      <c r="J47" s="16"/>
      <c r="K47" s="19"/>
      <c r="L47" s="19"/>
      <c r="M47" s="238"/>
      <c r="N47" s="210"/>
      <c r="O47" s="210"/>
      <c r="P47" s="210"/>
      <c r="U47" s="210"/>
      <c r="V47" s="210"/>
      <c r="W47" s="210"/>
      <c r="X47" s="210"/>
    </row>
    <row r="48" spans="2:24" ht="15.75" thickBot="1">
      <c r="B48" s="6" t="s">
        <v>16</v>
      </c>
      <c r="C48" s="7"/>
      <c r="D48" s="7"/>
      <c r="E48" s="8"/>
      <c r="F48" s="8"/>
      <c r="G48" s="9"/>
      <c r="H48" s="20"/>
      <c r="I48" s="20"/>
      <c r="J48" s="9"/>
      <c r="K48" s="20"/>
      <c r="L48" s="20"/>
      <c r="M48" s="239"/>
      <c r="N48" s="210"/>
      <c r="O48" s="210"/>
      <c r="P48" s="210"/>
      <c r="U48" s="210"/>
      <c r="V48" s="210"/>
      <c r="W48" s="210"/>
      <c r="X48" s="210"/>
    </row>
    <row r="49" spans="2:24" ht="15">
      <c r="B49" s="13"/>
      <c r="C49" s="14" t="s">
        <v>98</v>
      </c>
      <c r="D49" s="14"/>
      <c r="E49" s="15"/>
      <c r="F49" s="16" t="s">
        <v>15</v>
      </c>
      <c r="G49" s="17">
        <v>2.351267891339078</v>
      </c>
      <c r="H49" s="18">
        <v>3.1115985647530837</v>
      </c>
      <c r="I49" s="18">
        <v>2.447014032254078</v>
      </c>
      <c r="J49" s="17">
        <v>2.532785119701608</v>
      </c>
      <c r="K49" s="18">
        <v>0.43875836457490625</v>
      </c>
      <c r="L49" s="18">
        <v>0.4166616086351511</v>
      </c>
      <c r="M49" s="235">
        <v>0.24862102483394333</v>
      </c>
      <c r="N49" s="210"/>
      <c r="O49" s="210"/>
      <c r="P49" s="210"/>
      <c r="U49" s="210"/>
      <c r="V49" s="210"/>
      <c r="W49" s="210"/>
      <c r="X49" s="210"/>
    </row>
    <row r="50" spans="2:24" ht="15">
      <c r="B50" s="13"/>
      <c r="C50" s="14" t="s">
        <v>78</v>
      </c>
      <c r="D50" s="14"/>
      <c r="E50" s="15"/>
      <c r="F50" s="16" t="s">
        <v>15</v>
      </c>
      <c r="G50" s="17">
        <v>-1.3016382884772022</v>
      </c>
      <c r="H50" s="18">
        <v>-0.6431230629037943</v>
      </c>
      <c r="I50" s="231">
        <v>-1.1918073431889413</v>
      </c>
      <c r="J50" s="17">
        <v>-0.7059238640530134</v>
      </c>
      <c r="K50" s="18">
        <v>0.5511235822634548</v>
      </c>
      <c r="L50" s="18">
        <v>0.42353446778268666</v>
      </c>
      <c r="M50" s="235">
        <v>0.26334074636106786</v>
      </c>
      <c r="N50" s="210"/>
      <c r="O50" s="229"/>
      <c r="P50" s="210"/>
      <c r="U50" s="210"/>
      <c r="V50" s="210"/>
      <c r="W50" s="210"/>
      <c r="X50" s="210"/>
    </row>
    <row r="51" spans="2:24" ht="3.75" customHeight="1">
      <c r="B51" s="13"/>
      <c r="C51" s="14"/>
      <c r="D51" s="14"/>
      <c r="E51" s="15"/>
      <c r="F51" s="15"/>
      <c r="G51" s="16"/>
      <c r="H51" s="19"/>
      <c r="I51" s="19"/>
      <c r="J51" s="16"/>
      <c r="K51" s="19"/>
      <c r="L51" s="19"/>
      <c r="M51" s="238"/>
      <c r="N51" s="210"/>
      <c r="O51" s="210"/>
      <c r="P51" s="210"/>
      <c r="U51" s="210"/>
      <c r="V51" s="210"/>
      <c r="W51" s="210"/>
      <c r="X51" s="210"/>
    </row>
    <row r="52" spans="2:24" ht="15.75" hidden="1" outlineLevel="1" thickBot="1">
      <c r="B52" s="6" t="s">
        <v>17</v>
      </c>
      <c r="C52" s="7"/>
      <c r="D52" s="7"/>
      <c r="E52" s="8"/>
      <c r="F52" s="8"/>
      <c r="G52" s="9"/>
      <c r="H52" s="20"/>
      <c r="I52" s="20"/>
      <c r="J52" s="9"/>
      <c r="K52" s="20"/>
      <c r="L52" s="20"/>
      <c r="M52" s="239"/>
      <c r="N52" s="210"/>
      <c r="O52" s="210"/>
      <c r="P52" s="210"/>
      <c r="U52" s="210"/>
      <c r="V52" s="210"/>
      <c r="W52" s="210"/>
      <c r="X52" s="210"/>
    </row>
    <row r="53" spans="2:24" ht="15" hidden="1" outlineLevel="1">
      <c r="B53" s="13"/>
      <c r="C53" s="14" t="s">
        <v>41</v>
      </c>
      <c r="D53" s="14"/>
      <c r="E53" s="15"/>
      <c r="F53" s="16" t="s">
        <v>79</v>
      </c>
      <c r="G53" s="16"/>
      <c r="H53" s="19"/>
      <c r="I53" s="19"/>
      <c r="J53" s="16"/>
      <c r="K53" s="19"/>
      <c r="L53" s="19"/>
      <c r="M53" s="238"/>
      <c r="N53" s="210"/>
      <c r="O53" s="210"/>
      <c r="P53" s="210"/>
      <c r="U53" s="210"/>
      <c r="V53" s="210"/>
      <c r="W53" s="210"/>
      <c r="X53" s="210"/>
    </row>
    <row r="54" spans="2:24" ht="15" hidden="1" outlineLevel="1">
      <c r="B54" s="13"/>
      <c r="C54" s="14" t="s">
        <v>18</v>
      </c>
      <c r="D54" s="14"/>
      <c r="E54" s="15"/>
      <c r="F54" s="29" t="s">
        <v>79</v>
      </c>
      <c r="G54" s="16">
        <v>1.10958375</v>
      </c>
      <c r="H54" s="19">
        <v>1.1166376590909093</v>
      </c>
      <c r="I54" s="19">
        <v>1.1194099999999998</v>
      </c>
      <c r="J54" s="16">
        <v>1.1194099999999998</v>
      </c>
      <c r="K54" s="19"/>
      <c r="L54" s="19"/>
      <c r="M54" s="238"/>
      <c r="N54" s="210"/>
      <c r="O54" s="210"/>
      <c r="P54" s="210"/>
      <c r="U54" s="210"/>
      <c r="V54" s="210"/>
      <c r="W54" s="210"/>
      <c r="X54" s="210"/>
    </row>
    <row r="55" spans="2:24" ht="3.75" customHeight="1" hidden="1" collapsed="1">
      <c r="B55" s="13"/>
      <c r="C55" s="14"/>
      <c r="D55" s="14"/>
      <c r="E55" s="15"/>
      <c r="F55" s="15"/>
      <c r="G55" s="16">
        <v>52.399408333333334</v>
      </c>
      <c r="H55" s="19">
        <v>43.93740619459905</v>
      </c>
      <c r="I55" s="19">
        <v>50.72416666666667</v>
      </c>
      <c r="J55" s="16">
        <v>53.455</v>
      </c>
      <c r="K55" s="19"/>
      <c r="L55" s="19"/>
      <c r="M55" s="238"/>
      <c r="N55" s="210"/>
      <c r="O55" s="210"/>
      <c r="P55" s="210"/>
      <c r="U55" s="210"/>
      <c r="V55" s="210"/>
      <c r="W55" s="210"/>
      <c r="X55" s="210"/>
    </row>
    <row r="56" spans="2:24" ht="15.75" thickBot="1">
      <c r="B56" s="6" t="s">
        <v>40</v>
      </c>
      <c r="C56" s="7"/>
      <c r="D56" s="7"/>
      <c r="E56" s="30"/>
      <c r="F56" s="8"/>
      <c r="G56" s="9"/>
      <c r="H56" s="20"/>
      <c r="I56" s="20"/>
      <c r="J56" s="9"/>
      <c r="K56" s="20"/>
      <c r="L56" s="20"/>
      <c r="M56" s="239"/>
      <c r="N56" s="230"/>
      <c r="O56" s="210"/>
      <c r="P56" s="210"/>
      <c r="U56" s="210"/>
      <c r="V56" s="210"/>
      <c r="W56" s="210"/>
      <c r="X56" s="210"/>
    </row>
    <row r="57" spans="2:24" ht="15">
      <c r="B57" s="13"/>
      <c r="C57" s="31" t="s">
        <v>45</v>
      </c>
      <c r="D57" s="31"/>
      <c r="E57" s="15"/>
      <c r="F57" s="16" t="s">
        <v>46</v>
      </c>
      <c r="G57" s="17">
        <v>3.6396743054679632</v>
      </c>
      <c r="H57" s="18">
        <v>3.391802318197108</v>
      </c>
      <c r="I57" s="18">
        <v>3.7416322736537637</v>
      </c>
      <c r="J57" s="17">
        <v>4.349401708305493</v>
      </c>
      <c r="K57" s="18">
        <v>-0.2</v>
      </c>
      <c r="L57" s="18">
        <v>-0.6</v>
      </c>
      <c r="M57" s="235">
        <v>-0.3</v>
      </c>
      <c r="N57" s="210"/>
      <c r="O57" s="210"/>
      <c r="P57" s="210"/>
      <c r="U57" s="210"/>
      <c r="V57" s="210"/>
      <c r="W57" s="210"/>
      <c r="X57" s="210"/>
    </row>
    <row r="58" spans="2:24" ht="15" customHeight="1">
      <c r="B58" s="13"/>
      <c r="C58" s="14" t="s">
        <v>185</v>
      </c>
      <c r="D58" s="14"/>
      <c r="E58" s="15"/>
      <c r="F58" s="16" t="s">
        <v>42</v>
      </c>
      <c r="G58" s="32">
        <v>1.10958375</v>
      </c>
      <c r="H58" s="33">
        <v>1.1166376590909093</v>
      </c>
      <c r="I58" s="33">
        <v>1.1194099999999998</v>
      </c>
      <c r="J58" s="32">
        <v>1.1194099999999998</v>
      </c>
      <c r="K58" s="18">
        <v>-1.3</v>
      </c>
      <c r="L58" s="18">
        <v>-2</v>
      </c>
      <c r="M58" s="235">
        <v>-2</v>
      </c>
      <c r="N58" s="210"/>
      <c r="O58" s="210"/>
      <c r="P58" s="210"/>
      <c r="U58" s="210"/>
      <c r="V58" s="210"/>
      <c r="W58" s="210"/>
      <c r="X58" s="210"/>
    </row>
    <row r="59" spans="2:24" ht="18">
      <c r="B59" s="13"/>
      <c r="C59" s="14" t="s">
        <v>186</v>
      </c>
      <c r="D59" s="14"/>
      <c r="E59" s="15"/>
      <c r="F59" s="16" t="s">
        <v>42</v>
      </c>
      <c r="G59" s="17">
        <v>52.399408333333334</v>
      </c>
      <c r="H59" s="18">
        <v>43.93740619459905</v>
      </c>
      <c r="I59" s="18">
        <v>50.72416666666667</v>
      </c>
      <c r="J59" s="17">
        <v>53.455</v>
      </c>
      <c r="K59" s="18">
        <v>1.2</v>
      </c>
      <c r="L59" s="18">
        <v>3.4</v>
      </c>
      <c r="M59" s="235">
        <v>4.2</v>
      </c>
      <c r="N59" s="210"/>
      <c r="O59" s="210"/>
      <c r="P59" s="210"/>
      <c r="U59" s="210"/>
      <c r="V59" s="210"/>
      <c r="W59" s="210"/>
      <c r="X59" s="210"/>
    </row>
    <row r="60" spans="2:24" ht="15">
      <c r="B60" s="13"/>
      <c r="C60" s="14" t="s">
        <v>43</v>
      </c>
      <c r="D60" s="14"/>
      <c r="E60" s="15"/>
      <c r="F60" s="16" t="s">
        <v>46</v>
      </c>
      <c r="G60" s="17">
        <v>-47.04094687274439</v>
      </c>
      <c r="H60" s="18">
        <v>-16.149041387841905</v>
      </c>
      <c r="I60" s="18">
        <v>15.446429500205383</v>
      </c>
      <c r="J60" s="17">
        <v>5.383692848576445</v>
      </c>
      <c r="K60" s="18">
        <v>0.96184063</v>
      </c>
      <c r="L60" s="18">
        <v>2.50801886</v>
      </c>
      <c r="M60" s="235">
        <v>0.76114173</v>
      </c>
      <c r="N60" s="210"/>
      <c r="O60" s="210"/>
      <c r="P60" s="210"/>
      <c r="U60" s="210"/>
      <c r="V60" s="210"/>
      <c r="W60" s="210"/>
      <c r="X60" s="210"/>
    </row>
    <row r="61" spans="2:24" ht="15">
      <c r="B61" s="13"/>
      <c r="C61" s="14" t="s">
        <v>44</v>
      </c>
      <c r="D61" s="14"/>
      <c r="E61" s="15"/>
      <c r="F61" s="16" t="s">
        <v>46</v>
      </c>
      <c r="G61" s="17">
        <v>-36.56765868300689</v>
      </c>
      <c r="H61" s="18">
        <v>-16.678736078344556</v>
      </c>
      <c r="I61" s="18">
        <v>15.160513830958351</v>
      </c>
      <c r="J61" s="17">
        <v>5.383692848576445</v>
      </c>
      <c r="K61" s="18">
        <v>2.1</v>
      </c>
      <c r="L61" s="18">
        <v>3.3</v>
      </c>
      <c r="M61" s="235">
        <v>0.8</v>
      </c>
      <c r="N61" s="210"/>
      <c r="O61" s="210"/>
      <c r="P61" s="210"/>
      <c r="U61" s="210"/>
      <c r="V61" s="210"/>
      <c r="W61" s="210"/>
      <c r="X61" s="210"/>
    </row>
    <row r="62" spans="2:24" ht="15">
      <c r="B62" s="13"/>
      <c r="C62" s="14" t="s">
        <v>173</v>
      </c>
      <c r="D62" s="14"/>
      <c r="E62" s="15"/>
      <c r="F62" s="16" t="s">
        <v>46</v>
      </c>
      <c r="G62" s="17">
        <v>-19.930748818580142</v>
      </c>
      <c r="H62" s="18">
        <v>-2.9650074608384926</v>
      </c>
      <c r="I62" s="18">
        <v>5.250521802550594</v>
      </c>
      <c r="J62" s="17">
        <v>4.234606002303124</v>
      </c>
      <c r="K62" s="18">
        <v>0.3</v>
      </c>
      <c r="L62" s="25">
        <v>1</v>
      </c>
      <c r="M62" s="235">
        <v>-0.4</v>
      </c>
      <c r="N62" s="210"/>
      <c r="O62" s="210"/>
      <c r="P62" s="210"/>
      <c r="U62" s="210"/>
      <c r="V62" s="210"/>
      <c r="W62" s="210"/>
      <c r="X62" s="210"/>
    </row>
    <row r="63" spans="2:24" ht="15">
      <c r="B63" s="13"/>
      <c r="C63" s="14" t="s">
        <v>174</v>
      </c>
      <c r="D63" s="14"/>
      <c r="E63" s="15"/>
      <c r="F63" s="16" t="s">
        <v>99</v>
      </c>
      <c r="G63" s="17">
        <v>-0.01954779971856624</v>
      </c>
      <c r="H63" s="18">
        <v>-0.2687958739697933</v>
      </c>
      <c r="I63" s="18">
        <v>-0.3593750074505806</v>
      </c>
      <c r="J63" s="17">
        <v>-0.37458333373069763</v>
      </c>
      <c r="K63" s="18">
        <v>0</v>
      </c>
      <c r="L63" s="18">
        <v>-0.1</v>
      </c>
      <c r="M63" s="116">
        <v>-0.1</v>
      </c>
      <c r="N63" s="210"/>
      <c r="O63" s="210"/>
      <c r="P63" s="210"/>
      <c r="U63" s="210"/>
      <c r="V63" s="210"/>
      <c r="W63" s="210"/>
      <c r="X63" s="210"/>
    </row>
    <row r="64" spans="2:24" ht="15.75" thickBot="1">
      <c r="B64" s="34"/>
      <c r="C64" s="35" t="s">
        <v>175</v>
      </c>
      <c r="D64" s="35"/>
      <c r="E64" s="36"/>
      <c r="F64" s="37" t="s">
        <v>11</v>
      </c>
      <c r="G64" s="38">
        <v>0.8852458447217941</v>
      </c>
      <c r="H64" s="39">
        <v>0.46910451352596283</v>
      </c>
      <c r="I64" s="39">
        <v>0.47934167832136154</v>
      </c>
      <c r="J64" s="38">
        <v>0.6366750001907349</v>
      </c>
      <c r="K64" s="39">
        <v>-0.1</v>
      </c>
      <c r="L64" s="39">
        <v>-0.3</v>
      </c>
      <c r="M64" s="241">
        <v>-0.4</v>
      </c>
      <c r="N64" s="210"/>
      <c r="O64" s="210"/>
      <c r="P64" s="210"/>
      <c r="U64" s="210"/>
      <c r="V64" s="210"/>
      <c r="W64" s="210"/>
      <c r="X64" s="210"/>
    </row>
    <row r="65" spans="2:13" ht="15.75" customHeight="1">
      <c r="B65" s="31" t="s">
        <v>100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2:13" ht="15.75" customHeight="1">
      <c r="B66" s="31" t="s">
        <v>110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2:13" ht="15.75" customHeight="1">
      <c r="B67" s="31" t="s">
        <v>111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2:13" ht="15.75" customHeight="1">
      <c r="B68" s="31" t="s">
        <v>112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2:13" ht="15">
      <c r="B69" s="31" t="s">
        <v>122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2:13" ht="15">
      <c r="B70" s="31" t="s">
        <v>113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2:13" ht="15">
      <c r="B71" s="31" t="s">
        <v>170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2:13" ht="15">
      <c r="B72" s="31" t="s">
        <v>171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2:13" s="154" customFormat="1" ht="15">
      <c r="B73" s="171" t="s">
        <v>198</v>
      </c>
      <c r="C73" s="171"/>
      <c r="D73" s="171"/>
      <c r="E73" s="171"/>
      <c r="F73" s="31"/>
      <c r="G73" s="31"/>
      <c r="H73" s="31"/>
      <c r="I73" s="31"/>
      <c r="J73" s="31"/>
      <c r="K73" s="31"/>
      <c r="L73" s="31"/>
      <c r="M73" s="31"/>
    </row>
    <row r="74" spans="2:13" s="154" customFormat="1" ht="15">
      <c r="B74" s="171" t="s">
        <v>191</v>
      </c>
      <c r="C74" s="171"/>
      <c r="D74" s="212"/>
      <c r="E74" s="171"/>
      <c r="F74" s="171"/>
      <c r="G74" s="31"/>
      <c r="H74" s="31"/>
      <c r="I74" s="31"/>
      <c r="J74" s="31"/>
      <c r="K74" s="31"/>
      <c r="L74" s="31"/>
      <c r="M74" s="31"/>
    </row>
    <row r="75" spans="2:13" s="154" customFormat="1" ht="15">
      <c r="B75" s="171" t="s">
        <v>197</v>
      </c>
      <c r="C75" s="171"/>
      <c r="D75" s="171"/>
      <c r="E75" s="171"/>
      <c r="F75" s="171"/>
      <c r="G75" s="31"/>
      <c r="H75" s="31"/>
      <c r="I75" s="31"/>
      <c r="J75" s="31"/>
      <c r="K75" s="31"/>
      <c r="L75" s="31"/>
      <c r="M75" s="31"/>
    </row>
    <row r="76" spans="2:13" ht="15">
      <c r="B76" s="31" t="s">
        <v>187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6:16" s="154" customFormat="1" ht="15">
      <c r="F77" s="171"/>
      <c r="G77" s="171"/>
      <c r="H77" s="171"/>
      <c r="I77" s="171"/>
      <c r="J77" s="171"/>
      <c r="K77" s="171"/>
      <c r="L77" s="171"/>
      <c r="M77" s="171"/>
      <c r="N77" s="201"/>
      <c r="O77" s="201"/>
      <c r="P77" s="201"/>
    </row>
    <row r="78" spans="3:4" s="171" customFormat="1" ht="15.75">
      <c r="C78" s="212"/>
      <c r="D78" s="213"/>
    </row>
    <row r="79" s="171" customFormat="1" ht="15"/>
    <row r="80" spans="5:14" ht="15">
      <c r="E80" s="201"/>
      <c r="F80" s="201"/>
      <c r="G80" s="201"/>
      <c r="H80" s="201"/>
      <c r="I80" s="201"/>
      <c r="J80" s="201"/>
      <c r="K80" s="201"/>
      <c r="L80" s="201"/>
      <c r="M80" s="201"/>
      <c r="N80" s="201"/>
    </row>
  </sheetData>
  <sheetProtection/>
  <mergeCells count="5">
    <mergeCell ref="B2:M3"/>
    <mergeCell ref="B4:E5"/>
    <mergeCell ref="F4:F5"/>
    <mergeCell ref="H4:J4"/>
    <mergeCell ref="K4:M4"/>
  </mergeCell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9"/>
  <sheetViews>
    <sheetView zoomScale="80" zoomScaleNormal="80" zoomScalePageLayoutView="0" workbookViewId="0" topLeftCell="A1">
      <selection activeCell="Q47" sqref="Q47"/>
    </sheetView>
  </sheetViews>
  <sheetFormatPr defaultColWidth="9.140625" defaultRowHeight="15"/>
  <cols>
    <col min="1" max="5" width="3.140625" style="45" customWidth="1"/>
    <col min="6" max="6" width="29.8515625" style="45" customWidth="1"/>
    <col min="7" max="7" width="20.7109375" style="45" bestFit="1" customWidth="1"/>
    <col min="8" max="8" width="10.00390625" style="45" customWidth="1"/>
    <col min="9" max="27" width="9.140625" style="45" customWidth="1"/>
    <col min="28" max="16384" width="9.140625" style="45" customWidth="1"/>
  </cols>
  <sheetData>
    <row r="1" ht="22.5" customHeight="1" thickBot="1">
      <c r="B1" s="44" t="s">
        <v>117</v>
      </c>
    </row>
    <row r="2" spans="2:27" ht="15" customHeight="1">
      <c r="B2" s="246" t="str">
        <f>"Strednodobá predikcia "&amp;Súhrn!$H$4&amp;" - komponenty HDP [objem]"</f>
        <v>Strednodobá predikcia P3Q-2016 - komponenty HDP [objem]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8"/>
    </row>
    <row r="3" spans="2:27" ht="15" customHeight="1"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80"/>
    </row>
    <row r="4" spans="2:27" ht="15">
      <c r="B4" s="272" t="s">
        <v>30</v>
      </c>
      <c r="C4" s="273"/>
      <c r="D4" s="273"/>
      <c r="E4" s="273"/>
      <c r="F4" s="274"/>
      <c r="G4" s="281" t="s">
        <v>75</v>
      </c>
      <c r="H4" s="41" t="s">
        <v>37</v>
      </c>
      <c r="I4" s="269">
        <v>2016</v>
      </c>
      <c r="J4" s="269">
        <v>2017</v>
      </c>
      <c r="K4" s="266">
        <v>2018</v>
      </c>
      <c r="L4" s="264">
        <v>2015</v>
      </c>
      <c r="M4" s="265"/>
      <c r="N4" s="265"/>
      <c r="O4" s="265"/>
      <c r="P4" s="264">
        <v>2016</v>
      </c>
      <c r="Q4" s="265"/>
      <c r="R4" s="265"/>
      <c r="S4" s="265"/>
      <c r="T4" s="264">
        <v>2017</v>
      </c>
      <c r="U4" s="265"/>
      <c r="V4" s="265"/>
      <c r="W4" s="271"/>
      <c r="X4" s="265">
        <v>2018</v>
      </c>
      <c r="Y4" s="265"/>
      <c r="Z4" s="265"/>
      <c r="AA4" s="268"/>
    </row>
    <row r="5" spans="2:27" ht="15">
      <c r="B5" s="275"/>
      <c r="C5" s="276"/>
      <c r="D5" s="276"/>
      <c r="E5" s="276"/>
      <c r="F5" s="277"/>
      <c r="G5" s="282"/>
      <c r="H5" s="42">
        <v>2015</v>
      </c>
      <c r="I5" s="270"/>
      <c r="J5" s="270"/>
      <c r="K5" s="267"/>
      <c r="L5" s="46" t="s">
        <v>3</v>
      </c>
      <c r="M5" s="46" t="s">
        <v>4</v>
      </c>
      <c r="N5" s="46" t="s">
        <v>5</v>
      </c>
      <c r="O5" s="47" t="s">
        <v>6</v>
      </c>
      <c r="P5" s="46" t="s">
        <v>3</v>
      </c>
      <c r="Q5" s="46" t="s">
        <v>4</v>
      </c>
      <c r="R5" s="46" t="s">
        <v>5</v>
      </c>
      <c r="S5" s="47" t="s">
        <v>6</v>
      </c>
      <c r="T5" s="48" t="s">
        <v>3</v>
      </c>
      <c r="U5" s="46" t="s">
        <v>4</v>
      </c>
      <c r="V5" s="46" t="s">
        <v>5</v>
      </c>
      <c r="W5" s="47" t="s">
        <v>6</v>
      </c>
      <c r="X5" s="46" t="s">
        <v>3</v>
      </c>
      <c r="Y5" s="46" t="s">
        <v>4</v>
      </c>
      <c r="Z5" s="46" t="s">
        <v>5</v>
      </c>
      <c r="AA5" s="49" t="s">
        <v>6</v>
      </c>
    </row>
    <row r="6" spans="2:27" ht="3.75" customHeight="1">
      <c r="B6" s="50"/>
      <c r="C6" s="51"/>
      <c r="D6" s="51"/>
      <c r="E6" s="51"/>
      <c r="F6" s="52"/>
      <c r="G6" s="40"/>
      <c r="H6" s="54"/>
      <c r="I6" s="55"/>
      <c r="J6" s="56"/>
      <c r="K6" s="54"/>
      <c r="L6" s="57"/>
      <c r="M6" s="57"/>
      <c r="N6" s="57"/>
      <c r="O6" s="58"/>
      <c r="P6" s="57"/>
      <c r="Q6" s="57"/>
      <c r="R6" s="57"/>
      <c r="S6" s="58"/>
      <c r="T6" s="59"/>
      <c r="U6" s="57"/>
      <c r="V6" s="57"/>
      <c r="W6" s="58"/>
      <c r="X6" s="57"/>
      <c r="Y6" s="57"/>
      <c r="Z6" s="57"/>
      <c r="AA6" s="60"/>
    </row>
    <row r="7" spans="2:27" ht="15">
      <c r="B7" s="61"/>
      <c r="C7" s="57" t="s">
        <v>0</v>
      </c>
      <c r="D7" s="57"/>
      <c r="E7" s="57"/>
      <c r="F7" s="58"/>
      <c r="G7" s="62" t="s">
        <v>131</v>
      </c>
      <c r="H7" s="83">
        <v>78070.81300000001</v>
      </c>
      <c r="I7" s="84">
        <v>80608.92687210183</v>
      </c>
      <c r="J7" s="84">
        <v>84343.45294792265</v>
      </c>
      <c r="K7" s="83">
        <v>89501.91061635935</v>
      </c>
      <c r="L7" s="85">
        <v>19259.284656284</v>
      </c>
      <c r="M7" s="85">
        <v>19429.7188623036</v>
      </c>
      <c r="N7" s="85">
        <v>19599.3199635642</v>
      </c>
      <c r="O7" s="86">
        <v>19782.4895178482</v>
      </c>
      <c r="P7" s="85">
        <v>19902.2652112579</v>
      </c>
      <c r="Q7" s="85">
        <v>20065.8995526629</v>
      </c>
      <c r="R7" s="85">
        <v>20211.504188910636</v>
      </c>
      <c r="S7" s="86">
        <v>20429.257919270396</v>
      </c>
      <c r="T7" s="87">
        <v>20676.725624685077</v>
      </c>
      <c r="U7" s="85">
        <v>20940.9435847378</v>
      </c>
      <c r="V7" s="85">
        <v>21219.423788103344</v>
      </c>
      <c r="W7" s="86">
        <v>21506.359950396418</v>
      </c>
      <c r="X7" s="85">
        <v>21886.24772761525</v>
      </c>
      <c r="Y7" s="85">
        <v>22203.250569637763</v>
      </c>
      <c r="Z7" s="85">
        <v>22545.63782537706</v>
      </c>
      <c r="AA7" s="88">
        <v>22866.774493729285</v>
      </c>
    </row>
    <row r="8" spans="2:27" ht="15">
      <c r="B8" s="61"/>
      <c r="C8" s="57"/>
      <c r="D8" s="57"/>
      <c r="E8" s="57" t="s">
        <v>31</v>
      </c>
      <c r="F8" s="58"/>
      <c r="G8" s="62" t="s">
        <v>131</v>
      </c>
      <c r="H8" s="86">
        <v>43698.479</v>
      </c>
      <c r="I8" s="85">
        <v>44886.39911999578</v>
      </c>
      <c r="J8" s="22">
        <v>46983.00818867816</v>
      </c>
      <c r="K8" s="86">
        <v>49400.250976879455</v>
      </c>
      <c r="L8" s="85">
        <v>10814.6574125631</v>
      </c>
      <c r="M8" s="85">
        <v>10896.969150335499</v>
      </c>
      <c r="N8" s="85">
        <v>10965.7222298434</v>
      </c>
      <c r="O8" s="86">
        <v>11021.130207257998</v>
      </c>
      <c r="P8" s="85">
        <v>11069.4849096768</v>
      </c>
      <c r="Q8" s="85">
        <v>11147.1057333354</v>
      </c>
      <c r="R8" s="85">
        <v>11269.577555077025</v>
      </c>
      <c r="S8" s="86">
        <v>11400.230921906561</v>
      </c>
      <c r="T8" s="87">
        <v>11535.191871655492</v>
      </c>
      <c r="U8" s="85">
        <v>11666.03362502616</v>
      </c>
      <c r="V8" s="85">
        <v>11810.691345984293</v>
      </c>
      <c r="W8" s="86">
        <v>11971.09134601222</v>
      </c>
      <c r="X8" s="85">
        <v>12124.492470826259</v>
      </c>
      <c r="Y8" s="85">
        <v>12276.328370133802</v>
      </c>
      <c r="Z8" s="85">
        <v>12425.366738175746</v>
      </c>
      <c r="AA8" s="88">
        <v>12574.063397743646</v>
      </c>
    </row>
    <row r="9" spans="2:27" ht="15">
      <c r="B9" s="61"/>
      <c r="C9" s="57"/>
      <c r="D9" s="57"/>
      <c r="E9" s="57" t="s">
        <v>32</v>
      </c>
      <c r="F9" s="58"/>
      <c r="G9" s="62" t="s">
        <v>131</v>
      </c>
      <c r="H9" s="86">
        <v>14853.8</v>
      </c>
      <c r="I9" s="85">
        <v>15497.602087484422</v>
      </c>
      <c r="J9" s="85">
        <v>16020.299606080902</v>
      </c>
      <c r="K9" s="86">
        <v>16557.57928171893</v>
      </c>
      <c r="L9" s="85">
        <v>3645.07878750283</v>
      </c>
      <c r="M9" s="85">
        <v>3696.94879191475</v>
      </c>
      <c r="N9" s="85">
        <v>3739.87552397312</v>
      </c>
      <c r="O9" s="86">
        <v>3771.8968966093</v>
      </c>
      <c r="P9" s="85">
        <v>3812.64768720042</v>
      </c>
      <c r="Q9" s="85">
        <v>3847.35086702158</v>
      </c>
      <c r="R9" s="85">
        <v>3894.2404633146557</v>
      </c>
      <c r="S9" s="86">
        <v>3943.3630699477644</v>
      </c>
      <c r="T9" s="87">
        <v>3968.955496271725</v>
      </c>
      <c r="U9" s="85">
        <v>3991.3404055173496</v>
      </c>
      <c r="V9" s="85">
        <v>4016.3262287145126</v>
      </c>
      <c r="W9" s="86">
        <v>4043.677475577314</v>
      </c>
      <c r="X9" s="85">
        <v>4080.475008632706</v>
      </c>
      <c r="Y9" s="85">
        <v>4119.3620030953425</v>
      </c>
      <c r="Z9" s="85">
        <v>4158.825560201635</v>
      </c>
      <c r="AA9" s="88">
        <v>4198.916709789247</v>
      </c>
    </row>
    <row r="10" spans="2:27" ht="15">
      <c r="B10" s="61"/>
      <c r="C10" s="57"/>
      <c r="D10" s="57"/>
      <c r="E10" s="57" t="s">
        <v>1</v>
      </c>
      <c r="F10" s="58"/>
      <c r="G10" s="62" t="s">
        <v>131</v>
      </c>
      <c r="H10" s="86">
        <v>17968.564</v>
      </c>
      <c r="I10" s="85">
        <v>18121.085235541937</v>
      </c>
      <c r="J10" s="85">
        <v>19438.83103358423</v>
      </c>
      <c r="K10" s="86">
        <v>20975.33805723427</v>
      </c>
      <c r="L10" s="85">
        <v>4250.93214956694</v>
      </c>
      <c r="M10" s="85">
        <v>4410.22681773445</v>
      </c>
      <c r="N10" s="85">
        <v>4591.05409643861</v>
      </c>
      <c r="O10" s="86">
        <v>4716.35093626</v>
      </c>
      <c r="P10" s="85">
        <v>4380.814477504</v>
      </c>
      <c r="Q10" s="85">
        <v>4391.37140183766</v>
      </c>
      <c r="R10" s="85">
        <v>4554.556716527015</v>
      </c>
      <c r="S10" s="86">
        <v>4794.342639673262</v>
      </c>
      <c r="T10" s="87">
        <v>4746.638546709745</v>
      </c>
      <c r="U10" s="85">
        <v>4822.22344817928</v>
      </c>
      <c r="V10" s="85">
        <v>4896.991651594691</v>
      </c>
      <c r="W10" s="86">
        <v>4972.977387100512</v>
      </c>
      <c r="X10" s="85">
        <v>5100.9305905186675</v>
      </c>
      <c r="Y10" s="85">
        <v>5205.665011280903</v>
      </c>
      <c r="Z10" s="85">
        <v>5295.458591912401</v>
      </c>
      <c r="AA10" s="88">
        <v>5373.283863522297</v>
      </c>
    </row>
    <row r="11" spans="2:27" ht="15">
      <c r="B11" s="61"/>
      <c r="C11" s="57"/>
      <c r="D11" s="57"/>
      <c r="E11" s="57" t="s">
        <v>2</v>
      </c>
      <c r="F11" s="58"/>
      <c r="G11" s="62" t="s">
        <v>131</v>
      </c>
      <c r="H11" s="86">
        <v>76520.843</v>
      </c>
      <c r="I11" s="85">
        <v>78505.08644302214</v>
      </c>
      <c r="J11" s="85">
        <v>82442.13882834329</v>
      </c>
      <c r="K11" s="86">
        <v>86933.16831583265</v>
      </c>
      <c r="L11" s="85">
        <v>18710.66834963287</v>
      </c>
      <c r="M11" s="85">
        <v>19004.144759984698</v>
      </c>
      <c r="N11" s="85">
        <v>19296.651850255133</v>
      </c>
      <c r="O11" s="86">
        <v>19509.378040127296</v>
      </c>
      <c r="P11" s="85">
        <v>19262.94707438122</v>
      </c>
      <c r="Q11" s="85">
        <v>19385.82800219464</v>
      </c>
      <c r="R11" s="85">
        <v>19718.374734918696</v>
      </c>
      <c r="S11" s="86">
        <v>20137.936631527587</v>
      </c>
      <c r="T11" s="87">
        <v>20250.785914636963</v>
      </c>
      <c r="U11" s="85">
        <v>20479.59747872279</v>
      </c>
      <c r="V11" s="85">
        <v>20724.009226293496</v>
      </c>
      <c r="W11" s="86">
        <v>20987.746208690045</v>
      </c>
      <c r="X11" s="85">
        <v>21305.89806997763</v>
      </c>
      <c r="Y11" s="85">
        <v>21601.355384510047</v>
      </c>
      <c r="Z11" s="85">
        <v>21879.650890289784</v>
      </c>
      <c r="AA11" s="88">
        <v>22146.26397105519</v>
      </c>
    </row>
    <row r="12" spans="2:27" ht="15">
      <c r="B12" s="61"/>
      <c r="C12" s="57"/>
      <c r="D12" s="57" t="s">
        <v>33</v>
      </c>
      <c r="E12" s="57"/>
      <c r="F12" s="58"/>
      <c r="G12" s="62" t="s">
        <v>131</v>
      </c>
      <c r="H12" s="86">
        <v>73226.576</v>
      </c>
      <c r="I12" s="85">
        <v>76357.16881636312</v>
      </c>
      <c r="J12" s="85">
        <v>82057.19094123268</v>
      </c>
      <c r="K12" s="86">
        <v>90135.97458269369</v>
      </c>
      <c r="L12" s="85">
        <v>18295.2857863503</v>
      </c>
      <c r="M12" s="85">
        <v>18070.4688041906</v>
      </c>
      <c r="N12" s="85">
        <v>18248.1502761497</v>
      </c>
      <c r="O12" s="86">
        <v>18612.6711333094</v>
      </c>
      <c r="P12" s="85">
        <v>18329.5627741094</v>
      </c>
      <c r="Q12" s="85">
        <v>19083.2104340174</v>
      </c>
      <c r="R12" s="85">
        <v>19339.26805343972</v>
      </c>
      <c r="S12" s="86">
        <v>19605.127554796585</v>
      </c>
      <c r="T12" s="87">
        <v>19939.428039581544</v>
      </c>
      <c r="U12" s="85">
        <v>20314.303934933538</v>
      </c>
      <c r="V12" s="85">
        <v>20706.746642796938</v>
      </c>
      <c r="W12" s="86">
        <v>21096.71232392066</v>
      </c>
      <c r="X12" s="85">
        <v>21747.0620387807</v>
      </c>
      <c r="Y12" s="85">
        <v>22227.10141767412</v>
      </c>
      <c r="Z12" s="85">
        <v>22817.156819634853</v>
      </c>
      <c r="AA12" s="88">
        <v>23344.654306604018</v>
      </c>
    </row>
    <row r="13" spans="2:27" ht="15">
      <c r="B13" s="61"/>
      <c r="C13" s="57"/>
      <c r="D13" s="57" t="s">
        <v>34</v>
      </c>
      <c r="E13" s="57"/>
      <c r="F13" s="58"/>
      <c r="G13" s="62" t="s">
        <v>131</v>
      </c>
      <c r="H13" s="86">
        <v>71332.29699999999</v>
      </c>
      <c r="I13" s="85">
        <v>73812.27021794615</v>
      </c>
      <c r="J13" s="85">
        <v>79920.0725951207</v>
      </c>
      <c r="K13" s="86">
        <v>87755.2265279094</v>
      </c>
      <c r="L13" s="85">
        <v>17571.8861266186</v>
      </c>
      <c r="M13" s="85">
        <v>17672.6101262248</v>
      </c>
      <c r="N13" s="85">
        <v>17942.294342337</v>
      </c>
      <c r="O13" s="86">
        <v>18145.5064048196</v>
      </c>
      <c r="P13" s="85">
        <v>17735.4509085247</v>
      </c>
      <c r="Q13" s="85">
        <v>18356.6266848076</v>
      </c>
      <c r="R13" s="85">
        <v>18701.650880990397</v>
      </c>
      <c r="S13" s="86">
        <v>19018.541743623457</v>
      </c>
      <c r="T13" s="87">
        <v>19380.928496581473</v>
      </c>
      <c r="U13" s="85">
        <v>19778.20351904837</v>
      </c>
      <c r="V13" s="85">
        <v>20182.028717351754</v>
      </c>
      <c r="W13" s="86">
        <v>20578.911862139103</v>
      </c>
      <c r="X13" s="85">
        <v>21191.140575149435</v>
      </c>
      <c r="Y13" s="85">
        <v>21657.889561538308</v>
      </c>
      <c r="Z13" s="85">
        <v>22204.69952895229</v>
      </c>
      <c r="AA13" s="88">
        <v>22701.496862269378</v>
      </c>
    </row>
    <row r="14" spans="2:27" ht="15.75" thickBot="1">
      <c r="B14" s="63"/>
      <c r="C14" s="64"/>
      <c r="D14" s="64" t="s">
        <v>35</v>
      </c>
      <c r="E14" s="64"/>
      <c r="F14" s="65"/>
      <c r="G14" s="104" t="s">
        <v>131</v>
      </c>
      <c r="H14" s="89">
        <v>1894.2789999999986</v>
      </c>
      <c r="I14" s="90">
        <v>2544.8985984169485</v>
      </c>
      <c r="J14" s="90">
        <v>2137.11834611198</v>
      </c>
      <c r="K14" s="89">
        <v>2380.748054784279</v>
      </c>
      <c r="L14" s="90">
        <v>723.3996597317018</v>
      </c>
      <c r="M14" s="90">
        <v>397.85867796579987</v>
      </c>
      <c r="N14" s="90">
        <v>305.8559338126979</v>
      </c>
      <c r="O14" s="89">
        <v>467.164728489799</v>
      </c>
      <c r="P14" s="90">
        <v>594.1118655846985</v>
      </c>
      <c r="Q14" s="90">
        <v>726.5837492097999</v>
      </c>
      <c r="R14" s="90">
        <v>637.6171724493215</v>
      </c>
      <c r="S14" s="89">
        <v>586.5858111731286</v>
      </c>
      <c r="T14" s="91">
        <v>558.4995430000708</v>
      </c>
      <c r="U14" s="90">
        <v>536.1004158851683</v>
      </c>
      <c r="V14" s="90">
        <v>524.7179254451839</v>
      </c>
      <c r="W14" s="89">
        <v>517.8004617815568</v>
      </c>
      <c r="X14" s="90">
        <v>555.9214636312645</v>
      </c>
      <c r="Y14" s="90">
        <v>569.2118561358111</v>
      </c>
      <c r="Z14" s="90">
        <v>612.4572906825633</v>
      </c>
      <c r="AA14" s="92">
        <v>643.1574443346399</v>
      </c>
    </row>
    <row r="15" ht="15.75" thickBot="1">
      <c r="G15" s="68"/>
    </row>
    <row r="16" spans="2:27" ht="15" customHeight="1">
      <c r="B16" s="246" t="str">
        <f>"Strednodobá predikcia "&amp;Súhrn!$H$4&amp;" - komponenty HDP [zmena oproti predchádzajúcemu obdobiu]"</f>
        <v>Strednodobá predikcia P3Q-2016 - komponenty HDP [zmena oproti predchádzajúcemu obdobiu]</v>
      </c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8"/>
    </row>
    <row r="17" spans="2:27" ht="15" customHeight="1">
      <c r="B17" s="278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80"/>
    </row>
    <row r="18" spans="2:27" ht="15">
      <c r="B18" s="272" t="s">
        <v>30</v>
      </c>
      <c r="C18" s="273"/>
      <c r="D18" s="273"/>
      <c r="E18" s="273"/>
      <c r="F18" s="274"/>
      <c r="G18" s="281" t="s">
        <v>75</v>
      </c>
      <c r="H18" s="41" t="s">
        <v>37</v>
      </c>
      <c r="I18" s="269">
        <f>I$4</f>
        <v>2016</v>
      </c>
      <c r="J18" s="269">
        <f>J$4</f>
        <v>2017</v>
      </c>
      <c r="K18" s="266">
        <f>K$4</f>
        <v>2018</v>
      </c>
      <c r="L18" s="264">
        <f>L$4</f>
        <v>2015</v>
      </c>
      <c r="M18" s="265"/>
      <c r="N18" s="265"/>
      <c r="O18" s="265"/>
      <c r="P18" s="264">
        <f>P$4</f>
        <v>2016</v>
      </c>
      <c r="Q18" s="265"/>
      <c r="R18" s="265"/>
      <c r="S18" s="265"/>
      <c r="T18" s="264">
        <f>T$4</f>
        <v>2017</v>
      </c>
      <c r="U18" s="265"/>
      <c r="V18" s="265"/>
      <c r="W18" s="271"/>
      <c r="X18" s="265">
        <f>X$4</f>
        <v>2018</v>
      </c>
      <c r="Y18" s="265"/>
      <c r="Z18" s="265"/>
      <c r="AA18" s="268"/>
    </row>
    <row r="19" spans="2:27" ht="15">
      <c r="B19" s="275"/>
      <c r="C19" s="276"/>
      <c r="D19" s="276"/>
      <c r="E19" s="276"/>
      <c r="F19" s="277"/>
      <c r="G19" s="282"/>
      <c r="H19" s="42">
        <f>$H$5</f>
        <v>2015</v>
      </c>
      <c r="I19" s="270"/>
      <c r="J19" s="270"/>
      <c r="K19" s="267"/>
      <c r="L19" s="46" t="s">
        <v>3</v>
      </c>
      <c r="M19" s="46" t="s">
        <v>4</v>
      </c>
      <c r="N19" s="46" t="s">
        <v>5</v>
      </c>
      <c r="O19" s="157" t="s">
        <v>6</v>
      </c>
      <c r="P19" s="46" t="s">
        <v>3</v>
      </c>
      <c r="Q19" s="46" t="s">
        <v>4</v>
      </c>
      <c r="R19" s="46" t="s">
        <v>5</v>
      </c>
      <c r="S19" s="157" t="s">
        <v>6</v>
      </c>
      <c r="T19" s="48" t="s">
        <v>3</v>
      </c>
      <c r="U19" s="46" t="s">
        <v>4</v>
      </c>
      <c r="V19" s="46" t="s">
        <v>5</v>
      </c>
      <c r="W19" s="157" t="s">
        <v>6</v>
      </c>
      <c r="X19" s="46" t="s">
        <v>3</v>
      </c>
      <c r="Y19" s="46" t="s">
        <v>4</v>
      </c>
      <c r="Z19" s="46" t="s">
        <v>5</v>
      </c>
      <c r="AA19" s="49" t="s">
        <v>6</v>
      </c>
    </row>
    <row r="20" spans="2:27" ht="3.75" customHeight="1">
      <c r="B20" s="50"/>
      <c r="C20" s="51"/>
      <c r="D20" s="51"/>
      <c r="E20" s="51"/>
      <c r="F20" s="52"/>
      <c r="G20" s="40"/>
      <c r="H20" s="54"/>
      <c r="I20" s="55"/>
      <c r="J20" s="56"/>
      <c r="K20" s="54"/>
      <c r="L20" s="57"/>
      <c r="M20" s="57"/>
      <c r="N20" s="57"/>
      <c r="O20" s="58"/>
      <c r="P20" s="57"/>
      <c r="Q20" s="57"/>
      <c r="R20" s="57"/>
      <c r="S20" s="58"/>
      <c r="T20" s="59"/>
      <c r="U20" s="57"/>
      <c r="V20" s="57"/>
      <c r="W20" s="58"/>
      <c r="X20" s="57"/>
      <c r="Y20" s="57"/>
      <c r="Z20" s="57"/>
      <c r="AA20" s="60"/>
    </row>
    <row r="21" spans="2:27" ht="15">
      <c r="B21" s="61"/>
      <c r="C21" s="57" t="s">
        <v>0</v>
      </c>
      <c r="D21" s="57"/>
      <c r="E21" s="57"/>
      <c r="F21" s="58"/>
      <c r="G21" s="62" t="s">
        <v>132</v>
      </c>
      <c r="H21" s="75">
        <v>3.595003065922924</v>
      </c>
      <c r="I21" s="76">
        <v>3.529303462120083</v>
      </c>
      <c r="J21" s="76">
        <v>3.33931057814479</v>
      </c>
      <c r="K21" s="75">
        <v>4.191591815347834</v>
      </c>
      <c r="L21" s="76">
        <v>1.0225103668526287</v>
      </c>
      <c r="M21" s="76">
        <v>0.9406786213857856</v>
      </c>
      <c r="N21" s="76">
        <v>0.9753736058963938</v>
      </c>
      <c r="O21" s="75">
        <v>0.9815796437766693</v>
      </c>
      <c r="P21" s="76">
        <v>0.7868499006043805</v>
      </c>
      <c r="Q21" s="76">
        <v>0.9321363672488729</v>
      </c>
      <c r="R21" s="76">
        <v>0.7001551000002308</v>
      </c>
      <c r="S21" s="75">
        <v>0.7624509999999844</v>
      </c>
      <c r="T21" s="77">
        <v>0.8120232456885645</v>
      </c>
      <c r="U21" s="76">
        <v>0.8659247317436325</v>
      </c>
      <c r="V21" s="76">
        <v>0.9111038586920586</v>
      </c>
      <c r="W21" s="75">
        <v>0.9012872459241521</v>
      </c>
      <c r="X21" s="76">
        <v>1.2999514201037101</v>
      </c>
      <c r="Y21" s="76">
        <v>0.9639036237738736</v>
      </c>
      <c r="Z21" s="76">
        <v>1.0486264727203434</v>
      </c>
      <c r="AA21" s="78">
        <v>0.9260979177697664</v>
      </c>
    </row>
    <row r="22" spans="2:27" ht="15">
      <c r="B22" s="61"/>
      <c r="C22" s="57"/>
      <c r="D22" s="57"/>
      <c r="E22" s="57" t="s">
        <v>31</v>
      </c>
      <c r="F22" s="58"/>
      <c r="G22" s="62" t="s">
        <v>132</v>
      </c>
      <c r="H22" s="75">
        <v>2.3668421900248973</v>
      </c>
      <c r="I22" s="76">
        <v>2.9407775960193874</v>
      </c>
      <c r="J22" s="76">
        <v>3.456622923150391</v>
      </c>
      <c r="K22" s="75">
        <v>3.513359818721142</v>
      </c>
      <c r="L22" s="76">
        <v>0.5328935265723374</v>
      </c>
      <c r="M22" s="76">
        <v>0.6601430617350132</v>
      </c>
      <c r="N22" s="76">
        <v>0.75180930438448</v>
      </c>
      <c r="O22" s="75">
        <v>0.6789280454182034</v>
      </c>
      <c r="P22" s="76">
        <v>0.616879170866838</v>
      </c>
      <c r="Q22" s="76">
        <v>0.7666592756950763</v>
      </c>
      <c r="R22" s="76">
        <v>0.9125399999999786</v>
      </c>
      <c r="S22" s="75">
        <v>0.8376197725279013</v>
      </c>
      <c r="T22" s="77">
        <v>0.8012999999999835</v>
      </c>
      <c r="U22" s="76">
        <v>0.8597393027862239</v>
      </c>
      <c r="V22" s="76">
        <v>0.9170594224437565</v>
      </c>
      <c r="W22" s="75">
        <v>0.925430207871301</v>
      </c>
      <c r="X22" s="76">
        <v>0.8664820414789887</v>
      </c>
      <c r="Y22" s="76">
        <v>0.830679720257649</v>
      </c>
      <c r="Z22" s="76">
        <v>0.821189304661246</v>
      </c>
      <c r="AA22" s="78">
        <v>0.8052010990668066</v>
      </c>
    </row>
    <row r="23" spans="2:27" ht="15">
      <c r="B23" s="61"/>
      <c r="C23" s="57"/>
      <c r="D23" s="57"/>
      <c r="E23" s="57" t="s">
        <v>32</v>
      </c>
      <c r="F23" s="58"/>
      <c r="G23" s="62" t="s">
        <v>132</v>
      </c>
      <c r="H23" s="75">
        <v>3.4386987629246164</v>
      </c>
      <c r="I23" s="76">
        <v>2.560741532448759</v>
      </c>
      <c r="J23" s="76">
        <v>1.2871408559746556</v>
      </c>
      <c r="K23" s="75">
        <v>1.0675913579990493</v>
      </c>
      <c r="L23" s="76">
        <v>0.5096805370064033</v>
      </c>
      <c r="M23" s="76">
        <v>1.1306539121680856</v>
      </c>
      <c r="N23" s="76">
        <v>0.8514301588518549</v>
      </c>
      <c r="O23" s="75">
        <v>0.4809546895310177</v>
      </c>
      <c r="P23" s="76">
        <v>0.6315632974671246</v>
      </c>
      <c r="Q23" s="76">
        <v>0.5677256308781864</v>
      </c>
      <c r="R23" s="76">
        <v>0.5606994988264944</v>
      </c>
      <c r="S23" s="75">
        <v>0.5308126051522919</v>
      </c>
      <c r="T23" s="77">
        <v>0.17078428538937374</v>
      </c>
      <c r="U23" s="76">
        <v>0.16642964382245395</v>
      </c>
      <c r="V23" s="76">
        <v>0.23141427916250734</v>
      </c>
      <c r="W23" s="75">
        <v>0.20616873676789282</v>
      </c>
      <c r="X23" s="76">
        <v>0.26083352164548046</v>
      </c>
      <c r="Y23" s="76">
        <v>0.30696473358811716</v>
      </c>
      <c r="Z23" s="76">
        <v>0.3335037873952018</v>
      </c>
      <c r="AA23" s="78">
        <v>0.3728174639897759</v>
      </c>
    </row>
    <row r="24" spans="2:27" ht="15">
      <c r="B24" s="61"/>
      <c r="C24" s="57"/>
      <c r="D24" s="57"/>
      <c r="E24" s="57" t="s">
        <v>1</v>
      </c>
      <c r="F24" s="58"/>
      <c r="G24" s="62" t="s">
        <v>132</v>
      </c>
      <c r="H24" s="75">
        <v>13.970922066291067</v>
      </c>
      <c r="I24" s="76">
        <v>0.8808156863211707</v>
      </c>
      <c r="J24" s="76">
        <v>5.72867293012709</v>
      </c>
      <c r="K24" s="75">
        <v>5.822432883537502</v>
      </c>
      <c r="L24" s="76">
        <v>6.081800605498259</v>
      </c>
      <c r="M24" s="76">
        <v>3.451194950381449</v>
      </c>
      <c r="N24" s="76">
        <v>4.509866719814752</v>
      </c>
      <c r="O24" s="75">
        <v>2.6471538976978906</v>
      </c>
      <c r="P24" s="76">
        <v>-7.0915614778117515</v>
      </c>
      <c r="Q24" s="76">
        <v>0.9140987159243394</v>
      </c>
      <c r="R24" s="76">
        <v>2.7102863409999713</v>
      </c>
      <c r="S24" s="75">
        <v>5.021353999999988</v>
      </c>
      <c r="T24" s="77">
        <v>-1.3021499999999833</v>
      </c>
      <c r="U24" s="76">
        <v>1.1631435577407245</v>
      </c>
      <c r="V24" s="76">
        <v>1.1088146099213816</v>
      </c>
      <c r="W24" s="75">
        <v>1.088262432199258</v>
      </c>
      <c r="X24" s="76">
        <v>2.069832250022486</v>
      </c>
      <c r="Y24" s="76">
        <v>1.515539535295332</v>
      </c>
      <c r="Z24" s="76">
        <v>1.1925820286669477</v>
      </c>
      <c r="AA24" s="78">
        <v>0.9481132238436203</v>
      </c>
    </row>
    <row r="25" spans="2:27" ht="15">
      <c r="B25" s="61"/>
      <c r="C25" s="57"/>
      <c r="D25" s="57"/>
      <c r="E25" s="57" t="s">
        <v>2</v>
      </c>
      <c r="F25" s="58"/>
      <c r="G25" s="62" t="s">
        <v>132</v>
      </c>
      <c r="H25" s="75">
        <v>5.224643279997451</v>
      </c>
      <c r="I25" s="76">
        <v>2.358195998306755</v>
      </c>
      <c r="J25" s="76">
        <v>3.5874435327871765</v>
      </c>
      <c r="K25" s="75">
        <v>3.6216096290048228</v>
      </c>
      <c r="L25" s="76">
        <v>1.800809812746948</v>
      </c>
      <c r="M25" s="76">
        <v>1.4192471646018845</v>
      </c>
      <c r="N25" s="76">
        <v>1.6873212850751145</v>
      </c>
      <c r="O25" s="75">
        <v>1.1336859714727012</v>
      </c>
      <c r="P25" s="76">
        <v>-1.3403582568858212</v>
      </c>
      <c r="Q25" s="76">
        <v>0.7629285145131348</v>
      </c>
      <c r="R25" s="76">
        <v>1.2747546282681554</v>
      </c>
      <c r="S25" s="75">
        <v>1.7954864251900062</v>
      </c>
      <c r="T25" s="77">
        <v>0.15241801684800294</v>
      </c>
      <c r="U25" s="76">
        <v>0.8015909979728377</v>
      </c>
      <c r="V25" s="76">
        <v>0.8337753677691921</v>
      </c>
      <c r="W25" s="75">
        <v>0.829482551721</v>
      </c>
      <c r="X25" s="76">
        <v>1.0524892196855973</v>
      </c>
      <c r="Y25" s="76">
        <v>0.9052788242721164</v>
      </c>
      <c r="Z25" s="76">
        <v>0.8246459271621376</v>
      </c>
      <c r="AA25" s="78">
        <v>0.7615436976554406</v>
      </c>
    </row>
    <row r="26" spans="2:27" ht="15">
      <c r="B26" s="61"/>
      <c r="C26" s="57"/>
      <c r="D26" s="57" t="s">
        <v>33</v>
      </c>
      <c r="E26" s="57"/>
      <c r="F26" s="58"/>
      <c r="G26" s="62" t="s">
        <v>132</v>
      </c>
      <c r="H26" s="75">
        <v>6.9987439192868806</v>
      </c>
      <c r="I26" s="76">
        <v>5.243083230958305</v>
      </c>
      <c r="J26" s="76">
        <v>5.7537585240033025</v>
      </c>
      <c r="K26" s="75">
        <v>7.731893880171569</v>
      </c>
      <c r="L26" s="76">
        <v>8.134685779175072</v>
      </c>
      <c r="M26" s="76">
        <v>-2.0923022145937296</v>
      </c>
      <c r="N26" s="76">
        <v>0.9409716700755837</v>
      </c>
      <c r="O26" s="75">
        <v>2.2342824824811487</v>
      </c>
      <c r="P26" s="76">
        <v>-0.7298188554906346</v>
      </c>
      <c r="Q26" s="76">
        <v>5.0571069230955175</v>
      </c>
      <c r="R26" s="76">
        <v>0.6025654000000031</v>
      </c>
      <c r="S26" s="75">
        <v>0.8903941052687827</v>
      </c>
      <c r="T26" s="77">
        <v>1.2510000000000048</v>
      </c>
      <c r="U26" s="76">
        <v>1.4529196555591568</v>
      </c>
      <c r="V26" s="76">
        <v>1.488040107743842</v>
      </c>
      <c r="W26" s="75">
        <v>1.409640778345107</v>
      </c>
      <c r="X26" s="76">
        <v>2.5672226479954645</v>
      </c>
      <c r="Y26" s="76">
        <v>1.6857477519586865</v>
      </c>
      <c r="Z26" s="76">
        <v>2.133432194288872</v>
      </c>
      <c r="AA26" s="78">
        <v>1.7973022817783004</v>
      </c>
    </row>
    <row r="27" spans="2:27" ht="15">
      <c r="B27" s="61"/>
      <c r="C27" s="57"/>
      <c r="D27" s="57" t="s">
        <v>34</v>
      </c>
      <c r="E27" s="57"/>
      <c r="F27" s="58"/>
      <c r="G27" s="62" t="s">
        <v>132</v>
      </c>
      <c r="H27" s="75">
        <v>8.227369562007382</v>
      </c>
      <c r="I27" s="76">
        <v>4.145860165760951</v>
      </c>
      <c r="J27" s="76">
        <v>6.056796416373132</v>
      </c>
      <c r="K27" s="75">
        <v>7.445733365615865</v>
      </c>
      <c r="L27" s="76">
        <v>8.361057638067962</v>
      </c>
      <c r="M27" s="76">
        <v>-0.6861625184312174</v>
      </c>
      <c r="N27" s="76">
        <v>1.3556908827570453</v>
      </c>
      <c r="O27" s="75">
        <v>1.400418949220267</v>
      </c>
      <c r="P27" s="76">
        <v>-1.4404956165239753</v>
      </c>
      <c r="Q27" s="76">
        <v>4.433225125953371</v>
      </c>
      <c r="R27" s="76">
        <v>0.8456000000000046</v>
      </c>
      <c r="S27" s="75">
        <v>1.0926500000000061</v>
      </c>
      <c r="T27" s="77">
        <v>1.4499953200000135</v>
      </c>
      <c r="U27" s="76">
        <v>1.4358203613478366</v>
      </c>
      <c r="V27" s="76">
        <v>1.4581555892735594</v>
      </c>
      <c r="W27" s="75">
        <v>1.3809230899674674</v>
      </c>
      <c r="X27" s="76">
        <v>2.4229241375423953</v>
      </c>
      <c r="Y27" s="76">
        <v>1.6873214098133644</v>
      </c>
      <c r="Z27" s="76">
        <v>2.0034697565715334</v>
      </c>
      <c r="AA27" s="78">
        <v>1.7110586177067972</v>
      </c>
    </row>
    <row r="28" spans="2:27" ht="15.75" thickBot="1">
      <c r="B28" s="63"/>
      <c r="C28" s="64"/>
      <c r="D28" s="64" t="s">
        <v>35</v>
      </c>
      <c r="E28" s="64"/>
      <c r="F28" s="65"/>
      <c r="G28" s="104" t="s">
        <v>132</v>
      </c>
      <c r="H28" s="80">
        <v>-9.81611202671597</v>
      </c>
      <c r="I28" s="79">
        <v>23.263990542971385</v>
      </c>
      <c r="J28" s="79">
        <v>1.548579890954585</v>
      </c>
      <c r="K28" s="80">
        <v>11.879159681134084</v>
      </c>
      <c r="L28" s="79">
        <v>5.096938687332482</v>
      </c>
      <c r="M28" s="79">
        <v>-21.547731356435122</v>
      </c>
      <c r="N28" s="79">
        <v>-6.322943401766466</v>
      </c>
      <c r="O28" s="80">
        <v>18.03680747851952</v>
      </c>
      <c r="P28" s="79">
        <v>10.839982789357023</v>
      </c>
      <c r="Q28" s="79">
        <v>14.088571331790376</v>
      </c>
      <c r="R28" s="79">
        <v>-2.6179139275499637</v>
      </c>
      <c r="S28" s="80">
        <v>-1.8850435572915956</v>
      </c>
      <c r="T28" s="81">
        <v>-1.562568660468159</v>
      </c>
      <c r="U28" s="79">
        <v>1.7020832565333563</v>
      </c>
      <c r="V28" s="79">
        <v>1.9223644525587105</v>
      </c>
      <c r="W28" s="80">
        <v>1.8251061789790413</v>
      </c>
      <c r="X28" s="79">
        <v>4.645715815795228</v>
      </c>
      <c r="Y28" s="79">
        <v>1.6635620699129134</v>
      </c>
      <c r="Z28" s="79">
        <v>3.966091788634259</v>
      </c>
      <c r="AA28" s="82">
        <v>2.9905054054877382</v>
      </c>
    </row>
    <row r="29" ht="15.75" thickBot="1"/>
    <row r="30" spans="2:27" ht="15" customHeight="1">
      <c r="B30" s="246" t="str">
        <f>"Strednodobá predikcia "&amp;Súhrn!$H$4&amp;" - komponenty HDP [príspevky k rastu]"</f>
        <v>Strednodobá predikcia P3Q-2016 - komponenty HDP [príspevky k rastu]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8"/>
    </row>
    <row r="31" spans="2:27" ht="15" customHeight="1">
      <c r="B31" s="278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80"/>
    </row>
    <row r="32" spans="2:27" ht="15">
      <c r="B32" s="272" t="s">
        <v>30</v>
      </c>
      <c r="C32" s="273"/>
      <c r="D32" s="273"/>
      <c r="E32" s="273"/>
      <c r="F32" s="274"/>
      <c r="G32" s="290" t="s">
        <v>75</v>
      </c>
      <c r="H32" s="41" t="s">
        <v>37</v>
      </c>
      <c r="I32" s="269">
        <f>I$4</f>
        <v>2016</v>
      </c>
      <c r="J32" s="269">
        <f>J$4</f>
        <v>2017</v>
      </c>
      <c r="K32" s="266">
        <f>K$4</f>
        <v>2018</v>
      </c>
      <c r="L32" s="264">
        <f>L$4</f>
        <v>2015</v>
      </c>
      <c r="M32" s="265"/>
      <c r="N32" s="265"/>
      <c r="O32" s="265"/>
      <c r="P32" s="264">
        <f>P$4</f>
        <v>2016</v>
      </c>
      <c r="Q32" s="265"/>
      <c r="R32" s="265"/>
      <c r="S32" s="265"/>
      <c r="T32" s="264">
        <f>T$4</f>
        <v>2017</v>
      </c>
      <c r="U32" s="265"/>
      <c r="V32" s="265"/>
      <c r="W32" s="271"/>
      <c r="X32" s="265">
        <f>X$4</f>
        <v>2018</v>
      </c>
      <c r="Y32" s="265"/>
      <c r="Z32" s="265"/>
      <c r="AA32" s="268"/>
    </row>
    <row r="33" spans="2:27" ht="15">
      <c r="B33" s="275"/>
      <c r="C33" s="276"/>
      <c r="D33" s="276"/>
      <c r="E33" s="276"/>
      <c r="F33" s="277"/>
      <c r="G33" s="291"/>
      <c r="H33" s="42">
        <f>$H$5</f>
        <v>2015</v>
      </c>
      <c r="I33" s="270"/>
      <c r="J33" s="270"/>
      <c r="K33" s="267"/>
      <c r="L33" s="46" t="s">
        <v>3</v>
      </c>
      <c r="M33" s="46" t="s">
        <v>4</v>
      </c>
      <c r="N33" s="46" t="s">
        <v>5</v>
      </c>
      <c r="O33" s="157" t="s">
        <v>6</v>
      </c>
      <c r="P33" s="46" t="s">
        <v>3</v>
      </c>
      <c r="Q33" s="46" t="s">
        <v>4</v>
      </c>
      <c r="R33" s="46" t="s">
        <v>5</v>
      </c>
      <c r="S33" s="157" t="s">
        <v>6</v>
      </c>
      <c r="T33" s="48" t="s">
        <v>3</v>
      </c>
      <c r="U33" s="46" t="s">
        <v>4</v>
      </c>
      <c r="V33" s="46" t="s">
        <v>5</v>
      </c>
      <c r="W33" s="157" t="s">
        <v>6</v>
      </c>
      <c r="X33" s="46" t="s">
        <v>3</v>
      </c>
      <c r="Y33" s="46" t="s">
        <v>4</v>
      </c>
      <c r="Z33" s="46" t="s">
        <v>5</v>
      </c>
      <c r="AA33" s="49" t="s">
        <v>6</v>
      </c>
    </row>
    <row r="34" spans="2:27" ht="3.75" customHeight="1">
      <c r="B34" s="50"/>
      <c r="C34" s="51"/>
      <c r="D34" s="51"/>
      <c r="E34" s="51"/>
      <c r="F34" s="52"/>
      <c r="G34" s="40"/>
      <c r="H34" s="54"/>
      <c r="I34" s="55"/>
      <c r="J34" s="56"/>
      <c r="K34" s="54"/>
      <c r="L34" s="57"/>
      <c r="M34" s="57"/>
      <c r="N34" s="57"/>
      <c r="O34" s="58"/>
      <c r="P34" s="57"/>
      <c r="Q34" s="57"/>
      <c r="R34" s="57"/>
      <c r="S34" s="58"/>
      <c r="T34" s="59"/>
      <c r="U34" s="57"/>
      <c r="V34" s="57"/>
      <c r="W34" s="58"/>
      <c r="X34" s="57"/>
      <c r="Y34" s="57"/>
      <c r="Z34" s="57"/>
      <c r="AA34" s="60"/>
    </row>
    <row r="35" spans="2:27" ht="15">
      <c r="B35" s="61"/>
      <c r="C35" s="57" t="s">
        <v>0</v>
      </c>
      <c r="D35" s="57"/>
      <c r="E35" s="57"/>
      <c r="F35" s="58"/>
      <c r="G35" s="62" t="s">
        <v>132</v>
      </c>
      <c r="H35" s="75">
        <v>3.595003065922924</v>
      </c>
      <c r="I35" s="76">
        <v>3.529303462120083</v>
      </c>
      <c r="J35" s="76">
        <v>3.33931057814479</v>
      </c>
      <c r="K35" s="75">
        <v>4.191591815347834</v>
      </c>
      <c r="L35" s="76">
        <v>1.0225103668526287</v>
      </c>
      <c r="M35" s="76">
        <v>0.9406786213857856</v>
      </c>
      <c r="N35" s="76">
        <v>0.9753736058963938</v>
      </c>
      <c r="O35" s="75">
        <v>0.9815796437766693</v>
      </c>
      <c r="P35" s="76">
        <v>0.7868499006043805</v>
      </c>
      <c r="Q35" s="76">
        <v>0.9321363672488729</v>
      </c>
      <c r="R35" s="76">
        <v>0.7001551000002308</v>
      </c>
      <c r="S35" s="75">
        <v>0.7624509999999844</v>
      </c>
      <c r="T35" s="77">
        <v>0.8120232456885645</v>
      </c>
      <c r="U35" s="76">
        <v>0.8659247317436325</v>
      </c>
      <c r="V35" s="76">
        <v>0.9111038586920586</v>
      </c>
      <c r="W35" s="75">
        <v>0.9012872459241521</v>
      </c>
      <c r="X35" s="76">
        <v>1.2999514201037101</v>
      </c>
      <c r="Y35" s="76">
        <v>0.9639036237738736</v>
      </c>
      <c r="Z35" s="76">
        <v>1.0486264727203434</v>
      </c>
      <c r="AA35" s="78">
        <v>0.9260979177697664</v>
      </c>
    </row>
    <row r="36" spans="2:27" ht="15">
      <c r="B36" s="61"/>
      <c r="C36" s="57"/>
      <c r="D36" s="57"/>
      <c r="E36" s="57" t="s">
        <v>31</v>
      </c>
      <c r="F36" s="58"/>
      <c r="G36" s="62" t="s">
        <v>133</v>
      </c>
      <c r="H36" s="75">
        <v>1.2711437100488945</v>
      </c>
      <c r="I36" s="76">
        <v>1.5606590334953994</v>
      </c>
      <c r="J36" s="76">
        <v>1.823988129108913</v>
      </c>
      <c r="K36" s="75">
        <v>1.8560316165075617</v>
      </c>
      <c r="L36" s="76">
        <v>0.2853131593161894</v>
      </c>
      <c r="M36" s="76">
        <v>0.35173002872780856</v>
      </c>
      <c r="N36" s="76">
        <v>0.39945733824332874</v>
      </c>
      <c r="O36" s="75">
        <v>0.359934803106579</v>
      </c>
      <c r="P36" s="76">
        <v>0.32605932263863296</v>
      </c>
      <c r="Q36" s="76">
        <v>0.4045441089845651</v>
      </c>
      <c r="R36" s="76">
        <v>0.48073173425623433</v>
      </c>
      <c r="S36" s="75">
        <v>0.4421939540859217</v>
      </c>
      <c r="T36" s="77">
        <v>0.4233356914133167</v>
      </c>
      <c r="U36" s="76">
        <v>0.4541615105440531</v>
      </c>
      <c r="V36" s="76">
        <v>0.4844114378452966</v>
      </c>
      <c r="W36" s="75">
        <v>0.488861925119405</v>
      </c>
      <c r="X36" s="76">
        <v>0.4578318591489921</v>
      </c>
      <c r="Y36" s="76">
        <v>0.43703647991597677</v>
      </c>
      <c r="Z36" s="76">
        <v>0.4314733009015669</v>
      </c>
      <c r="AA36" s="78">
        <v>0.4221204605842182</v>
      </c>
    </row>
    <row r="37" spans="2:27" ht="15">
      <c r="B37" s="61"/>
      <c r="C37" s="57"/>
      <c r="D37" s="57"/>
      <c r="E37" s="57" t="s">
        <v>32</v>
      </c>
      <c r="F37" s="58"/>
      <c r="G37" s="62" t="s">
        <v>133</v>
      </c>
      <c r="H37" s="75">
        <v>0.635302590670272</v>
      </c>
      <c r="I37" s="76">
        <v>0.4723854150089636</v>
      </c>
      <c r="J37" s="76">
        <v>0.23522023024660352</v>
      </c>
      <c r="K37" s="75">
        <v>0.1912239992296217</v>
      </c>
      <c r="L37" s="76">
        <v>0.09454514464373381</v>
      </c>
      <c r="M37" s="76">
        <v>0.20867028393944997</v>
      </c>
      <c r="N37" s="76">
        <v>0.15743327933679535</v>
      </c>
      <c r="O37" s="75">
        <v>0.08882153384545688</v>
      </c>
      <c r="P37" s="76">
        <v>0.11605733167138303</v>
      </c>
      <c r="Q37" s="76">
        <v>0.10416565455575505</v>
      </c>
      <c r="R37" s="76">
        <v>0.10250507702130465</v>
      </c>
      <c r="S37" s="75">
        <v>0.09690687346386523</v>
      </c>
      <c r="T37" s="77">
        <v>0.031107258019998096</v>
      </c>
      <c r="U37" s="76">
        <v>0.030121268095050766</v>
      </c>
      <c r="V37" s="76">
        <v>0.04159206090826298</v>
      </c>
      <c r="W37" s="75">
        <v>0.0368050997150199</v>
      </c>
      <c r="X37" s="76">
        <v>0.0462430365964576</v>
      </c>
      <c r="Y37" s="76">
        <v>0.05386336688567017</v>
      </c>
      <c r="Z37" s="76">
        <v>0.05813942591069789</v>
      </c>
      <c r="AA37" s="78">
        <v>0.0645329889703922</v>
      </c>
    </row>
    <row r="38" spans="2:27" ht="15">
      <c r="B38" s="61"/>
      <c r="C38" s="57"/>
      <c r="D38" s="57"/>
      <c r="E38" s="57" t="s">
        <v>1</v>
      </c>
      <c r="F38" s="58"/>
      <c r="G38" s="62" t="s">
        <v>133</v>
      </c>
      <c r="H38" s="75">
        <v>2.978708898470673</v>
      </c>
      <c r="I38" s="76">
        <v>0.2066061701970274</v>
      </c>
      <c r="J38" s="76">
        <v>1.309355472324472</v>
      </c>
      <c r="K38" s="75">
        <v>1.3615551975807372</v>
      </c>
      <c r="L38" s="76">
        <v>1.3046563358805208</v>
      </c>
      <c r="M38" s="76">
        <v>0.7774208229794545</v>
      </c>
      <c r="N38" s="76">
        <v>1.04116527550837</v>
      </c>
      <c r="O38" s="75">
        <v>0.6325239636328351</v>
      </c>
      <c r="P38" s="76">
        <v>-1.722441249086995</v>
      </c>
      <c r="Q38" s="76">
        <v>0.20466658055530287</v>
      </c>
      <c r="R38" s="76">
        <v>0.6067243027024614</v>
      </c>
      <c r="S38" s="75">
        <v>1.1465179410232524</v>
      </c>
      <c r="T38" s="77">
        <v>-0.3098845477057197</v>
      </c>
      <c r="U38" s="76">
        <v>0.27099893648278356</v>
      </c>
      <c r="V38" s="76">
        <v>0.25910216883116716</v>
      </c>
      <c r="W38" s="75">
        <v>0.2547978785412318</v>
      </c>
      <c r="X38" s="76">
        <v>0.4855135386831112</v>
      </c>
      <c r="Y38" s="76">
        <v>0.35819674044343774</v>
      </c>
      <c r="Z38" s="76">
        <v>0.2834059823896776</v>
      </c>
      <c r="AA38" s="78">
        <v>0.22563123459301443</v>
      </c>
    </row>
    <row r="39" spans="2:27" ht="15">
      <c r="B39" s="61"/>
      <c r="C39" s="57"/>
      <c r="D39" s="57"/>
      <c r="E39" s="57" t="s">
        <v>2</v>
      </c>
      <c r="F39" s="58"/>
      <c r="G39" s="62" t="s">
        <v>133</v>
      </c>
      <c r="H39" s="75">
        <v>4.885155199189837</v>
      </c>
      <c r="I39" s="76">
        <v>2.2396506187013854</v>
      </c>
      <c r="J39" s="76">
        <v>3.368563831679984</v>
      </c>
      <c r="K39" s="75">
        <v>3.4088108133179382</v>
      </c>
      <c r="L39" s="76">
        <v>1.684514639840444</v>
      </c>
      <c r="M39" s="76">
        <v>1.337821135646723</v>
      </c>
      <c r="N39" s="76">
        <v>1.5980558930884916</v>
      </c>
      <c r="O39" s="75">
        <v>1.081280300584876</v>
      </c>
      <c r="P39" s="76">
        <v>-1.2803245947769837</v>
      </c>
      <c r="Q39" s="76">
        <v>0.7133763440956301</v>
      </c>
      <c r="R39" s="76">
        <v>1.1899611139800004</v>
      </c>
      <c r="S39" s="75">
        <v>1.6856187685730277</v>
      </c>
      <c r="T39" s="77">
        <v>0.14455840172761106</v>
      </c>
      <c r="U39" s="76">
        <v>0.7552817151218851</v>
      </c>
      <c r="V39" s="76">
        <v>0.7851056675847132</v>
      </c>
      <c r="W39" s="75">
        <v>0.7804649033756746</v>
      </c>
      <c r="X39" s="76">
        <v>0.9895884344285544</v>
      </c>
      <c r="Y39" s="76">
        <v>0.8490965872450761</v>
      </c>
      <c r="Z39" s="76">
        <v>0.7730187092019533</v>
      </c>
      <c r="AA39" s="78">
        <v>0.7122846841476291</v>
      </c>
    </row>
    <row r="40" spans="2:27" ht="15">
      <c r="B40" s="61"/>
      <c r="C40" s="57"/>
      <c r="D40" s="57" t="s">
        <v>33</v>
      </c>
      <c r="E40" s="57"/>
      <c r="F40" s="58"/>
      <c r="G40" s="62" t="s">
        <v>133</v>
      </c>
      <c r="H40" s="75">
        <v>6.649730622199393</v>
      </c>
      <c r="I40" s="76">
        <v>5.145298477973684</v>
      </c>
      <c r="J40" s="76">
        <v>5.739918463682994</v>
      </c>
      <c r="K40" s="75">
        <v>7.8935111743177995</v>
      </c>
      <c r="L40" s="76">
        <v>7.608247805169892</v>
      </c>
      <c r="M40" s="76">
        <v>-2.0946677602873462</v>
      </c>
      <c r="N40" s="76">
        <v>0.9137300343166862</v>
      </c>
      <c r="O40" s="75">
        <v>2.168859629081858</v>
      </c>
      <c r="P40" s="76">
        <v>-0.717237250781537</v>
      </c>
      <c r="Q40" s="76">
        <v>4.895136838829931</v>
      </c>
      <c r="R40" s="76">
        <v>0.607103675351313</v>
      </c>
      <c r="S40" s="75">
        <v>0.8962307980258483</v>
      </c>
      <c r="T40" s="77">
        <v>1.2607993986127424</v>
      </c>
      <c r="U40" s="76">
        <v>1.470676905712124</v>
      </c>
      <c r="V40" s="76">
        <v>1.5149921623870606</v>
      </c>
      <c r="W40" s="75">
        <v>1.4433781026389896</v>
      </c>
      <c r="X40" s="76">
        <v>2.6419082481662715</v>
      </c>
      <c r="Y40" s="76">
        <v>1.7564918665071891</v>
      </c>
      <c r="Z40" s="76">
        <v>2.2388569800299067</v>
      </c>
      <c r="AA40" s="78">
        <v>1.9063653889460779</v>
      </c>
    </row>
    <row r="41" spans="2:27" ht="15">
      <c r="B41" s="61"/>
      <c r="C41" s="57"/>
      <c r="D41" s="57" t="s">
        <v>34</v>
      </c>
      <c r="E41" s="57"/>
      <c r="F41" s="58"/>
      <c r="G41" s="62" t="s">
        <v>133</v>
      </c>
      <c r="H41" s="75">
        <v>-7.284802219591295</v>
      </c>
      <c r="I41" s="76">
        <v>-3.8350382955640203</v>
      </c>
      <c r="J41" s="76">
        <v>-5.636074829746289</v>
      </c>
      <c r="K41" s="75">
        <v>-7.110730172287946</v>
      </c>
      <c r="L41" s="76">
        <v>-7.27764256190547</v>
      </c>
      <c r="M41" s="76">
        <v>0.6406363457960249</v>
      </c>
      <c r="N41" s="76">
        <v>-1.2453424774086992</v>
      </c>
      <c r="O41" s="75">
        <v>-1.291275094287015</v>
      </c>
      <c r="P41" s="76">
        <v>1.3337373898577507</v>
      </c>
      <c r="Q41" s="76">
        <v>-4.013957877446251</v>
      </c>
      <c r="R41" s="76">
        <v>-0.7921861100821801</v>
      </c>
      <c r="S41" s="75">
        <v>-1.025109206476642</v>
      </c>
      <c r="T41" s="77">
        <v>-1.3648235966955014</v>
      </c>
      <c r="U41" s="76">
        <v>-1.3600338890903392</v>
      </c>
      <c r="V41" s="76">
        <v>-1.388993971279752</v>
      </c>
      <c r="W41" s="75">
        <v>-1.3225557600904978</v>
      </c>
      <c r="X41" s="76">
        <v>-2.3315452624911437</v>
      </c>
      <c r="Y41" s="76">
        <v>-1.6416848299783897</v>
      </c>
      <c r="Z41" s="76">
        <v>-1.9632492165115059</v>
      </c>
      <c r="AA41" s="78">
        <v>-1.6925521553239193</v>
      </c>
    </row>
    <row r="42" spans="2:27" ht="15">
      <c r="B42" s="61"/>
      <c r="C42" s="57"/>
      <c r="D42" s="57" t="s">
        <v>35</v>
      </c>
      <c r="E42" s="57"/>
      <c r="F42" s="58"/>
      <c r="G42" s="62" t="s">
        <v>133</v>
      </c>
      <c r="H42" s="93">
        <v>-0.6350715973919131</v>
      </c>
      <c r="I42" s="76">
        <v>1.310260182409669</v>
      </c>
      <c r="J42" s="76">
        <v>0.10384363393669037</v>
      </c>
      <c r="K42" s="75">
        <v>0.7827810020298849</v>
      </c>
      <c r="L42" s="76">
        <v>0.3306052432644213</v>
      </c>
      <c r="M42" s="76">
        <v>-1.4540314144913213</v>
      </c>
      <c r="N42" s="76">
        <v>-0.331612443092013</v>
      </c>
      <c r="O42" s="75">
        <v>0.8775845347948431</v>
      </c>
      <c r="P42" s="76">
        <v>0.6165001390762137</v>
      </c>
      <c r="Q42" s="76">
        <v>0.8811789613836799</v>
      </c>
      <c r="R42" s="76">
        <v>-0.18508243473086705</v>
      </c>
      <c r="S42" s="75">
        <v>-0.1288784084507937</v>
      </c>
      <c r="T42" s="77">
        <v>-0.104024198082759</v>
      </c>
      <c r="U42" s="76">
        <v>0.11064301662178483</v>
      </c>
      <c r="V42" s="76">
        <v>0.12599819110730856</v>
      </c>
      <c r="W42" s="75">
        <v>0.12082234254849188</v>
      </c>
      <c r="X42" s="76">
        <v>0.3103629856751275</v>
      </c>
      <c r="Y42" s="76">
        <v>0.11480703652879956</v>
      </c>
      <c r="Z42" s="76">
        <v>0.2756077635184011</v>
      </c>
      <c r="AA42" s="78">
        <v>0.21381323362215846</v>
      </c>
    </row>
    <row r="43" spans="2:27" ht="15.75" thickBot="1">
      <c r="B43" s="63"/>
      <c r="C43" s="64"/>
      <c r="D43" s="64" t="s">
        <v>49</v>
      </c>
      <c r="E43" s="64"/>
      <c r="F43" s="65"/>
      <c r="G43" s="104" t="s">
        <v>133</v>
      </c>
      <c r="H43" s="94">
        <v>-0.6550805358749948</v>
      </c>
      <c r="I43" s="79">
        <v>-0.020607338990971395</v>
      </c>
      <c r="J43" s="79">
        <v>-0.133096887471871</v>
      </c>
      <c r="K43" s="80">
        <v>0</v>
      </c>
      <c r="L43" s="79">
        <v>-0.9926095162522304</v>
      </c>
      <c r="M43" s="79">
        <v>1.0568889002303894</v>
      </c>
      <c r="N43" s="79">
        <v>-0.29106984410008585</v>
      </c>
      <c r="O43" s="80">
        <v>-0.9772851916030451</v>
      </c>
      <c r="P43" s="79">
        <v>1.4506743563051423</v>
      </c>
      <c r="Q43" s="79">
        <v>-0.6624189382304441</v>
      </c>
      <c r="R43" s="79">
        <v>-0.3047235792488945</v>
      </c>
      <c r="S43" s="80">
        <v>-0.7942893601222646</v>
      </c>
      <c r="T43" s="81">
        <v>0.7714890420437234</v>
      </c>
      <c r="U43" s="79">
        <v>0</v>
      </c>
      <c r="V43" s="79">
        <v>0</v>
      </c>
      <c r="W43" s="80">
        <v>0</v>
      </c>
      <c r="X43" s="79">
        <v>0</v>
      </c>
      <c r="Y43" s="79">
        <v>0</v>
      </c>
      <c r="Z43" s="79">
        <v>0</v>
      </c>
      <c r="AA43" s="82">
        <v>0</v>
      </c>
    </row>
    <row r="44" spans="2:27" ht="15">
      <c r="B44" s="31" t="s">
        <v>114</v>
      </c>
      <c r="C44" s="57"/>
      <c r="D44" s="57"/>
      <c r="E44" s="57"/>
      <c r="F44" s="57"/>
      <c r="G44" s="68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</row>
    <row r="45" spans="2:27" ht="15">
      <c r="B45" s="57"/>
      <c r="C45" s="57"/>
      <c r="D45" s="57"/>
      <c r="E45" s="57"/>
      <c r="F45" s="57"/>
      <c r="G45" s="68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</row>
    <row r="46" ht="15.75" thickBot="1">
      <c r="B46" s="70" t="s">
        <v>81</v>
      </c>
    </row>
    <row r="47" spans="2:11" ht="15">
      <c r="B47" s="285" t="s">
        <v>30</v>
      </c>
      <c r="C47" s="286"/>
      <c r="D47" s="286"/>
      <c r="E47" s="286"/>
      <c r="F47" s="287"/>
      <c r="G47" s="288" t="s">
        <v>75</v>
      </c>
      <c r="H47" s="224" t="s">
        <v>37</v>
      </c>
      <c r="I47" s="289">
        <f>I$4</f>
        <v>2016</v>
      </c>
      <c r="J47" s="289">
        <f>J$4</f>
        <v>2017</v>
      </c>
      <c r="K47" s="283">
        <f>K$4</f>
        <v>2018</v>
      </c>
    </row>
    <row r="48" spans="2:11" ht="15" customHeight="1">
      <c r="B48" s="275"/>
      <c r="C48" s="276"/>
      <c r="D48" s="276"/>
      <c r="E48" s="276"/>
      <c r="F48" s="277"/>
      <c r="G48" s="282"/>
      <c r="H48" s="42">
        <f>$H$5</f>
        <v>2015</v>
      </c>
      <c r="I48" s="270"/>
      <c r="J48" s="270"/>
      <c r="K48" s="284"/>
    </row>
    <row r="49" spans="2:11" ht="3.75" customHeight="1">
      <c r="B49" s="50"/>
      <c r="C49" s="51"/>
      <c r="D49" s="51"/>
      <c r="E49" s="51"/>
      <c r="F49" s="52"/>
      <c r="G49" s="223"/>
      <c r="H49" s="71"/>
      <c r="I49" s="55"/>
      <c r="J49" s="55"/>
      <c r="K49" s="72"/>
    </row>
    <row r="50" spans="2:11" ht="15">
      <c r="B50" s="61"/>
      <c r="C50" s="57" t="s">
        <v>1</v>
      </c>
      <c r="D50" s="57"/>
      <c r="E50" s="57"/>
      <c r="F50" s="58"/>
      <c r="G50" s="62" t="s">
        <v>132</v>
      </c>
      <c r="H50" s="93">
        <v>13.970922066291067</v>
      </c>
      <c r="I50" s="76">
        <v>0.8808156863211707</v>
      </c>
      <c r="J50" s="76">
        <v>5.72867293012709</v>
      </c>
      <c r="K50" s="78">
        <v>5.822432883537502</v>
      </c>
    </row>
    <row r="51" spans="2:11" ht="15">
      <c r="B51" s="61"/>
      <c r="C51" s="57"/>
      <c r="D51" s="73" t="s">
        <v>47</v>
      </c>
      <c r="E51" s="57"/>
      <c r="F51" s="58"/>
      <c r="G51" s="62" t="s">
        <v>132</v>
      </c>
      <c r="H51" s="93">
        <v>5.242846616677184</v>
      </c>
      <c r="I51" s="76">
        <v>9.39737691911347</v>
      </c>
      <c r="J51" s="76">
        <v>7.6986077878529215</v>
      </c>
      <c r="K51" s="78">
        <v>5.29386253822517</v>
      </c>
    </row>
    <row r="52" spans="2:11" ht="15.75" thickBot="1">
      <c r="B52" s="63"/>
      <c r="C52" s="64"/>
      <c r="D52" s="74" t="s">
        <v>80</v>
      </c>
      <c r="E52" s="64"/>
      <c r="F52" s="65"/>
      <c r="G52" s="66" t="s">
        <v>132</v>
      </c>
      <c r="H52" s="94">
        <v>55.30851167532086</v>
      </c>
      <c r="I52" s="79">
        <v>-26.452244605103957</v>
      </c>
      <c r="J52" s="79">
        <v>-3.6753425829610222</v>
      </c>
      <c r="K52" s="82">
        <v>8.64365241595793</v>
      </c>
    </row>
    <row r="53" spans="2:10" ht="15">
      <c r="B53" s="31" t="s">
        <v>114</v>
      </c>
      <c r="C53" s="57"/>
      <c r="D53" s="57"/>
      <c r="E53" s="57"/>
      <c r="F53" s="57"/>
      <c r="G53" s="68"/>
      <c r="H53" s="57"/>
      <c r="I53" s="57"/>
      <c r="J53" s="57"/>
    </row>
    <row r="60" spans="2:10" ht="15">
      <c r="B60" s="57"/>
      <c r="C60" s="57"/>
      <c r="D60" s="57"/>
      <c r="E60" s="57"/>
      <c r="F60" s="57"/>
      <c r="G60" s="68"/>
      <c r="H60" s="57"/>
      <c r="I60" s="57"/>
      <c r="J60" s="57"/>
    </row>
    <row r="61" spans="2:10" ht="15">
      <c r="B61" s="57"/>
      <c r="C61" s="57"/>
      <c r="D61" s="57"/>
      <c r="E61" s="57"/>
      <c r="F61" s="57"/>
      <c r="G61" s="68"/>
      <c r="H61" s="57"/>
      <c r="I61" s="57"/>
      <c r="J61" s="57"/>
    </row>
    <row r="62" spans="2:10" ht="15">
      <c r="B62" s="57"/>
      <c r="C62" s="57"/>
      <c r="D62" s="57"/>
      <c r="E62" s="57"/>
      <c r="F62" s="57"/>
      <c r="G62" s="68"/>
      <c r="H62" s="57"/>
      <c r="I62" s="57"/>
      <c r="J62" s="57"/>
    </row>
    <row r="63" spans="2:10" ht="15">
      <c r="B63" s="57"/>
      <c r="C63" s="57"/>
      <c r="D63" s="57"/>
      <c r="E63" s="57"/>
      <c r="F63" s="57"/>
      <c r="G63" s="68"/>
      <c r="H63" s="57"/>
      <c r="I63" s="57"/>
      <c r="J63" s="57"/>
    </row>
    <row r="64" spans="2:10" ht="15">
      <c r="B64" s="57"/>
      <c r="C64" s="57"/>
      <c r="D64" s="57"/>
      <c r="E64" s="57"/>
      <c r="F64" s="57"/>
      <c r="G64" s="68"/>
      <c r="H64" s="57"/>
      <c r="I64" s="57"/>
      <c r="J64" s="57"/>
    </row>
    <row r="65" spans="2:10" ht="15">
      <c r="B65" s="57"/>
      <c r="C65" s="57"/>
      <c r="D65" s="57"/>
      <c r="E65" s="57"/>
      <c r="F65" s="57"/>
      <c r="G65" s="68"/>
      <c r="H65" s="57"/>
      <c r="I65" s="57"/>
      <c r="J65" s="57"/>
    </row>
    <row r="66" spans="2:10" ht="15">
      <c r="B66" s="57"/>
      <c r="C66" s="57"/>
      <c r="D66" s="57"/>
      <c r="E66" s="57"/>
      <c r="F66" s="57"/>
      <c r="G66" s="68"/>
      <c r="H66" s="57"/>
      <c r="I66" s="57"/>
      <c r="J66" s="57"/>
    </row>
    <row r="67" spans="2:10" ht="15">
      <c r="B67" s="57"/>
      <c r="C67" s="57"/>
      <c r="D67" s="57"/>
      <c r="E67" s="57"/>
      <c r="F67" s="57"/>
      <c r="G67" s="68"/>
      <c r="H67" s="57"/>
      <c r="I67" s="57"/>
      <c r="J67" s="57"/>
    </row>
    <row r="68" spans="2:10" ht="15">
      <c r="B68" s="57"/>
      <c r="C68" s="57"/>
      <c r="D68" s="57"/>
      <c r="E68" s="57"/>
      <c r="F68" s="57"/>
      <c r="G68" s="68"/>
      <c r="H68" s="57"/>
      <c r="I68" s="57"/>
      <c r="J68" s="57"/>
    </row>
    <row r="69" spans="2:10" ht="15">
      <c r="B69" s="57"/>
      <c r="C69" s="57"/>
      <c r="D69" s="57"/>
      <c r="E69" s="57"/>
      <c r="F69" s="57"/>
      <c r="G69" s="68"/>
      <c r="H69" s="57"/>
      <c r="I69" s="57"/>
      <c r="J69" s="57"/>
    </row>
    <row r="70" spans="2:10" ht="15">
      <c r="B70" s="57"/>
      <c r="C70" s="57"/>
      <c r="D70" s="57"/>
      <c r="E70" s="57"/>
      <c r="F70" s="57"/>
      <c r="G70" s="68"/>
      <c r="H70" s="57"/>
      <c r="I70" s="57"/>
      <c r="J70" s="57"/>
    </row>
    <row r="71" spans="2:10" ht="15">
      <c r="B71" s="57"/>
      <c r="C71" s="57"/>
      <c r="D71" s="57"/>
      <c r="E71" s="57"/>
      <c r="F71" s="57"/>
      <c r="G71" s="68"/>
      <c r="H71" s="57"/>
      <c r="I71" s="57"/>
      <c r="J71" s="57"/>
    </row>
    <row r="72" spans="2:10" ht="15">
      <c r="B72" s="57"/>
      <c r="C72" s="57"/>
      <c r="D72" s="57"/>
      <c r="E72" s="57"/>
      <c r="F72" s="57"/>
      <c r="G72" s="68"/>
      <c r="H72" s="57"/>
      <c r="I72" s="57"/>
      <c r="J72" s="57"/>
    </row>
    <row r="73" spans="2:10" ht="15">
      <c r="B73" s="57"/>
      <c r="C73" s="57"/>
      <c r="D73" s="57"/>
      <c r="E73" s="57"/>
      <c r="F73" s="57"/>
      <c r="G73" s="57"/>
      <c r="H73" s="57"/>
      <c r="I73" s="57"/>
      <c r="J73" s="57"/>
    </row>
    <row r="74" spans="2:10" ht="15">
      <c r="B74" s="57"/>
      <c r="C74" s="57"/>
      <c r="D74" s="57"/>
      <c r="E74" s="57"/>
      <c r="F74" s="57"/>
      <c r="G74" s="57"/>
      <c r="H74" s="57"/>
      <c r="I74" s="57"/>
      <c r="J74" s="57"/>
    </row>
    <row r="75" spans="2:10" ht="15">
      <c r="B75" s="57"/>
      <c r="C75" s="57"/>
      <c r="D75" s="57"/>
      <c r="E75" s="57"/>
      <c r="F75" s="57"/>
      <c r="G75" s="57"/>
      <c r="H75" s="57"/>
      <c r="I75" s="57"/>
      <c r="J75" s="57"/>
    </row>
    <row r="76" spans="2:10" ht="15">
      <c r="B76" s="57"/>
      <c r="C76" s="57"/>
      <c r="D76" s="57"/>
      <c r="E76" s="57"/>
      <c r="F76" s="57"/>
      <c r="G76" s="57"/>
      <c r="H76" s="57"/>
      <c r="I76" s="57"/>
      <c r="J76" s="57"/>
    </row>
    <row r="77" spans="2:10" ht="15">
      <c r="B77" s="57"/>
      <c r="C77" s="57"/>
      <c r="D77" s="57"/>
      <c r="E77" s="57"/>
      <c r="F77" s="57"/>
      <c r="G77" s="57"/>
      <c r="H77" s="57"/>
      <c r="I77" s="57"/>
      <c r="J77" s="57"/>
    </row>
    <row r="78" spans="2:10" ht="15">
      <c r="B78" s="57"/>
      <c r="C78" s="57"/>
      <c r="D78" s="57"/>
      <c r="E78" s="57"/>
      <c r="F78" s="57"/>
      <c r="G78" s="57"/>
      <c r="H78" s="57"/>
      <c r="I78" s="57"/>
      <c r="J78" s="57"/>
    </row>
    <row r="79" spans="2:10" ht="15">
      <c r="B79" s="57"/>
      <c r="C79" s="57"/>
      <c r="D79" s="57"/>
      <c r="E79" s="57"/>
      <c r="F79" s="57"/>
      <c r="G79" s="57"/>
      <c r="H79" s="57"/>
      <c r="I79" s="57"/>
      <c r="J79" s="57"/>
    </row>
  </sheetData>
  <sheetProtection/>
  <mergeCells count="35">
    <mergeCell ref="J18:J19"/>
    <mergeCell ref="K47:K48"/>
    <mergeCell ref="B47:F48"/>
    <mergeCell ref="G47:G48"/>
    <mergeCell ref="I47:I48"/>
    <mergeCell ref="J47:J48"/>
    <mergeCell ref="B32:F33"/>
    <mergeCell ref="G32:G33"/>
    <mergeCell ref="G18:G19"/>
    <mergeCell ref="B2:AA3"/>
    <mergeCell ref="L4:O4"/>
    <mergeCell ref="P4:S4"/>
    <mergeCell ref="T4:W4"/>
    <mergeCell ref="X4:AA4"/>
    <mergeCell ref="G4:G5"/>
    <mergeCell ref="T18:W18"/>
    <mergeCell ref="X18:AA18"/>
    <mergeCell ref="T32:W32"/>
    <mergeCell ref="B4:F5"/>
    <mergeCell ref="K4:K5"/>
    <mergeCell ref="J4:J5"/>
    <mergeCell ref="I4:I5"/>
    <mergeCell ref="B16:AA17"/>
    <mergeCell ref="B30:AA31"/>
    <mergeCell ref="B18:F19"/>
    <mergeCell ref="L18:O18"/>
    <mergeCell ref="P18:S18"/>
    <mergeCell ref="K18:K19"/>
    <mergeCell ref="X32:AA32"/>
    <mergeCell ref="I18:I19"/>
    <mergeCell ref="L32:O32"/>
    <mergeCell ref="P32:S32"/>
    <mergeCell ref="I32:I33"/>
    <mergeCell ref="J32:J33"/>
    <mergeCell ref="K32:K33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3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5" width="3.140625" style="45" customWidth="1"/>
    <col min="6" max="6" width="39.28125" style="45" customWidth="1"/>
    <col min="7" max="7" width="20.421875" style="45" bestFit="1" customWidth="1"/>
    <col min="8" max="8" width="10.7109375" style="45" customWidth="1"/>
    <col min="9" max="27" width="9.140625" style="45" customWidth="1"/>
    <col min="28" max="16384" width="9.140625" style="45" customWidth="1"/>
  </cols>
  <sheetData>
    <row r="1" ht="22.5" customHeight="1" thickBot="1">
      <c r="B1" s="44" t="s">
        <v>116</v>
      </c>
    </row>
    <row r="2" spans="2:27" ht="18.75" customHeight="1">
      <c r="B2" s="246" t="str">
        <f>"Strednodobá predikcia "&amp;Súhrn!$H$4&amp;" - cenový vývoj [medziročný rast]"</f>
        <v>Strednodobá predikcia P3Q-2016 - cenový vývoj [medziročný rast]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8"/>
    </row>
    <row r="3" spans="2:27" ht="18.75" customHeight="1"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80"/>
    </row>
    <row r="4" spans="2:27" ht="15">
      <c r="B4" s="272" t="s">
        <v>30</v>
      </c>
      <c r="C4" s="273"/>
      <c r="D4" s="273"/>
      <c r="E4" s="273"/>
      <c r="F4" s="274"/>
      <c r="G4" s="281" t="s">
        <v>75</v>
      </c>
      <c r="H4" s="41" t="s">
        <v>37</v>
      </c>
      <c r="I4" s="269">
        <v>2016</v>
      </c>
      <c r="J4" s="269">
        <v>2017</v>
      </c>
      <c r="K4" s="266">
        <v>2018</v>
      </c>
      <c r="L4" s="264">
        <v>2015</v>
      </c>
      <c r="M4" s="265"/>
      <c r="N4" s="265"/>
      <c r="O4" s="265"/>
      <c r="P4" s="264">
        <v>2016</v>
      </c>
      <c r="Q4" s="265"/>
      <c r="R4" s="265"/>
      <c r="S4" s="265"/>
      <c r="T4" s="264">
        <v>2017</v>
      </c>
      <c r="U4" s="265"/>
      <c r="V4" s="265"/>
      <c r="W4" s="265"/>
      <c r="X4" s="264">
        <v>2018</v>
      </c>
      <c r="Y4" s="265"/>
      <c r="Z4" s="265"/>
      <c r="AA4" s="268"/>
    </row>
    <row r="5" spans="2:27" ht="15">
      <c r="B5" s="275"/>
      <c r="C5" s="276"/>
      <c r="D5" s="276"/>
      <c r="E5" s="276"/>
      <c r="F5" s="277"/>
      <c r="G5" s="282"/>
      <c r="H5" s="42">
        <v>2015</v>
      </c>
      <c r="I5" s="270"/>
      <c r="J5" s="270"/>
      <c r="K5" s="267"/>
      <c r="L5" s="46" t="s">
        <v>3</v>
      </c>
      <c r="M5" s="46" t="s">
        <v>4</v>
      </c>
      <c r="N5" s="46" t="s">
        <v>5</v>
      </c>
      <c r="O5" s="47" t="s">
        <v>6</v>
      </c>
      <c r="P5" s="46" t="s">
        <v>3</v>
      </c>
      <c r="Q5" s="46" t="s">
        <v>4</v>
      </c>
      <c r="R5" s="46" t="s">
        <v>5</v>
      </c>
      <c r="S5" s="47" t="s">
        <v>6</v>
      </c>
      <c r="T5" s="48" t="s">
        <v>3</v>
      </c>
      <c r="U5" s="46" t="s">
        <v>4</v>
      </c>
      <c r="V5" s="46" t="s">
        <v>5</v>
      </c>
      <c r="W5" s="47" t="s">
        <v>6</v>
      </c>
      <c r="X5" s="46" t="s">
        <v>3</v>
      </c>
      <c r="Y5" s="46" t="s">
        <v>4</v>
      </c>
      <c r="Z5" s="46" t="s">
        <v>5</v>
      </c>
      <c r="AA5" s="156" t="s">
        <v>6</v>
      </c>
    </row>
    <row r="6" spans="2:27" ht="3.75" customHeight="1">
      <c r="B6" s="50"/>
      <c r="C6" s="51"/>
      <c r="D6" s="51"/>
      <c r="E6" s="51"/>
      <c r="F6" s="52"/>
      <c r="G6" s="40"/>
      <c r="H6" s="54"/>
      <c r="I6" s="95"/>
      <c r="J6" s="96"/>
      <c r="K6" s="97"/>
      <c r="L6" s="55"/>
      <c r="M6" s="55"/>
      <c r="N6" s="55"/>
      <c r="O6" s="54"/>
      <c r="P6" s="55"/>
      <c r="Q6" s="55"/>
      <c r="R6" s="55"/>
      <c r="S6" s="54"/>
      <c r="T6" s="98"/>
      <c r="U6" s="55"/>
      <c r="V6" s="55"/>
      <c r="W6" s="54"/>
      <c r="X6" s="55"/>
      <c r="Y6" s="55"/>
      <c r="Z6" s="55"/>
      <c r="AA6" s="72"/>
    </row>
    <row r="7" spans="2:27" ht="15">
      <c r="B7" s="50"/>
      <c r="C7" s="99" t="s">
        <v>76</v>
      </c>
      <c r="D7" s="51"/>
      <c r="E7" s="51"/>
      <c r="F7" s="100"/>
      <c r="G7" s="62" t="s">
        <v>82</v>
      </c>
      <c r="H7" s="114">
        <v>-0.34381384224428757</v>
      </c>
      <c r="I7" s="113">
        <v>-0.4789263616863053</v>
      </c>
      <c r="J7" s="113">
        <v>1.0706426271880076</v>
      </c>
      <c r="K7" s="114">
        <v>1.7169441013674458</v>
      </c>
      <c r="L7" s="113">
        <v>-0.4984713545128301</v>
      </c>
      <c r="M7" s="113">
        <v>-0.1028431144876123</v>
      </c>
      <c r="N7" s="113">
        <v>-0.3188203646507901</v>
      </c>
      <c r="O7" s="114">
        <v>-0.4556338965012685</v>
      </c>
      <c r="P7" s="113">
        <v>-0.4775900073475441</v>
      </c>
      <c r="Q7" s="113">
        <v>-0.6210148777895768</v>
      </c>
      <c r="R7" s="113">
        <v>-0.6970770764857264</v>
      </c>
      <c r="S7" s="114">
        <v>-0.11855250247697313</v>
      </c>
      <c r="T7" s="115">
        <v>0.7869350705160372</v>
      </c>
      <c r="U7" s="113">
        <v>0.8069828067597484</v>
      </c>
      <c r="V7" s="113">
        <v>1.2812219572645063</v>
      </c>
      <c r="W7" s="114">
        <v>1.4074069106335685</v>
      </c>
      <c r="X7" s="113">
        <v>1.7916410285390612</v>
      </c>
      <c r="Y7" s="113">
        <v>1.8280605648702561</v>
      </c>
      <c r="Z7" s="113">
        <v>1.708870204309676</v>
      </c>
      <c r="AA7" s="116">
        <v>1.5404160472054969</v>
      </c>
    </row>
    <row r="8" spans="2:27" ht="15">
      <c r="B8" s="61"/>
      <c r="C8" s="57"/>
      <c r="D8" s="57" t="s">
        <v>57</v>
      </c>
      <c r="E8" s="57"/>
      <c r="F8" s="58"/>
      <c r="G8" s="62" t="s">
        <v>82</v>
      </c>
      <c r="H8" s="75">
        <v>-3.9477475746806334</v>
      </c>
      <c r="I8" s="76">
        <v>-3.58906662531804</v>
      </c>
      <c r="J8" s="76">
        <v>-2.2925614195946054</v>
      </c>
      <c r="K8" s="75">
        <v>0.5794776426633348</v>
      </c>
      <c r="L8" s="76">
        <v>-3.545985495154355</v>
      </c>
      <c r="M8" s="76">
        <v>-2.8579658196249085</v>
      </c>
      <c r="N8" s="76">
        <v>-4.082088599514876</v>
      </c>
      <c r="O8" s="75">
        <v>-5.305847653244427</v>
      </c>
      <c r="P8" s="76">
        <v>-4.009049472668593</v>
      </c>
      <c r="Q8" s="76">
        <v>-3.9304187394985632</v>
      </c>
      <c r="R8" s="76">
        <v>-4.171137799827335</v>
      </c>
      <c r="S8" s="75">
        <v>-2.2186677976759483</v>
      </c>
      <c r="T8" s="77">
        <v>-2.138166081557074</v>
      </c>
      <c r="U8" s="76">
        <v>-3.198924283298126</v>
      </c>
      <c r="V8" s="76">
        <v>-1.8288491143427734</v>
      </c>
      <c r="W8" s="75">
        <v>-1.9940929520221857</v>
      </c>
      <c r="X8" s="76">
        <v>0.4899166716337646</v>
      </c>
      <c r="Y8" s="76">
        <v>0.6418608738980538</v>
      </c>
      <c r="Z8" s="76">
        <v>0.6082833303313322</v>
      </c>
      <c r="AA8" s="78">
        <v>0.5778328564550037</v>
      </c>
    </row>
    <row r="9" spans="2:27" ht="15">
      <c r="B9" s="61"/>
      <c r="C9" s="57"/>
      <c r="D9" s="57" t="s">
        <v>50</v>
      </c>
      <c r="E9" s="57"/>
      <c r="F9" s="58"/>
      <c r="G9" s="62" t="s">
        <v>82</v>
      </c>
      <c r="H9" s="75">
        <v>-0.09740584102031846</v>
      </c>
      <c r="I9" s="76">
        <v>-2.0317942731122116</v>
      </c>
      <c r="J9" s="76">
        <v>1.7894993289050234</v>
      </c>
      <c r="K9" s="75">
        <v>2.2755389337921486</v>
      </c>
      <c r="L9" s="76">
        <v>-1.056070756740695</v>
      </c>
      <c r="M9" s="76">
        <v>0.34450775142443035</v>
      </c>
      <c r="N9" s="76">
        <v>0.15378443434074995</v>
      </c>
      <c r="O9" s="75">
        <v>0.1783610970890237</v>
      </c>
      <c r="P9" s="76">
        <v>-1.647710216470415</v>
      </c>
      <c r="Q9" s="76">
        <v>-2.4395880100356777</v>
      </c>
      <c r="R9" s="76">
        <v>-2.2528207743518465</v>
      </c>
      <c r="S9" s="75">
        <v>-1.7812172877304135</v>
      </c>
      <c r="T9" s="77">
        <v>1.1588885013371595</v>
      </c>
      <c r="U9" s="76">
        <v>1.4723341588631627</v>
      </c>
      <c r="V9" s="76">
        <v>1.9687061662084062</v>
      </c>
      <c r="W9" s="75">
        <v>2.566585753769317</v>
      </c>
      <c r="X9" s="76">
        <v>2.557584522142406</v>
      </c>
      <c r="Y9" s="76">
        <v>2.6602439523354207</v>
      </c>
      <c r="Z9" s="76">
        <v>2.1926736992916602</v>
      </c>
      <c r="AA9" s="78">
        <v>1.692798775454179</v>
      </c>
    </row>
    <row r="10" spans="2:27" ht="15">
      <c r="B10" s="61"/>
      <c r="C10" s="57"/>
      <c r="D10" s="57" t="s">
        <v>51</v>
      </c>
      <c r="E10" s="57"/>
      <c r="F10" s="58"/>
      <c r="G10" s="62" t="s">
        <v>82</v>
      </c>
      <c r="H10" s="75">
        <v>0.595183207450674</v>
      </c>
      <c r="I10" s="76">
        <v>1.5320043374108252</v>
      </c>
      <c r="J10" s="76">
        <v>2.6463577809580983</v>
      </c>
      <c r="K10" s="75">
        <v>2.7501816156321865</v>
      </c>
      <c r="L10" s="76">
        <v>0.4609845553349601</v>
      </c>
      <c r="M10" s="76">
        <v>0.4597315436241729</v>
      </c>
      <c r="N10" s="76">
        <v>0.5583230249740723</v>
      </c>
      <c r="O10" s="75">
        <v>0.9008405612672306</v>
      </c>
      <c r="P10" s="76">
        <v>1.4201500535905751</v>
      </c>
      <c r="Q10" s="76">
        <v>1.4897952366636389</v>
      </c>
      <c r="R10" s="76">
        <v>1.3977485967649415</v>
      </c>
      <c r="S10" s="75">
        <v>1.818804188521156</v>
      </c>
      <c r="T10" s="77">
        <v>2.3076320626251032</v>
      </c>
      <c r="U10" s="76">
        <v>2.6019216827701825</v>
      </c>
      <c r="V10" s="76">
        <v>2.8360211031173606</v>
      </c>
      <c r="W10" s="75">
        <v>2.8361447606925765</v>
      </c>
      <c r="X10" s="76">
        <v>2.8303258514615663</v>
      </c>
      <c r="Y10" s="76">
        <v>2.786776274779541</v>
      </c>
      <c r="Z10" s="76">
        <v>2.7571647634809153</v>
      </c>
      <c r="AA10" s="78">
        <v>2.6283812202182446</v>
      </c>
    </row>
    <row r="11" spans="2:27" ht="15">
      <c r="B11" s="61"/>
      <c r="C11" s="57"/>
      <c r="D11" s="57" t="s">
        <v>84</v>
      </c>
      <c r="E11" s="57"/>
      <c r="F11" s="58"/>
      <c r="G11" s="62" t="s">
        <v>82</v>
      </c>
      <c r="H11" s="75">
        <v>0.3730531809893307</v>
      </c>
      <c r="I11" s="76">
        <v>0.26666869995220566</v>
      </c>
      <c r="J11" s="76">
        <v>0.5014589217029197</v>
      </c>
      <c r="K11" s="75">
        <v>0.7367875278839335</v>
      </c>
      <c r="L11" s="76">
        <v>0.5845399267645206</v>
      </c>
      <c r="M11" s="76">
        <v>0.3878690607550084</v>
      </c>
      <c r="N11" s="76">
        <v>0.36157889450601033</v>
      </c>
      <c r="O11" s="75">
        <v>0.1599413548365476</v>
      </c>
      <c r="P11" s="76">
        <v>0.3172906716542627</v>
      </c>
      <c r="Q11" s="76">
        <v>0.38303966958663693</v>
      </c>
      <c r="R11" s="76">
        <v>0.13568065992093636</v>
      </c>
      <c r="S11" s="75">
        <v>0.23064456075756823</v>
      </c>
      <c r="T11" s="77">
        <v>0.32562111979063957</v>
      </c>
      <c r="U11" s="76">
        <v>0.3841220534828125</v>
      </c>
      <c r="V11" s="76">
        <v>0.6343205090965114</v>
      </c>
      <c r="W11" s="75">
        <v>0.6617587842427781</v>
      </c>
      <c r="X11" s="76">
        <v>0.7185279493899372</v>
      </c>
      <c r="Y11" s="76">
        <v>0.735134639662391</v>
      </c>
      <c r="Z11" s="76">
        <v>0.7529011871760787</v>
      </c>
      <c r="AA11" s="78">
        <v>0.7405291203337754</v>
      </c>
    </row>
    <row r="12" spans="2:27" ht="3.75" customHeight="1">
      <c r="B12" s="61"/>
      <c r="C12" s="57"/>
      <c r="E12" s="57"/>
      <c r="F12" s="58"/>
      <c r="G12" s="62"/>
      <c r="H12" s="75"/>
      <c r="I12" s="76"/>
      <c r="J12" s="76"/>
      <c r="K12" s="75"/>
      <c r="L12" s="76"/>
      <c r="M12" s="76"/>
      <c r="N12" s="76"/>
      <c r="O12" s="75"/>
      <c r="P12" s="76"/>
      <c r="Q12" s="76"/>
      <c r="R12" s="76"/>
      <c r="S12" s="75"/>
      <c r="T12" s="77"/>
      <c r="U12" s="76"/>
      <c r="V12" s="76"/>
      <c r="W12" s="75"/>
      <c r="X12" s="76"/>
      <c r="Y12" s="76"/>
      <c r="Z12" s="76"/>
      <c r="AA12" s="78"/>
    </row>
    <row r="13" spans="2:27" ht="15">
      <c r="B13" s="61"/>
      <c r="C13" s="57"/>
      <c r="D13" s="57" t="s">
        <v>85</v>
      </c>
      <c r="E13" s="57"/>
      <c r="F13" s="58"/>
      <c r="G13" s="62" t="s">
        <v>82</v>
      </c>
      <c r="H13" s="75">
        <v>0.3235407226578815</v>
      </c>
      <c r="I13" s="76">
        <v>0.0699401841648637</v>
      </c>
      <c r="J13" s="76">
        <v>1.6595241103546101</v>
      </c>
      <c r="K13" s="75">
        <v>1.908863658494269</v>
      </c>
      <c r="L13" s="76">
        <v>0.06688515818341045</v>
      </c>
      <c r="M13" s="76">
        <v>0.40737277948443307</v>
      </c>
      <c r="N13" s="76">
        <v>0.38469258045093113</v>
      </c>
      <c r="O13" s="75">
        <v>0.4352192835621196</v>
      </c>
      <c r="P13" s="76">
        <v>0.153733039235334</v>
      </c>
      <c r="Q13" s="76">
        <v>-0.036581310276034174</v>
      </c>
      <c r="R13" s="76">
        <v>-0.08701093241019464</v>
      </c>
      <c r="S13" s="75">
        <v>0.25013343702214286</v>
      </c>
      <c r="T13" s="77">
        <v>1.2935546045602706</v>
      </c>
      <c r="U13" s="76">
        <v>1.5144559574394236</v>
      </c>
      <c r="V13" s="76">
        <v>1.8279260281116194</v>
      </c>
      <c r="W13" s="75">
        <v>2.0012959503468437</v>
      </c>
      <c r="X13" s="76">
        <v>2.0155273202395563</v>
      </c>
      <c r="Y13" s="76">
        <v>2.0338485716709442</v>
      </c>
      <c r="Z13" s="76">
        <v>1.8992081461151287</v>
      </c>
      <c r="AA13" s="78">
        <v>1.7081632836761145</v>
      </c>
    </row>
    <row r="14" spans="2:27" ht="15">
      <c r="B14" s="61"/>
      <c r="C14" s="57"/>
      <c r="D14" s="57" t="s">
        <v>86</v>
      </c>
      <c r="E14" s="57"/>
      <c r="F14" s="58"/>
      <c r="G14" s="62" t="s">
        <v>82</v>
      </c>
      <c r="H14" s="75">
        <v>0.4890466939103675</v>
      </c>
      <c r="I14" s="76">
        <v>0.922247614059728</v>
      </c>
      <c r="J14" s="76">
        <v>1.6065799786354944</v>
      </c>
      <c r="K14" s="75">
        <v>1.775311747711811</v>
      </c>
      <c r="L14" s="76">
        <v>0.5211485441463282</v>
      </c>
      <c r="M14" s="76">
        <v>0.422096412180494</v>
      </c>
      <c r="N14" s="76">
        <v>0.4717454581953291</v>
      </c>
      <c r="O14" s="75">
        <v>0.5411906193625953</v>
      </c>
      <c r="P14" s="76">
        <v>0.8863765595210111</v>
      </c>
      <c r="Q14" s="76">
        <v>0.9607365646995873</v>
      </c>
      <c r="R14" s="76">
        <v>0.7898961018693456</v>
      </c>
      <c r="S14" s="75">
        <v>1.0516059857796876</v>
      </c>
      <c r="T14" s="77">
        <v>1.348560809490678</v>
      </c>
      <c r="U14" s="76">
        <v>1.5265663596641303</v>
      </c>
      <c r="V14" s="76">
        <v>1.7663476302797676</v>
      </c>
      <c r="W14" s="75">
        <v>1.783095144918363</v>
      </c>
      <c r="X14" s="76">
        <v>1.8076938156074789</v>
      </c>
      <c r="Y14" s="76">
        <v>1.7933911355521417</v>
      </c>
      <c r="Z14" s="76">
        <v>1.7866396777775861</v>
      </c>
      <c r="AA14" s="78">
        <v>1.7141151783857538</v>
      </c>
    </row>
    <row r="15" spans="2:27" ht="3.75" customHeight="1">
      <c r="B15" s="61"/>
      <c r="C15" s="57"/>
      <c r="D15" s="57"/>
      <c r="E15" s="57"/>
      <c r="F15" s="58"/>
      <c r="G15" s="62"/>
      <c r="H15" s="75"/>
      <c r="I15" s="76"/>
      <c r="J15" s="76"/>
      <c r="K15" s="75"/>
      <c r="L15" s="76"/>
      <c r="M15" s="76"/>
      <c r="N15" s="76"/>
      <c r="O15" s="75"/>
      <c r="P15" s="76"/>
      <c r="Q15" s="76"/>
      <c r="R15" s="76"/>
      <c r="S15" s="75"/>
      <c r="T15" s="77"/>
      <c r="U15" s="76"/>
      <c r="V15" s="76"/>
      <c r="W15" s="75"/>
      <c r="X15" s="76"/>
      <c r="Y15" s="76"/>
      <c r="Z15" s="76"/>
      <c r="AA15" s="78"/>
    </row>
    <row r="16" spans="2:27" ht="15">
      <c r="B16" s="61"/>
      <c r="C16" s="57" t="s">
        <v>77</v>
      </c>
      <c r="D16" s="57"/>
      <c r="E16" s="57"/>
      <c r="F16" s="58"/>
      <c r="G16" s="62" t="s">
        <v>82</v>
      </c>
      <c r="H16" s="75">
        <v>-0.3260402423651243</v>
      </c>
      <c r="I16" s="76">
        <v>-0.5064861332690072</v>
      </c>
      <c r="J16" s="76">
        <v>1.1298229512951963</v>
      </c>
      <c r="K16" s="75">
        <v>1.765241512624769</v>
      </c>
      <c r="L16" s="76">
        <v>-0.42361195035105936</v>
      </c>
      <c r="M16" s="76">
        <v>-0.0956643546232101</v>
      </c>
      <c r="N16" s="76">
        <v>-0.2978990488194029</v>
      </c>
      <c r="O16" s="75">
        <v>-0.4869497102163507</v>
      </c>
      <c r="P16" s="76">
        <v>-0.5194469291734123</v>
      </c>
      <c r="Q16" s="76">
        <v>-0.6726177225825438</v>
      </c>
      <c r="R16" s="76">
        <v>-0.7220614461436128</v>
      </c>
      <c r="S16" s="75">
        <v>-0.11283695180817688</v>
      </c>
      <c r="T16" s="77">
        <v>0.772893752787823</v>
      </c>
      <c r="U16" s="76">
        <v>0.9066975200191081</v>
      </c>
      <c r="V16" s="76">
        <v>1.366527530688316</v>
      </c>
      <c r="W16" s="75">
        <v>1.4731987052388575</v>
      </c>
      <c r="X16" s="76">
        <v>1.8321277803833027</v>
      </c>
      <c r="Y16" s="76">
        <v>1.8672722298265256</v>
      </c>
      <c r="Z16" s="76">
        <v>1.7585221942982798</v>
      </c>
      <c r="AA16" s="78">
        <v>1.6030098385130032</v>
      </c>
    </row>
    <row r="17" spans="2:27" ht="3.75" customHeight="1">
      <c r="B17" s="61"/>
      <c r="C17" s="57"/>
      <c r="D17" s="57"/>
      <c r="E17" s="57"/>
      <c r="F17" s="58"/>
      <c r="G17" s="62"/>
      <c r="H17" s="58"/>
      <c r="I17" s="57"/>
      <c r="J17" s="57"/>
      <c r="K17" s="58"/>
      <c r="L17" s="57"/>
      <c r="M17" s="57"/>
      <c r="N17" s="57"/>
      <c r="O17" s="58"/>
      <c r="P17" s="57"/>
      <c r="Q17" s="57"/>
      <c r="R17" s="57"/>
      <c r="S17" s="58"/>
      <c r="T17" s="59"/>
      <c r="U17" s="57"/>
      <c r="V17" s="57"/>
      <c r="W17" s="58"/>
      <c r="X17" s="57"/>
      <c r="Y17" s="57"/>
      <c r="Z17" s="57"/>
      <c r="AA17" s="60"/>
    </row>
    <row r="18" spans="2:27" ht="15">
      <c r="B18" s="61"/>
      <c r="C18" s="57" t="s">
        <v>19</v>
      </c>
      <c r="D18" s="57"/>
      <c r="E18" s="57"/>
      <c r="F18" s="58"/>
      <c r="G18" s="62" t="s">
        <v>83</v>
      </c>
      <c r="H18" s="75">
        <v>-0.2632256221175311</v>
      </c>
      <c r="I18" s="76">
        <v>-0.2687768540221498</v>
      </c>
      <c r="J18" s="76">
        <v>1.251782443016907</v>
      </c>
      <c r="K18" s="75">
        <v>1.8470036600809294</v>
      </c>
      <c r="L18" s="76">
        <v>-0.19992672715774518</v>
      </c>
      <c r="M18" s="76">
        <v>-0.21411558507259087</v>
      </c>
      <c r="N18" s="76">
        <v>-0.33830076093830996</v>
      </c>
      <c r="O18" s="75">
        <v>-0.29820288912269177</v>
      </c>
      <c r="P18" s="76">
        <v>-0.3827298067958935</v>
      </c>
      <c r="Q18" s="76">
        <v>-0.4362716522420982</v>
      </c>
      <c r="R18" s="76">
        <v>-0.30990812754978947</v>
      </c>
      <c r="S18" s="75">
        <v>0.04823868132386622</v>
      </c>
      <c r="T18" s="77">
        <v>0.6256263036215444</v>
      </c>
      <c r="U18" s="76">
        <v>1.1467528732009669</v>
      </c>
      <c r="V18" s="76">
        <v>1.5407730129178105</v>
      </c>
      <c r="W18" s="75">
        <v>1.6767953841728058</v>
      </c>
      <c r="X18" s="76">
        <v>1.7419765843930577</v>
      </c>
      <c r="Y18" s="76">
        <v>1.8144170300947025</v>
      </c>
      <c r="Z18" s="76">
        <v>1.8888000585113929</v>
      </c>
      <c r="AA18" s="78">
        <v>1.9362682781777494</v>
      </c>
    </row>
    <row r="19" spans="2:27" ht="15">
      <c r="B19" s="61"/>
      <c r="C19" s="57"/>
      <c r="D19" s="57" t="s">
        <v>20</v>
      </c>
      <c r="E19" s="57"/>
      <c r="F19" s="58"/>
      <c r="G19" s="62" t="s">
        <v>83</v>
      </c>
      <c r="H19" s="75">
        <v>-0.11405002877144454</v>
      </c>
      <c r="I19" s="76">
        <v>-0.215978844321981</v>
      </c>
      <c r="J19" s="76">
        <v>1.1737285471301107</v>
      </c>
      <c r="K19" s="75">
        <v>1.5761926595121594</v>
      </c>
      <c r="L19" s="76">
        <v>-0.1410463777459512</v>
      </c>
      <c r="M19" s="76">
        <v>0.18926657971680072</v>
      </c>
      <c r="N19" s="76">
        <v>0.02453566095763904</v>
      </c>
      <c r="O19" s="75">
        <v>-0.5229144194356223</v>
      </c>
      <c r="P19" s="76">
        <v>-0.3689233795539195</v>
      </c>
      <c r="Q19" s="76">
        <v>-0.5334031996906674</v>
      </c>
      <c r="R19" s="76">
        <v>-0.23022974231457738</v>
      </c>
      <c r="S19" s="75">
        <v>0.2610130317389263</v>
      </c>
      <c r="T19" s="77">
        <v>0.8199999999999932</v>
      </c>
      <c r="U19" s="76">
        <v>1.160136224710854</v>
      </c>
      <c r="V19" s="76">
        <v>1.2969888947997674</v>
      </c>
      <c r="W19" s="75">
        <v>1.4076982586405364</v>
      </c>
      <c r="X19" s="76">
        <v>1.4399049052991018</v>
      </c>
      <c r="Y19" s="76">
        <v>1.5875548195058826</v>
      </c>
      <c r="Z19" s="76">
        <v>1.6580796486441045</v>
      </c>
      <c r="AA19" s="78">
        <v>1.6172822606762765</v>
      </c>
    </row>
    <row r="20" spans="2:27" ht="15">
      <c r="B20" s="61"/>
      <c r="C20" s="57"/>
      <c r="D20" s="57" t="s">
        <v>22</v>
      </c>
      <c r="E20" s="57"/>
      <c r="F20" s="58"/>
      <c r="G20" s="62" t="s">
        <v>83</v>
      </c>
      <c r="H20" s="75">
        <v>0.8258149609681595</v>
      </c>
      <c r="I20" s="76">
        <v>1.7292357000903138</v>
      </c>
      <c r="J20" s="76">
        <v>2.0591192149660884</v>
      </c>
      <c r="K20" s="75">
        <v>2.262002690641097</v>
      </c>
      <c r="L20" s="76">
        <v>0.6212159360880207</v>
      </c>
      <c r="M20" s="76">
        <v>0.7579263489446504</v>
      </c>
      <c r="N20" s="76">
        <v>0.8614309523808856</v>
      </c>
      <c r="O20" s="75">
        <v>1.057124747585874</v>
      </c>
      <c r="P20" s="76">
        <v>1.4231061100507816</v>
      </c>
      <c r="Q20" s="76">
        <v>1.4751489580400374</v>
      </c>
      <c r="R20" s="76">
        <v>1.8264799966682688</v>
      </c>
      <c r="S20" s="75">
        <v>2.1848767148722885</v>
      </c>
      <c r="T20" s="77">
        <v>2.216821545034776</v>
      </c>
      <c r="U20" s="76">
        <v>2.274232104512876</v>
      </c>
      <c r="V20" s="76">
        <v>2.009330433854558</v>
      </c>
      <c r="W20" s="75">
        <v>1.7532196323064113</v>
      </c>
      <c r="X20" s="76">
        <v>1.925458149907854</v>
      </c>
      <c r="Y20" s="76">
        <v>2.1763711238549206</v>
      </c>
      <c r="Z20" s="76">
        <v>2.4091795704116237</v>
      </c>
      <c r="AA20" s="78">
        <v>2.526529698120399</v>
      </c>
    </row>
    <row r="21" spans="2:27" ht="15">
      <c r="B21" s="61"/>
      <c r="C21" s="57"/>
      <c r="D21" s="57" t="s">
        <v>21</v>
      </c>
      <c r="E21" s="57"/>
      <c r="F21" s="58"/>
      <c r="G21" s="62" t="s">
        <v>83</v>
      </c>
      <c r="H21" s="75">
        <v>-0.0006491660494987173</v>
      </c>
      <c r="I21" s="76">
        <v>-0.03171372782924209</v>
      </c>
      <c r="J21" s="76">
        <v>1.459603441249044</v>
      </c>
      <c r="K21" s="75">
        <v>1.967338187726611</v>
      </c>
      <c r="L21" s="76">
        <v>-0.263515910572508</v>
      </c>
      <c r="M21" s="76">
        <v>0.34089453386540924</v>
      </c>
      <c r="N21" s="76">
        <v>0.0368913131610924</v>
      </c>
      <c r="O21" s="75">
        <v>-0.10777043318445578</v>
      </c>
      <c r="P21" s="76">
        <v>-0.051608356474986294</v>
      </c>
      <c r="Q21" s="76">
        <v>-1.0016330786715173</v>
      </c>
      <c r="R21" s="76">
        <v>0.36119999999999663</v>
      </c>
      <c r="S21" s="75">
        <v>0.513499999999965</v>
      </c>
      <c r="T21" s="77">
        <v>0.8509999999999565</v>
      </c>
      <c r="U21" s="76">
        <v>1.9590075796906063</v>
      </c>
      <c r="V21" s="76">
        <v>1.4113603870473668</v>
      </c>
      <c r="W21" s="75">
        <v>1.6407021931019017</v>
      </c>
      <c r="X21" s="76">
        <v>1.8248513101572001</v>
      </c>
      <c r="Y21" s="76">
        <v>1.9316861473198514</v>
      </c>
      <c r="Z21" s="76">
        <v>2.0222448724312727</v>
      </c>
      <c r="AA21" s="78">
        <v>2.081369573840746</v>
      </c>
    </row>
    <row r="22" spans="2:27" ht="15">
      <c r="B22" s="61"/>
      <c r="C22" s="57"/>
      <c r="D22" s="57" t="s">
        <v>23</v>
      </c>
      <c r="E22" s="57"/>
      <c r="F22" s="58"/>
      <c r="G22" s="62" t="s">
        <v>83</v>
      </c>
      <c r="H22" s="75">
        <v>-1.3944597599861908</v>
      </c>
      <c r="I22" s="76">
        <v>-0.9196511716761364</v>
      </c>
      <c r="J22" s="76">
        <v>1.6180875497541223</v>
      </c>
      <c r="K22" s="75">
        <v>1.9617353792079655</v>
      </c>
      <c r="L22" s="76">
        <v>-2.674059970539517</v>
      </c>
      <c r="M22" s="76">
        <v>-1.3556065483364392</v>
      </c>
      <c r="N22" s="76">
        <v>-0.6122269718867841</v>
      </c>
      <c r="O22" s="75">
        <v>-0.8928234604378531</v>
      </c>
      <c r="P22" s="76">
        <v>-0.11202234510543008</v>
      </c>
      <c r="Q22" s="76">
        <v>-1.8763411022290342</v>
      </c>
      <c r="R22" s="76">
        <v>-1.1967286722034771</v>
      </c>
      <c r="S22" s="75">
        <v>-0.4920353963727422</v>
      </c>
      <c r="T22" s="77">
        <v>0.7574015012204143</v>
      </c>
      <c r="U22" s="76">
        <v>2.100474744167542</v>
      </c>
      <c r="V22" s="76">
        <v>1.7989460017211059</v>
      </c>
      <c r="W22" s="75">
        <v>1.7857843316871396</v>
      </c>
      <c r="X22" s="76">
        <v>1.8405277870621433</v>
      </c>
      <c r="Y22" s="76">
        <v>1.9337714305648177</v>
      </c>
      <c r="Z22" s="76">
        <v>2.007899371083809</v>
      </c>
      <c r="AA22" s="78">
        <v>2.046893487544537</v>
      </c>
    </row>
    <row r="23" spans="2:27" ht="15">
      <c r="B23" s="61"/>
      <c r="C23" s="57"/>
      <c r="D23" s="57" t="s">
        <v>24</v>
      </c>
      <c r="E23" s="57"/>
      <c r="F23" s="58"/>
      <c r="G23" s="62" t="s">
        <v>83</v>
      </c>
      <c r="H23" s="75">
        <v>-1.1070199400716234</v>
      </c>
      <c r="I23" s="76">
        <v>-0.6425715690795357</v>
      </c>
      <c r="J23" s="76">
        <v>2.091316021812986</v>
      </c>
      <c r="K23" s="75">
        <v>2.1945998388875267</v>
      </c>
      <c r="L23" s="76">
        <v>-2.5616252643915374</v>
      </c>
      <c r="M23" s="76">
        <v>-0.6761927612352707</v>
      </c>
      <c r="N23" s="76">
        <v>-0.14321277328575377</v>
      </c>
      <c r="O23" s="75">
        <v>-1.0197837597839623</v>
      </c>
      <c r="P23" s="76">
        <v>0.3292792586126865</v>
      </c>
      <c r="Q23" s="76">
        <v>-1.8100383429380429</v>
      </c>
      <c r="R23" s="76">
        <v>-0.9697070569118011</v>
      </c>
      <c r="S23" s="75">
        <v>-0.11635448426146411</v>
      </c>
      <c r="T23" s="77">
        <v>1.1731071521876828</v>
      </c>
      <c r="U23" s="76">
        <v>2.7008535561215012</v>
      </c>
      <c r="V23" s="76">
        <v>2.2433223040821133</v>
      </c>
      <c r="W23" s="75">
        <v>2.2253512607656347</v>
      </c>
      <c r="X23" s="76">
        <v>2.3170552591182485</v>
      </c>
      <c r="Y23" s="76">
        <v>2.216760015361203</v>
      </c>
      <c r="Z23" s="76">
        <v>2.1515395871557104</v>
      </c>
      <c r="AA23" s="78">
        <v>2.0904197124999655</v>
      </c>
    </row>
    <row r="24" spans="2:27" ht="18">
      <c r="B24" s="61"/>
      <c r="C24" s="57"/>
      <c r="D24" s="57" t="s">
        <v>134</v>
      </c>
      <c r="E24" s="57"/>
      <c r="F24" s="58"/>
      <c r="G24" s="62" t="s">
        <v>83</v>
      </c>
      <c r="H24" s="75">
        <v>-0.2906574559087858</v>
      </c>
      <c r="I24" s="76">
        <v>-0.27887155190337864</v>
      </c>
      <c r="J24" s="76">
        <v>-0.46353450077747027</v>
      </c>
      <c r="K24" s="75">
        <v>-0.22786376192742352</v>
      </c>
      <c r="L24" s="76">
        <v>-0.11539058040845873</v>
      </c>
      <c r="M24" s="76">
        <v>-0.6840392107281303</v>
      </c>
      <c r="N24" s="76">
        <v>-0.4696868501649192</v>
      </c>
      <c r="O24" s="75">
        <v>0.12826835924262525</v>
      </c>
      <c r="P24" s="76">
        <v>-0.43985325817061494</v>
      </c>
      <c r="Q24" s="76">
        <v>-0.0675249874549877</v>
      </c>
      <c r="R24" s="76">
        <v>-0.22924461651562922</v>
      </c>
      <c r="S24" s="75">
        <v>-0.376118542902077</v>
      </c>
      <c r="T24" s="77">
        <v>-0.41088552350373675</v>
      </c>
      <c r="U24" s="76">
        <v>-0.584589894986479</v>
      </c>
      <c r="V24" s="76">
        <v>-0.4346262350898371</v>
      </c>
      <c r="W24" s="75">
        <v>-0.429997963966116</v>
      </c>
      <c r="X24" s="76">
        <v>-0.4657361090478105</v>
      </c>
      <c r="Y24" s="76">
        <v>-0.2768514524955208</v>
      </c>
      <c r="Z24" s="76">
        <v>-0.14061483228977067</v>
      </c>
      <c r="AA24" s="78">
        <v>-0.042634975032910916</v>
      </c>
    </row>
    <row r="25" spans="2:27" ht="3.75" customHeight="1">
      <c r="B25" s="61"/>
      <c r="C25" s="57"/>
      <c r="D25" s="57"/>
      <c r="E25" s="57"/>
      <c r="F25" s="58"/>
      <c r="G25" s="62"/>
      <c r="H25" s="58"/>
      <c r="I25" s="57"/>
      <c r="J25" s="57"/>
      <c r="K25" s="58"/>
      <c r="L25" s="57"/>
      <c r="M25" s="57"/>
      <c r="N25" s="57"/>
      <c r="O25" s="58"/>
      <c r="P25" s="57"/>
      <c r="Q25" s="57"/>
      <c r="R25" s="57"/>
      <c r="S25" s="58"/>
      <c r="T25" s="59"/>
      <c r="U25" s="57"/>
      <c r="V25" s="57"/>
      <c r="W25" s="58"/>
      <c r="X25" s="57"/>
      <c r="Y25" s="57"/>
      <c r="Z25" s="57"/>
      <c r="AA25" s="60"/>
    </row>
    <row r="26" spans="2:27" ht="18.75" thickBot="1">
      <c r="B26" s="63"/>
      <c r="C26" s="64" t="s">
        <v>135</v>
      </c>
      <c r="D26" s="64"/>
      <c r="E26" s="64"/>
      <c r="F26" s="65"/>
      <c r="G26" s="66" t="s">
        <v>48</v>
      </c>
      <c r="H26" s="80">
        <v>0.7730340306979002</v>
      </c>
      <c r="I26" s="79">
        <v>1.2791957733654442</v>
      </c>
      <c r="J26" s="79">
        <v>1.5776789195389114</v>
      </c>
      <c r="K26" s="80">
        <v>0.7897413995524545</v>
      </c>
      <c r="L26" s="79">
        <v>0.7121442524275636</v>
      </c>
      <c r="M26" s="79">
        <v>0.09673154459663635</v>
      </c>
      <c r="N26" s="79">
        <v>0.697542518948552</v>
      </c>
      <c r="O26" s="80">
        <v>1.572523582158297</v>
      </c>
      <c r="P26" s="79">
        <v>1.1784757028457875</v>
      </c>
      <c r="Q26" s="79">
        <v>0.6166717063684359</v>
      </c>
      <c r="R26" s="79">
        <v>1.5635407645534656</v>
      </c>
      <c r="S26" s="80">
        <v>1.7499503825841884</v>
      </c>
      <c r="T26" s="81">
        <v>1.5060710611812311</v>
      </c>
      <c r="U26" s="79">
        <v>2.2003873273745143</v>
      </c>
      <c r="V26" s="79">
        <v>1.6881749974595692</v>
      </c>
      <c r="W26" s="80">
        <v>0.9367058895726359</v>
      </c>
      <c r="X26" s="79">
        <v>1.001372056225975</v>
      </c>
      <c r="Y26" s="79">
        <v>0.863547053353102</v>
      </c>
      <c r="Z26" s="79">
        <v>0.6846353104390488</v>
      </c>
      <c r="AA26" s="82">
        <v>0.6167032637026892</v>
      </c>
    </row>
    <row r="27" ht="3.75" customHeight="1"/>
    <row r="28" ht="15">
      <c r="B28" s="45" t="s">
        <v>114</v>
      </c>
    </row>
    <row r="29" spans="2:6" ht="15">
      <c r="B29" s="45" t="s">
        <v>118</v>
      </c>
      <c r="F29" s="68"/>
    </row>
    <row r="30" spans="2:6" ht="15">
      <c r="B30" s="45" t="s">
        <v>119</v>
      </c>
      <c r="F30" s="68"/>
    </row>
    <row r="31" ht="15">
      <c r="G31" s="68"/>
    </row>
    <row r="32" ht="15.75" thickBot="1">
      <c r="F32" s="70" t="s">
        <v>81</v>
      </c>
    </row>
    <row r="33" spans="6:23" ht="15">
      <c r="F33" s="101"/>
      <c r="G33" s="102"/>
      <c r="H33" s="199">
        <v>42491</v>
      </c>
      <c r="I33" s="199">
        <v>42522</v>
      </c>
      <c r="J33" s="199">
        <v>42552</v>
      </c>
      <c r="K33" s="199">
        <v>42583</v>
      </c>
      <c r="L33" s="199">
        <v>42614</v>
      </c>
      <c r="M33" s="199">
        <v>42644</v>
      </c>
      <c r="N33" s="199">
        <v>42675</v>
      </c>
      <c r="O33" s="199">
        <v>42705</v>
      </c>
      <c r="P33" s="199">
        <v>42736</v>
      </c>
      <c r="Q33" s="199">
        <v>42767</v>
      </c>
      <c r="R33" s="199">
        <v>42795</v>
      </c>
      <c r="S33" s="199">
        <v>42826</v>
      </c>
      <c r="T33" s="199">
        <v>42856</v>
      </c>
      <c r="U33" s="199">
        <v>42887</v>
      </c>
      <c r="V33" s="199">
        <v>42917</v>
      </c>
      <c r="W33" s="200">
        <v>42948</v>
      </c>
    </row>
    <row r="34" spans="6:23" ht="15.75" thickBot="1">
      <c r="F34" s="103" t="s">
        <v>76</v>
      </c>
      <c r="G34" s="104" t="s">
        <v>89</v>
      </c>
      <c r="H34" s="79">
        <v>-0.7467144563918708</v>
      </c>
      <c r="I34" s="79">
        <v>-0.7260069617105955</v>
      </c>
      <c r="J34" s="79">
        <v>-0.8576842525181974</v>
      </c>
      <c r="K34" s="79">
        <v>-0.789526284229467</v>
      </c>
      <c r="L34" s="79">
        <v>-0.4430743789539946</v>
      </c>
      <c r="M34" s="79">
        <v>-0.30424345553176124</v>
      </c>
      <c r="N34" s="79">
        <v>-0.22659222622399966</v>
      </c>
      <c r="O34" s="79">
        <v>0.17624839994465447</v>
      </c>
      <c r="P34" s="79">
        <v>0.7875004185780199</v>
      </c>
      <c r="Q34" s="79">
        <v>0.7296622144494336</v>
      </c>
      <c r="R34" s="79">
        <v>0.8436376119294238</v>
      </c>
      <c r="S34" s="79">
        <v>0.710983247943048</v>
      </c>
      <c r="T34" s="79">
        <v>0.8858668868465145</v>
      </c>
      <c r="U34" s="79">
        <v>0.8241240815797681</v>
      </c>
      <c r="V34" s="79">
        <v>1.1934103532023244</v>
      </c>
      <c r="W34" s="82">
        <v>1.2793420112820115</v>
      </c>
    </row>
    <row r="35" spans="6:8" ht="15">
      <c r="F35" s="45" t="s">
        <v>114</v>
      </c>
      <c r="G35" s="105"/>
      <c r="H35" s="106"/>
    </row>
    <row r="36" spans="7:8" ht="15">
      <c r="G36" s="105"/>
      <c r="H36" s="106"/>
    </row>
    <row r="37" spans="7:8" ht="15">
      <c r="G37" s="105"/>
      <c r="H37" s="106"/>
    </row>
    <row r="38" spans="7:8" ht="15">
      <c r="G38" s="105"/>
      <c r="H38" s="106"/>
    </row>
    <row r="39" spans="7:8" ht="15">
      <c r="G39" s="105"/>
      <c r="H39" s="106"/>
    </row>
    <row r="40" spans="7:8" ht="15">
      <c r="G40" s="105"/>
      <c r="H40" s="106"/>
    </row>
    <row r="41" spans="7:8" ht="15">
      <c r="G41" s="105"/>
      <c r="H41" s="106"/>
    </row>
    <row r="42" spans="7:8" ht="15">
      <c r="G42" s="105"/>
      <c r="H42" s="106"/>
    </row>
    <row r="43" spans="7:8" ht="15">
      <c r="G43" s="105"/>
      <c r="H43" s="106"/>
    </row>
  </sheetData>
  <sheetProtection/>
  <mergeCells count="10">
    <mergeCell ref="B2:AA3"/>
    <mergeCell ref="T4:W4"/>
    <mergeCell ref="X4:AA4"/>
    <mergeCell ref="B4:F5"/>
    <mergeCell ref="G4:G5"/>
    <mergeCell ref="I4:I5"/>
    <mergeCell ref="J4:J5"/>
    <mergeCell ref="K4:K5"/>
    <mergeCell ref="L4:O4"/>
    <mergeCell ref="P4:S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M97"/>
  <sheetViews>
    <sheetView zoomScale="80" zoomScaleNormal="80" zoomScalePageLayoutView="0" workbookViewId="0" topLeftCell="A10">
      <selection activeCell="R75" sqref="R75"/>
    </sheetView>
  </sheetViews>
  <sheetFormatPr defaultColWidth="9.140625" defaultRowHeight="15"/>
  <cols>
    <col min="1" max="5" width="3.140625" style="45" customWidth="1"/>
    <col min="6" max="6" width="35.00390625" style="45" customWidth="1"/>
    <col min="7" max="7" width="21.28125" style="45" customWidth="1"/>
    <col min="8" max="8" width="10.140625" style="45" customWidth="1"/>
    <col min="9" max="27" width="9.140625" style="45" customWidth="1"/>
    <col min="28" max="16384" width="9.140625" style="45" customWidth="1"/>
  </cols>
  <sheetData>
    <row r="1" ht="22.5" customHeight="1" thickBot="1">
      <c r="B1" s="44" t="s">
        <v>120</v>
      </c>
    </row>
    <row r="2" spans="2:27" ht="18.75" customHeight="1">
      <c r="B2" s="246" t="str">
        <f>"Strednodobá predikcia "&amp;Súhrn!$H$4&amp;" - trh práce [objem]"</f>
        <v>Strednodobá predikcia P3Q-2016 - trh práce [objem]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8"/>
    </row>
    <row r="3" spans="2:27" ht="18.75" customHeight="1"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80"/>
    </row>
    <row r="4" spans="2:27" ht="15">
      <c r="B4" s="272" t="s">
        <v>30</v>
      </c>
      <c r="C4" s="273"/>
      <c r="D4" s="273"/>
      <c r="E4" s="273"/>
      <c r="F4" s="274"/>
      <c r="G4" s="281" t="s">
        <v>75</v>
      </c>
      <c r="H4" s="41" t="s">
        <v>37</v>
      </c>
      <c r="I4" s="269">
        <v>2016</v>
      </c>
      <c r="J4" s="269">
        <v>2017</v>
      </c>
      <c r="K4" s="266">
        <v>2018</v>
      </c>
      <c r="L4" s="264">
        <v>2015</v>
      </c>
      <c r="M4" s="265"/>
      <c r="N4" s="265"/>
      <c r="O4" s="265"/>
      <c r="P4" s="264">
        <v>2016</v>
      </c>
      <c r="Q4" s="265"/>
      <c r="R4" s="265"/>
      <c r="S4" s="265"/>
      <c r="T4" s="264">
        <v>2017</v>
      </c>
      <c r="U4" s="265"/>
      <c r="V4" s="265"/>
      <c r="W4" s="265"/>
      <c r="X4" s="264">
        <v>2018</v>
      </c>
      <c r="Y4" s="265"/>
      <c r="Z4" s="265"/>
      <c r="AA4" s="268"/>
    </row>
    <row r="5" spans="2:27" ht="15">
      <c r="B5" s="275"/>
      <c r="C5" s="276"/>
      <c r="D5" s="276"/>
      <c r="E5" s="276"/>
      <c r="F5" s="277"/>
      <c r="G5" s="282"/>
      <c r="H5" s="43">
        <v>2015</v>
      </c>
      <c r="I5" s="270"/>
      <c r="J5" s="270"/>
      <c r="K5" s="267"/>
      <c r="L5" s="46" t="s">
        <v>3</v>
      </c>
      <c r="M5" s="46" t="s">
        <v>4</v>
      </c>
      <c r="N5" s="46" t="s">
        <v>5</v>
      </c>
      <c r="O5" s="47" t="s">
        <v>6</v>
      </c>
      <c r="P5" s="46" t="s">
        <v>3</v>
      </c>
      <c r="Q5" s="46" t="s">
        <v>4</v>
      </c>
      <c r="R5" s="46" t="s">
        <v>5</v>
      </c>
      <c r="S5" s="47" t="s">
        <v>6</v>
      </c>
      <c r="T5" s="48" t="s">
        <v>3</v>
      </c>
      <c r="U5" s="46" t="s">
        <v>4</v>
      </c>
      <c r="V5" s="46" t="s">
        <v>5</v>
      </c>
      <c r="W5" s="47" t="s">
        <v>6</v>
      </c>
      <c r="X5" s="46" t="s">
        <v>3</v>
      </c>
      <c r="Y5" s="46" t="s">
        <v>4</v>
      </c>
      <c r="Z5" s="46" t="s">
        <v>5</v>
      </c>
      <c r="AA5" s="49" t="s">
        <v>6</v>
      </c>
    </row>
    <row r="6" spans="2:27" ht="3.75" customHeight="1">
      <c r="B6" s="50"/>
      <c r="C6" s="51"/>
      <c r="D6" s="51"/>
      <c r="E6" s="51"/>
      <c r="F6" s="52"/>
      <c r="G6" s="40"/>
      <c r="H6" s="107"/>
      <c r="I6" s="95"/>
      <c r="J6" s="96"/>
      <c r="K6" s="97"/>
      <c r="L6" s="55"/>
      <c r="M6" s="55"/>
      <c r="N6" s="55"/>
      <c r="O6" s="54"/>
      <c r="P6" s="55"/>
      <c r="Q6" s="55"/>
      <c r="R6" s="55"/>
      <c r="S6" s="54"/>
      <c r="T6" s="98"/>
      <c r="U6" s="55"/>
      <c r="V6" s="55"/>
      <c r="W6" s="54"/>
      <c r="X6" s="55"/>
      <c r="Y6" s="55"/>
      <c r="Z6" s="55"/>
      <c r="AA6" s="72"/>
    </row>
    <row r="7" spans="2:27" ht="15">
      <c r="B7" s="50" t="s">
        <v>26</v>
      </c>
      <c r="C7" s="51"/>
      <c r="D7" s="51"/>
      <c r="E7" s="51"/>
      <c r="F7" s="100"/>
      <c r="G7" s="53"/>
      <c r="H7" s="107"/>
      <c r="I7" s="95"/>
      <c r="J7" s="95"/>
      <c r="K7" s="97"/>
      <c r="L7" s="55"/>
      <c r="M7" s="55"/>
      <c r="N7" s="55"/>
      <c r="O7" s="54"/>
      <c r="P7" s="55"/>
      <c r="Q7" s="55"/>
      <c r="R7" s="55"/>
      <c r="S7" s="54"/>
      <c r="T7" s="98"/>
      <c r="U7" s="55"/>
      <c r="V7" s="55"/>
      <c r="W7" s="54"/>
      <c r="X7" s="55"/>
      <c r="Y7" s="55"/>
      <c r="Z7" s="55"/>
      <c r="AA7" s="72"/>
    </row>
    <row r="8" spans="2:27" ht="15">
      <c r="B8" s="50"/>
      <c r="C8" s="99" t="s">
        <v>10</v>
      </c>
      <c r="D8" s="51"/>
      <c r="E8" s="51"/>
      <c r="F8" s="100"/>
      <c r="G8" s="62" t="s">
        <v>128</v>
      </c>
      <c r="H8" s="117">
        <v>2267.09725</v>
      </c>
      <c r="I8" s="118">
        <v>2313.3490849516</v>
      </c>
      <c r="J8" s="118">
        <v>2336.539526038289</v>
      </c>
      <c r="K8" s="119">
        <v>2360.8800559185124</v>
      </c>
      <c r="L8" s="120">
        <v>2247.756</v>
      </c>
      <c r="M8" s="120">
        <v>2261.7650000000003</v>
      </c>
      <c r="N8" s="120">
        <v>2273.2609999999995</v>
      </c>
      <c r="O8" s="121">
        <v>2285.6069999999995</v>
      </c>
      <c r="P8" s="120">
        <v>2298.291</v>
      </c>
      <c r="Q8" s="120">
        <v>2312.6600000000003</v>
      </c>
      <c r="R8" s="120">
        <v>2319.135448</v>
      </c>
      <c r="S8" s="121">
        <v>2323.3098918064</v>
      </c>
      <c r="T8" s="122">
        <v>2327.3989172159795</v>
      </c>
      <c r="U8" s="120">
        <v>2333.0591167883617</v>
      </c>
      <c r="V8" s="120">
        <v>2339.5745004072796</v>
      </c>
      <c r="W8" s="121">
        <v>2346.1255697415345</v>
      </c>
      <c r="X8" s="120">
        <v>2352.0371766529465</v>
      </c>
      <c r="Y8" s="120">
        <v>2357.9193638129727</v>
      </c>
      <c r="Z8" s="120">
        <v>2363.895472778211</v>
      </c>
      <c r="AA8" s="123">
        <v>2369.6682104299193</v>
      </c>
    </row>
    <row r="9" spans="2:27" ht="3.75" customHeight="1">
      <c r="B9" s="61"/>
      <c r="C9" s="57"/>
      <c r="D9" s="73"/>
      <c r="E9" s="57"/>
      <c r="F9" s="58"/>
      <c r="G9" s="62"/>
      <c r="H9" s="124"/>
      <c r="I9" s="120"/>
      <c r="J9" s="120"/>
      <c r="K9" s="121"/>
      <c r="L9" s="120"/>
      <c r="M9" s="120"/>
      <c r="N9" s="120"/>
      <c r="O9" s="121"/>
      <c r="P9" s="120"/>
      <c r="Q9" s="120"/>
      <c r="R9" s="120"/>
      <c r="S9" s="121"/>
      <c r="T9" s="122"/>
      <c r="U9" s="120"/>
      <c r="V9" s="120"/>
      <c r="W9" s="121"/>
      <c r="X9" s="120"/>
      <c r="Y9" s="120"/>
      <c r="Z9" s="120"/>
      <c r="AA9" s="123"/>
    </row>
    <row r="10" spans="2:27" ht="15">
      <c r="B10" s="61"/>
      <c r="C10" s="57"/>
      <c r="D10" s="73" t="s">
        <v>52</v>
      </c>
      <c r="E10" s="57"/>
      <c r="F10" s="58"/>
      <c r="G10" s="62" t="s">
        <v>128</v>
      </c>
      <c r="H10" s="124">
        <v>1942.8220000000001</v>
      </c>
      <c r="I10" s="120">
        <v>1989.3200872083637</v>
      </c>
      <c r="J10" s="120">
        <v>2010.5157469120068</v>
      </c>
      <c r="K10" s="121">
        <v>2031.4599757884935</v>
      </c>
      <c r="L10" s="125"/>
      <c r="M10" s="125"/>
      <c r="N10" s="125"/>
      <c r="O10" s="126"/>
      <c r="P10" s="125"/>
      <c r="Q10" s="125"/>
      <c r="R10" s="125"/>
      <c r="S10" s="126"/>
      <c r="T10" s="127"/>
      <c r="U10" s="125"/>
      <c r="V10" s="125"/>
      <c r="W10" s="126"/>
      <c r="X10" s="125"/>
      <c r="Y10" s="125"/>
      <c r="Z10" s="125"/>
      <c r="AA10" s="128"/>
    </row>
    <row r="11" spans="2:27" ht="15">
      <c r="B11" s="61"/>
      <c r="C11" s="57"/>
      <c r="D11" s="73" t="s">
        <v>53</v>
      </c>
      <c r="E11" s="57"/>
      <c r="F11" s="58"/>
      <c r="G11" s="62" t="s">
        <v>128</v>
      </c>
      <c r="H11" s="124">
        <v>324.2752499999998</v>
      </c>
      <c r="I11" s="120">
        <v>324.0289977432367</v>
      </c>
      <c r="J11" s="120">
        <v>326.0237791262819</v>
      </c>
      <c r="K11" s="121">
        <v>329.4200801300189</v>
      </c>
      <c r="L11" s="125"/>
      <c r="M11" s="125"/>
      <c r="N11" s="125"/>
      <c r="O11" s="126"/>
      <c r="P11" s="125"/>
      <c r="Q11" s="125"/>
      <c r="R11" s="125"/>
      <c r="S11" s="126"/>
      <c r="T11" s="127"/>
      <c r="U11" s="125"/>
      <c r="V11" s="125"/>
      <c r="W11" s="126"/>
      <c r="X11" s="125"/>
      <c r="Y11" s="125"/>
      <c r="Z11" s="125"/>
      <c r="AA11" s="128"/>
    </row>
    <row r="12" spans="2:27" ht="3.75" customHeight="1">
      <c r="B12" s="61"/>
      <c r="C12" s="57"/>
      <c r="D12" s="57"/>
      <c r="E12" s="57"/>
      <c r="F12" s="58"/>
      <c r="G12" s="62"/>
      <c r="H12" s="69"/>
      <c r="I12" s="57"/>
      <c r="J12" s="57"/>
      <c r="K12" s="58"/>
      <c r="L12" s="57"/>
      <c r="M12" s="57"/>
      <c r="N12" s="57"/>
      <c r="O12" s="58"/>
      <c r="P12" s="57"/>
      <c r="Q12" s="57"/>
      <c r="R12" s="57"/>
      <c r="S12" s="58"/>
      <c r="T12" s="59"/>
      <c r="U12" s="57"/>
      <c r="V12" s="57"/>
      <c r="W12" s="58"/>
      <c r="X12" s="57"/>
      <c r="Y12" s="57"/>
      <c r="Z12" s="57"/>
      <c r="AA12" s="60"/>
    </row>
    <row r="13" spans="2:27" ht="15">
      <c r="B13" s="61"/>
      <c r="C13" s="57" t="s">
        <v>54</v>
      </c>
      <c r="D13" s="57"/>
      <c r="E13" s="57"/>
      <c r="F13" s="58"/>
      <c r="G13" s="62" t="s">
        <v>130</v>
      </c>
      <c r="H13" s="93">
        <v>314.236</v>
      </c>
      <c r="I13" s="76">
        <v>273.72281179696864</v>
      </c>
      <c r="J13" s="76">
        <v>257.0730997089214</v>
      </c>
      <c r="K13" s="75">
        <v>236.67673006615075</v>
      </c>
      <c r="L13" s="113">
        <v>332.913920216027</v>
      </c>
      <c r="M13" s="113">
        <v>315.707834972356</v>
      </c>
      <c r="N13" s="113">
        <v>311.06174635877</v>
      </c>
      <c r="O13" s="114">
        <v>297.260498452847</v>
      </c>
      <c r="P13" s="113">
        <v>279.320072520064</v>
      </c>
      <c r="Q13" s="113">
        <v>275.445169160223</v>
      </c>
      <c r="R13" s="113">
        <v>270.90510987989006</v>
      </c>
      <c r="S13" s="114">
        <v>269.2208956276977</v>
      </c>
      <c r="T13" s="115">
        <v>265.6302315934454</v>
      </c>
      <c r="U13" s="113">
        <v>260.48863785081267</v>
      </c>
      <c r="V13" s="113">
        <v>254.23260900737432</v>
      </c>
      <c r="W13" s="114">
        <v>247.94092038405324</v>
      </c>
      <c r="X13" s="113">
        <v>243.42937291538647</v>
      </c>
      <c r="Y13" s="113">
        <v>238.9432943472798</v>
      </c>
      <c r="Z13" s="113">
        <v>234.35936264525026</v>
      </c>
      <c r="AA13" s="116">
        <v>229.9748903566865</v>
      </c>
    </row>
    <row r="14" spans="2:27" ht="15">
      <c r="B14" s="61"/>
      <c r="C14" s="57" t="s">
        <v>8</v>
      </c>
      <c r="D14" s="57"/>
      <c r="E14" s="57"/>
      <c r="F14" s="58"/>
      <c r="G14" s="62" t="s">
        <v>11</v>
      </c>
      <c r="H14" s="93">
        <v>11.476920357647105</v>
      </c>
      <c r="I14" s="76">
        <v>9.9105562675898</v>
      </c>
      <c r="J14" s="76">
        <v>9.281336281767144</v>
      </c>
      <c r="K14" s="75">
        <v>8.539191755389197</v>
      </c>
      <c r="L14" s="76">
        <v>12.181479045243627</v>
      </c>
      <c r="M14" s="76">
        <v>11.559129723089995</v>
      </c>
      <c r="N14" s="76">
        <v>11.353236905736347</v>
      </c>
      <c r="O14" s="75">
        <v>10.81383575651845</v>
      </c>
      <c r="P14" s="76">
        <v>10.160388025791683</v>
      </c>
      <c r="Q14" s="76">
        <v>9.964558190703114</v>
      </c>
      <c r="R14" s="76">
        <v>9.793459229737858</v>
      </c>
      <c r="S14" s="75">
        <v>9.723819624126548</v>
      </c>
      <c r="T14" s="77">
        <v>9.592404063206653</v>
      </c>
      <c r="U14" s="76">
        <v>9.404850534622256</v>
      </c>
      <c r="V14" s="76">
        <v>9.17806101028873</v>
      </c>
      <c r="W14" s="75">
        <v>8.950029518950942</v>
      </c>
      <c r="X14" s="76">
        <v>8.78541717564758</v>
      </c>
      <c r="Y14" s="76">
        <v>8.621789300428873</v>
      </c>
      <c r="Z14" s="76">
        <v>8.454696384040972</v>
      </c>
      <c r="AA14" s="78">
        <v>8.294864161439364</v>
      </c>
    </row>
    <row r="15" spans="2:27" ht="3.75" customHeight="1">
      <c r="B15" s="61"/>
      <c r="C15" s="57"/>
      <c r="D15" s="57"/>
      <c r="E15" s="57"/>
      <c r="F15" s="58"/>
      <c r="G15" s="62"/>
      <c r="H15" s="69"/>
      <c r="I15" s="57"/>
      <c r="J15" s="57"/>
      <c r="K15" s="58"/>
      <c r="L15" s="57"/>
      <c r="M15" s="57"/>
      <c r="N15" s="57"/>
      <c r="O15" s="58"/>
      <c r="P15" s="57"/>
      <c r="Q15" s="57"/>
      <c r="R15" s="57"/>
      <c r="S15" s="58"/>
      <c r="T15" s="59"/>
      <c r="U15" s="57"/>
      <c r="V15" s="57"/>
      <c r="W15" s="58"/>
      <c r="X15" s="57"/>
      <c r="Y15" s="57"/>
      <c r="Z15" s="57"/>
      <c r="AA15" s="60"/>
    </row>
    <row r="16" spans="2:27" ht="15">
      <c r="B16" s="50" t="s">
        <v>25</v>
      </c>
      <c r="C16" s="57"/>
      <c r="D16" s="57"/>
      <c r="E16" s="57"/>
      <c r="F16" s="58"/>
      <c r="G16" s="62"/>
      <c r="H16" s="69"/>
      <c r="I16" s="57"/>
      <c r="J16" s="57"/>
      <c r="K16" s="58"/>
      <c r="L16" s="57"/>
      <c r="M16" s="57"/>
      <c r="N16" s="57"/>
      <c r="O16" s="58"/>
      <c r="P16" s="57"/>
      <c r="Q16" s="57"/>
      <c r="R16" s="57"/>
      <c r="S16" s="58"/>
      <c r="T16" s="59"/>
      <c r="U16" s="57"/>
      <c r="V16" s="57"/>
      <c r="W16" s="58"/>
      <c r="X16" s="57"/>
      <c r="Y16" s="57"/>
      <c r="Z16" s="57"/>
      <c r="AA16" s="60"/>
    </row>
    <row r="17" spans="2:27" ht="15">
      <c r="B17" s="61"/>
      <c r="C17" s="57" t="s">
        <v>91</v>
      </c>
      <c r="D17" s="57"/>
      <c r="E17" s="57"/>
      <c r="F17" s="58"/>
      <c r="G17" s="62" t="s">
        <v>94</v>
      </c>
      <c r="H17" s="209">
        <v>15411.625974999253</v>
      </c>
      <c r="I17" s="85">
        <v>15836.564504159167</v>
      </c>
      <c r="J17" s="85">
        <v>16458.598822270826</v>
      </c>
      <c r="K17" s="86">
        <v>17105.708711488758</v>
      </c>
      <c r="L17" s="85">
        <v>3815.780006147425</v>
      </c>
      <c r="M17" s="85">
        <v>3838.385551068058</v>
      </c>
      <c r="N17" s="85">
        <v>3853.063395852795</v>
      </c>
      <c r="O17" s="86">
        <v>3903.431266339859</v>
      </c>
      <c r="P17" s="85">
        <v>3916.9076303498105</v>
      </c>
      <c r="Q17" s="85">
        <v>3917.8265000256683</v>
      </c>
      <c r="R17" s="85">
        <v>3968.0104906167353</v>
      </c>
      <c r="S17" s="86">
        <v>4033.0848435112944</v>
      </c>
      <c r="T17" s="87">
        <v>4053.5935074475424</v>
      </c>
      <c r="U17" s="85">
        <v>4095.146609081201</v>
      </c>
      <c r="V17" s="85">
        <v>4135.490094410011</v>
      </c>
      <c r="W17" s="86">
        <v>4173.830836336808</v>
      </c>
      <c r="X17" s="85">
        <v>4214.863266962719</v>
      </c>
      <c r="Y17" s="85">
        <v>4256.097026720567</v>
      </c>
      <c r="Z17" s="85">
        <v>4297.355563088628</v>
      </c>
      <c r="AA17" s="88">
        <v>4336.884987354808</v>
      </c>
    </row>
    <row r="18" spans="1:117" s="186" customFormat="1" ht="18">
      <c r="A18" s="171"/>
      <c r="B18" s="183"/>
      <c r="C18" s="169" t="s">
        <v>136</v>
      </c>
      <c r="D18" s="169"/>
      <c r="E18" s="169"/>
      <c r="F18" s="170"/>
      <c r="G18" s="29" t="s">
        <v>94</v>
      </c>
      <c r="H18" s="172">
        <v>882.9999999999998</v>
      </c>
      <c r="I18" s="174">
        <v>912.6008359328919</v>
      </c>
      <c r="J18" s="175">
        <v>948.500675531074</v>
      </c>
      <c r="K18" s="176">
        <v>985.7962313509975</v>
      </c>
      <c r="L18" s="85">
        <v>870.378145100051</v>
      </c>
      <c r="M18" s="85">
        <v>880.708672576006</v>
      </c>
      <c r="N18" s="85">
        <v>884.233388852845</v>
      </c>
      <c r="O18" s="86">
        <v>896.679793471097</v>
      </c>
      <c r="P18" s="85">
        <v>898.450136763137</v>
      </c>
      <c r="Q18" s="85">
        <v>904.676581831231</v>
      </c>
      <c r="R18" s="85">
        <v>916.2647113898727</v>
      </c>
      <c r="S18" s="86">
        <v>931.0119137473264</v>
      </c>
      <c r="T18" s="85">
        <v>934.4566578281915</v>
      </c>
      <c r="U18" s="85">
        <v>944.0357072330335</v>
      </c>
      <c r="V18" s="85">
        <v>953.3359092380542</v>
      </c>
      <c r="W18" s="86">
        <v>962.1744278250168</v>
      </c>
      <c r="X18" s="85">
        <v>971.6334492870384</v>
      </c>
      <c r="Y18" s="85">
        <v>981.1388822472542</v>
      </c>
      <c r="Z18" s="85">
        <v>990.6500268478528</v>
      </c>
      <c r="AA18" s="88">
        <v>999.7625670218446</v>
      </c>
      <c r="AB18" s="171"/>
      <c r="AC18" s="184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</row>
    <row r="19" spans="2:27" ht="15">
      <c r="B19" s="61"/>
      <c r="C19" s="57"/>
      <c r="D19" s="73" t="s">
        <v>56</v>
      </c>
      <c r="E19" s="57"/>
      <c r="F19" s="58"/>
      <c r="G19" s="62" t="s">
        <v>94</v>
      </c>
      <c r="H19" s="172">
        <v>877.424255351826</v>
      </c>
      <c r="I19" s="177">
        <v>903.4156475950956</v>
      </c>
      <c r="J19" s="178">
        <v>939.2854573745541</v>
      </c>
      <c r="K19" s="179">
        <v>976.5376096611463</v>
      </c>
      <c r="L19" s="108"/>
      <c r="M19" s="108"/>
      <c r="N19" s="108"/>
      <c r="O19" s="109"/>
      <c r="P19" s="108"/>
      <c r="Q19" s="108"/>
      <c r="R19" s="108"/>
      <c r="S19" s="109"/>
      <c r="T19" s="110"/>
      <c r="U19" s="108"/>
      <c r="V19" s="108"/>
      <c r="W19" s="109"/>
      <c r="X19" s="108"/>
      <c r="Y19" s="108"/>
      <c r="Z19" s="108"/>
      <c r="AA19" s="111"/>
    </row>
    <row r="20" spans="2:27" ht="18">
      <c r="B20" s="61"/>
      <c r="C20" s="57"/>
      <c r="D20" s="73" t="s">
        <v>137</v>
      </c>
      <c r="E20" s="57"/>
      <c r="F20" s="58"/>
      <c r="G20" s="62" t="s">
        <v>94</v>
      </c>
      <c r="H20" s="172">
        <v>905.9191095497769</v>
      </c>
      <c r="I20" s="177">
        <v>952.4907879973047</v>
      </c>
      <c r="J20" s="178">
        <v>990.1541769315503</v>
      </c>
      <c r="K20" s="179">
        <v>1026.8621749394463</v>
      </c>
      <c r="L20" s="108"/>
      <c r="M20" s="108"/>
      <c r="N20" s="108"/>
      <c r="O20" s="109"/>
      <c r="P20" s="108"/>
      <c r="Q20" s="108"/>
      <c r="R20" s="108"/>
      <c r="S20" s="109"/>
      <c r="T20" s="110"/>
      <c r="U20" s="108"/>
      <c r="V20" s="108"/>
      <c r="W20" s="109"/>
      <c r="X20" s="108"/>
      <c r="Y20" s="108"/>
      <c r="Z20" s="108"/>
      <c r="AA20" s="111"/>
    </row>
    <row r="21" spans="2:27" ht="15">
      <c r="B21" s="61"/>
      <c r="C21" s="57" t="s">
        <v>55</v>
      </c>
      <c r="D21" s="57"/>
      <c r="E21" s="57"/>
      <c r="F21" s="58"/>
      <c r="G21" s="62" t="s">
        <v>94</v>
      </c>
      <c r="H21" s="173">
        <v>808.7502414747219</v>
      </c>
      <c r="I21" s="180">
        <v>840.1756451469755</v>
      </c>
      <c r="J21" s="181">
        <v>863.4673544420432</v>
      </c>
      <c r="K21" s="182">
        <v>881.85631058104</v>
      </c>
      <c r="L21" s="108"/>
      <c r="M21" s="108"/>
      <c r="N21" s="108"/>
      <c r="O21" s="109"/>
      <c r="P21" s="108"/>
      <c r="Q21" s="108"/>
      <c r="R21" s="108"/>
      <c r="S21" s="109"/>
      <c r="T21" s="110"/>
      <c r="U21" s="108"/>
      <c r="V21" s="108"/>
      <c r="W21" s="109"/>
      <c r="X21" s="108"/>
      <c r="Y21" s="108"/>
      <c r="Z21" s="108"/>
      <c r="AA21" s="111"/>
    </row>
    <row r="22" spans="2:27" ht="18">
      <c r="B22" s="61"/>
      <c r="C22" s="57" t="s">
        <v>138</v>
      </c>
      <c r="D22" s="57"/>
      <c r="E22" s="57"/>
      <c r="F22" s="58"/>
      <c r="G22" s="62" t="s">
        <v>141</v>
      </c>
      <c r="H22" s="129">
        <v>33431.512035930486</v>
      </c>
      <c r="I22" s="85">
        <v>33919.40993632856</v>
      </c>
      <c r="J22" s="85">
        <v>34704.188148050984</v>
      </c>
      <c r="K22" s="86">
        <v>35786.05055295452</v>
      </c>
      <c r="L22" s="85">
        <v>8309.481774927439</v>
      </c>
      <c r="M22" s="85">
        <v>8335.695587260656</v>
      </c>
      <c r="N22" s="85">
        <v>8374.434553024754</v>
      </c>
      <c r="O22" s="86">
        <v>8410.95668990859</v>
      </c>
      <c r="P22" s="85">
        <v>8430.353956629338</v>
      </c>
      <c r="Q22" s="85">
        <v>8456.068698724714</v>
      </c>
      <c r="R22" s="85">
        <v>8491.498100297527</v>
      </c>
      <c r="S22" s="86">
        <v>8540.868049988245</v>
      </c>
      <c r="T22" s="87">
        <v>8595.094517586784</v>
      </c>
      <c r="U22" s="85">
        <v>8648.488570991438</v>
      </c>
      <c r="V22" s="85">
        <v>8702.981030587393</v>
      </c>
      <c r="W22" s="86">
        <v>8756.899594007986</v>
      </c>
      <c r="X22" s="85">
        <v>8848.439341754342</v>
      </c>
      <c r="Y22" s="85">
        <v>8911.44322653609</v>
      </c>
      <c r="Z22" s="85">
        <v>8982.125924623862</v>
      </c>
      <c r="AA22" s="88">
        <v>9043.225248397892</v>
      </c>
    </row>
    <row r="23" spans="2:27" ht="15">
      <c r="B23" s="61"/>
      <c r="C23" s="57" t="s">
        <v>87</v>
      </c>
      <c r="D23" s="57"/>
      <c r="E23" s="57"/>
      <c r="F23" s="58"/>
      <c r="G23" s="62" t="s">
        <v>142</v>
      </c>
      <c r="H23" s="93">
        <v>38.350059062877335</v>
      </c>
      <c r="I23" s="76">
        <v>39.080070113111645</v>
      </c>
      <c r="J23" s="76">
        <v>39.23321687208613</v>
      </c>
      <c r="K23" s="75">
        <v>38.827393173416944</v>
      </c>
      <c r="L23" s="76">
        <v>38.042837679816</v>
      </c>
      <c r="M23" s="76">
        <v>38.2616716638125</v>
      </c>
      <c r="N23" s="76">
        <v>38.39160438838377</v>
      </c>
      <c r="O23" s="75">
        <v>38.704122519497055</v>
      </c>
      <c r="P23" s="76">
        <v>38.82120945099102</v>
      </c>
      <c r="Q23" s="76">
        <v>38.85432993802627</v>
      </c>
      <c r="R23" s="76">
        <v>39.17819985601203</v>
      </c>
      <c r="S23" s="75">
        <v>39.466541207417265</v>
      </c>
      <c r="T23" s="77">
        <v>39.26120326809059</v>
      </c>
      <c r="U23" s="76">
        <v>39.25846347119979</v>
      </c>
      <c r="V23" s="76">
        <v>39.23418399680907</v>
      </c>
      <c r="W23" s="75">
        <v>39.17901675224509</v>
      </c>
      <c r="X23" s="76">
        <v>38.97541144550449</v>
      </c>
      <c r="Y23" s="76">
        <v>38.89181898865379</v>
      </c>
      <c r="Z23" s="76">
        <v>38.77049788742863</v>
      </c>
      <c r="AA23" s="78">
        <v>38.671844372080876</v>
      </c>
    </row>
    <row r="24" spans="2:27" ht="3.75" customHeight="1">
      <c r="B24" s="61"/>
      <c r="C24" s="57"/>
      <c r="D24" s="57"/>
      <c r="E24" s="57"/>
      <c r="F24" s="58"/>
      <c r="G24" s="62"/>
      <c r="H24" s="69"/>
      <c r="I24" s="57"/>
      <c r="J24" s="57"/>
      <c r="K24" s="58"/>
      <c r="L24" s="57"/>
      <c r="M24" s="57"/>
      <c r="N24" s="57"/>
      <c r="O24" s="58"/>
      <c r="P24" s="57"/>
      <c r="Q24" s="57"/>
      <c r="R24" s="57"/>
      <c r="S24" s="58"/>
      <c r="T24" s="59"/>
      <c r="U24" s="57"/>
      <c r="V24" s="57"/>
      <c r="W24" s="58"/>
      <c r="X24" s="57"/>
      <c r="Y24" s="57"/>
      <c r="Z24" s="57"/>
      <c r="AA24" s="60"/>
    </row>
    <row r="25" spans="2:27" ht="15">
      <c r="B25" s="50" t="s">
        <v>27</v>
      </c>
      <c r="C25" s="57"/>
      <c r="D25" s="57"/>
      <c r="E25" s="57"/>
      <c r="F25" s="58"/>
      <c r="G25" s="62"/>
      <c r="H25" s="69"/>
      <c r="I25" s="57"/>
      <c r="J25" s="57"/>
      <c r="K25" s="58"/>
      <c r="L25" s="57"/>
      <c r="M25" s="57"/>
      <c r="N25" s="57"/>
      <c r="O25" s="58"/>
      <c r="P25" s="57"/>
      <c r="Q25" s="57"/>
      <c r="R25" s="57"/>
      <c r="S25" s="58"/>
      <c r="T25" s="59"/>
      <c r="U25" s="57"/>
      <c r="V25" s="57"/>
      <c r="W25" s="58"/>
      <c r="X25" s="57"/>
      <c r="Y25" s="57"/>
      <c r="Z25" s="57"/>
      <c r="AA25" s="60"/>
    </row>
    <row r="26" spans="2:27" ht="15">
      <c r="B26" s="61"/>
      <c r="C26" s="57" t="s">
        <v>92</v>
      </c>
      <c r="D26" s="57"/>
      <c r="E26" s="57"/>
      <c r="F26" s="58"/>
      <c r="G26" s="62" t="s">
        <v>130</v>
      </c>
      <c r="H26" s="124">
        <v>3834.288939885795</v>
      </c>
      <c r="I26" s="120">
        <v>3810.6175937264093</v>
      </c>
      <c r="J26" s="120">
        <v>3783.765165464299</v>
      </c>
      <c r="K26" s="121">
        <v>3755.9126467641204</v>
      </c>
      <c r="L26" s="120">
        <v>3841.6078695102797</v>
      </c>
      <c r="M26" s="120">
        <v>3837.0848634504755</v>
      </c>
      <c r="N26" s="120">
        <v>3831.987592583279</v>
      </c>
      <c r="O26" s="121">
        <v>3826.4754339991464</v>
      </c>
      <c r="P26" s="120">
        <v>3820.067260758751</v>
      </c>
      <c r="Q26" s="120">
        <v>3813.8855767497516</v>
      </c>
      <c r="R26" s="120">
        <v>3807.526751721909</v>
      </c>
      <c r="S26" s="121">
        <v>3800.9907856752243</v>
      </c>
      <c r="T26" s="122">
        <v>3793.9910901935386</v>
      </c>
      <c r="U26" s="120">
        <v>3787.215477475632</v>
      </c>
      <c r="V26" s="120">
        <v>3780.3773591053455</v>
      </c>
      <c r="W26" s="121">
        <v>3773.4767350826805</v>
      </c>
      <c r="X26" s="120">
        <v>3766.0526262213384</v>
      </c>
      <c r="Y26" s="120">
        <v>3759.2113825684337</v>
      </c>
      <c r="Z26" s="120">
        <v>3752.492024937668</v>
      </c>
      <c r="AA26" s="123">
        <v>3745.8945533290416</v>
      </c>
    </row>
    <row r="27" spans="2:27" ht="15">
      <c r="B27" s="61"/>
      <c r="C27" s="57" t="s">
        <v>28</v>
      </c>
      <c r="D27" s="57"/>
      <c r="E27" s="57"/>
      <c r="F27" s="58"/>
      <c r="G27" s="62" t="s">
        <v>130</v>
      </c>
      <c r="H27" s="124">
        <v>2738.23375</v>
      </c>
      <c r="I27" s="120">
        <v>2762.053848465134</v>
      </c>
      <c r="J27" s="120">
        <v>2769.7957810525977</v>
      </c>
      <c r="K27" s="121">
        <v>2771.66589356578</v>
      </c>
      <c r="L27" s="120">
        <v>2732.951548654647</v>
      </c>
      <c r="M27" s="120">
        <v>2731.242252102356</v>
      </c>
      <c r="N27" s="120">
        <v>2739.85074865832</v>
      </c>
      <c r="O27" s="121">
        <v>2748.890450584677</v>
      </c>
      <c r="P27" s="120">
        <v>2749.108319593924</v>
      </c>
      <c r="Q27" s="120">
        <v>2764.248689091023</v>
      </c>
      <c r="R27" s="120">
        <v>2766.18407781069</v>
      </c>
      <c r="S27" s="121">
        <v>2768.6743073648977</v>
      </c>
      <c r="T27" s="122">
        <v>2769.1726687402243</v>
      </c>
      <c r="U27" s="120">
        <v>2769.7265032739724</v>
      </c>
      <c r="V27" s="120">
        <v>2770.0034759243</v>
      </c>
      <c r="W27" s="121">
        <v>2770.2804762718924</v>
      </c>
      <c r="X27" s="120">
        <v>2770.834532367147</v>
      </c>
      <c r="Y27" s="120">
        <v>2771.38869927362</v>
      </c>
      <c r="Z27" s="120">
        <v>2771.942977013475</v>
      </c>
      <c r="AA27" s="123">
        <v>2772.4973656088773</v>
      </c>
    </row>
    <row r="28" spans="2:27" ht="18">
      <c r="B28" s="61"/>
      <c r="C28" s="57" t="s">
        <v>139</v>
      </c>
      <c r="D28" s="57"/>
      <c r="E28" s="57"/>
      <c r="F28" s="58"/>
      <c r="G28" s="62" t="s">
        <v>11</v>
      </c>
      <c r="H28" s="93">
        <v>71.41478416981957</v>
      </c>
      <c r="I28" s="76">
        <v>72.48368440029014</v>
      </c>
      <c r="J28" s="76">
        <v>73.2024261785686</v>
      </c>
      <c r="K28" s="75">
        <v>73.79506614393864</v>
      </c>
      <c r="L28" s="76">
        <v>71.14082544304654</v>
      </c>
      <c r="M28" s="76">
        <v>71.18013672614742</v>
      </c>
      <c r="N28" s="76">
        <v>71.49946816010669</v>
      </c>
      <c r="O28" s="75">
        <v>71.8387063499776</v>
      </c>
      <c r="P28" s="76">
        <v>71.96491925243978</v>
      </c>
      <c r="Q28" s="76">
        <v>72.47854277386989</v>
      </c>
      <c r="R28" s="76">
        <v>72.65041740178755</v>
      </c>
      <c r="S28" s="75">
        <v>72.8408581730634</v>
      </c>
      <c r="T28" s="77">
        <v>72.98838091364532</v>
      </c>
      <c r="U28" s="76">
        <v>73.13358639736374</v>
      </c>
      <c r="V28" s="76">
        <v>73.27320033944554</v>
      </c>
      <c r="W28" s="75">
        <v>73.41453706381981</v>
      </c>
      <c r="X28" s="76">
        <v>73.57397273407882</v>
      </c>
      <c r="Y28" s="76">
        <v>73.72260873981776</v>
      </c>
      <c r="Z28" s="76">
        <v>73.8693902236746</v>
      </c>
      <c r="AA28" s="78">
        <v>74.01429287818343</v>
      </c>
    </row>
    <row r="29" spans="2:27" ht="18.75" thickBot="1">
      <c r="B29" s="63"/>
      <c r="C29" s="64" t="s">
        <v>140</v>
      </c>
      <c r="D29" s="64"/>
      <c r="E29" s="64"/>
      <c r="F29" s="65"/>
      <c r="G29" s="66" t="s">
        <v>11</v>
      </c>
      <c r="H29" s="94">
        <v>9.824029341218864</v>
      </c>
      <c r="I29" s="79">
        <v>9.652268777987105</v>
      </c>
      <c r="J29" s="79">
        <v>9.352073751307245</v>
      </c>
      <c r="K29" s="80">
        <v>9.022757948082486</v>
      </c>
      <c r="L29" s="79">
        <v>10.023920761550869</v>
      </c>
      <c r="M29" s="79">
        <v>9.83934482431524</v>
      </c>
      <c r="N29" s="79">
        <v>9.737200698464411</v>
      </c>
      <c r="O29" s="80">
        <v>9.695651080544945</v>
      </c>
      <c r="P29" s="79">
        <v>9.682270173207968</v>
      </c>
      <c r="Q29" s="79">
        <v>9.676742738682172</v>
      </c>
      <c r="R29" s="79">
        <v>9.652440003809623</v>
      </c>
      <c r="S29" s="80">
        <v>9.59762219624866</v>
      </c>
      <c r="T29" s="81">
        <v>9.512233117951602</v>
      </c>
      <c r="U29" s="79">
        <v>9.406906918223887</v>
      </c>
      <c r="V29" s="79">
        <v>9.29588756574688</v>
      </c>
      <c r="W29" s="80">
        <v>9.193267403306612</v>
      </c>
      <c r="X29" s="79">
        <v>9.108663677100232</v>
      </c>
      <c r="Y29" s="79">
        <v>9.041267843560956</v>
      </c>
      <c r="Z29" s="79">
        <v>8.990291290408923</v>
      </c>
      <c r="AA29" s="82">
        <v>8.950808981259831</v>
      </c>
    </row>
    <row r="30" ht="15.75" thickBot="1"/>
    <row r="31" spans="2:27" ht="18.75" customHeight="1">
      <c r="B31" s="246" t="str">
        <f>"Strednodobá predikcia "&amp;Súhrn!$H$4&amp;" - trh práce [zmena oproti predchádzajúcemu obdobiu]"</f>
        <v>Strednodobá predikcia P3Q-2016 - trh práce [zmena oproti predchádzajúcemu obdobiu]</v>
      </c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8"/>
    </row>
    <row r="32" spans="2:27" ht="18.75" customHeight="1">
      <c r="B32" s="278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80"/>
    </row>
    <row r="33" spans="2:27" ht="15">
      <c r="B33" s="272" t="s">
        <v>30</v>
      </c>
      <c r="C33" s="273"/>
      <c r="D33" s="273"/>
      <c r="E33" s="273"/>
      <c r="F33" s="274"/>
      <c r="G33" s="281" t="s">
        <v>75</v>
      </c>
      <c r="H33" s="41" t="s">
        <v>37</v>
      </c>
      <c r="I33" s="269">
        <v>2016</v>
      </c>
      <c r="J33" s="269">
        <v>2017</v>
      </c>
      <c r="K33" s="266">
        <v>2018</v>
      </c>
      <c r="L33" s="264">
        <v>2015</v>
      </c>
      <c r="M33" s="265"/>
      <c r="N33" s="265"/>
      <c r="O33" s="265"/>
      <c r="P33" s="264">
        <v>2016</v>
      </c>
      <c r="Q33" s="265"/>
      <c r="R33" s="265"/>
      <c r="S33" s="265"/>
      <c r="T33" s="264">
        <v>2017</v>
      </c>
      <c r="U33" s="265"/>
      <c r="V33" s="265"/>
      <c r="W33" s="265"/>
      <c r="X33" s="264">
        <v>2018</v>
      </c>
      <c r="Y33" s="265"/>
      <c r="Z33" s="265"/>
      <c r="AA33" s="268"/>
    </row>
    <row r="34" spans="2:27" ht="15">
      <c r="B34" s="275"/>
      <c r="C34" s="276"/>
      <c r="D34" s="276"/>
      <c r="E34" s="276"/>
      <c r="F34" s="277"/>
      <c r="G34" s="282"/>
      <c r="H34" s="43">
        <v>2015</v>
      </c>
      <c r="I34" s="270"/>
      <c r="J34" s="270"/>
      <c r="K34" s="267"/>
      <c r="L34" s="46" t="s">
        <v>3</v>
      </c>
      <c r="M34" s="46" t="s">
        <v>4</v>
      </c>
      <c r="N34" s="46" t="s">
        <v>5</v>
      </c>
      <c r="O34" s="157" t="s">
        <v>6</v>
      </c>
      <c r="P34" s="46" t="s">
        <v>3</v>
      </c>
      <c r="Q34" s="46" t="s">
        <v>4</v>
      </c>
      <c r="R34" s="46" t="s">
        <v>5</v>
      </c>
      <c r="S34" s="157" t="s">
        <v>6</v>
      </c>
      <c r="T34" s="48" t="s">
        <v>3</v>
      </c>
      <c r="U34" s="46" t="s">
        <v>4</v>
      </c>
      <c r="V34" s="46" t="s">
        <v>5</v>
      </c>
      <c r="W34" s="157" t="s">
        <v>6</v>
      </c>
      <c r="X34" s="46" t="s">
        <v>3</v>
      </c>
      <c r="Y34" s="46" t="s">
        <v>4</v>
      </c>
      <c r="Z34" s="46" t="s">
        <v>5</v>
      </c>
      <c r="AA34" s="156" t="s">
        <v>6</v>
      </c>
    </row>
    <row r="35" spans="2:27" ht="3.75" customHeight="1">
      <c r="B35" s="50"/>
      <c r="C35" s="51"/>
      <c r="D35" s="51"/>
      <c r="E35" s="51"/>
      <c r="F35" s="52"/>
      <c r="G35" s="40"/>
      <c r="H35" s="107"/>
      <c r="I35" s="95"/>
      <c r="J35" s="96"/>
      <c r="K35" s="97"/>
      <c r="L35" s="55"/>
      <c r="M35" s="55"/>
      <c r="N35" s="55"/>
      <c r="O35" s="54"/>
      <c r="P35" s="55"/>
      <c r="Q35" s="55"/>
      <c r="R35" s="55"/>
      <c r="S35" s="54"/>
      <c r="T35" s="98"/>
      <c r="U35" s="55"/>
      <c r="V35" s="55"/>
      <c r="W35" s="54"/>
      <c r="X35" s="55"/>
      <c r="Y35" s="55"/>
      <c r="Z35" s="55"/>
      <c r="AA35" s="72"/>
    </row>
    <row r="36" spans="2:27" ht="15">
      <c r="B36" s="50" t="s">
        <v>26</v>
      </c>
      <c r="C36" s="51"/>
      <c r="D36" s="51"/>
      <c r="E36" s="51"/>
      <c r="F36" s="100"/>
      <c r="G36" s="53"/>
      <c r="H36" s="107"/>
      <c r="I36" s="95"/>
      <c r="J36" s="95"/>
      <c r="K36" s="97"/>
      <c r="L36" s="55"/>
      <c r="M36" s="55"/>
      <c r="N36" s="55"/>
      <c r="O36" s="54"/>
      <c r="P36" s="55"/>
      <c r="Q36" s="55"/>
      <c r="R36" s="55"/>
      <c r="S36" s="54"/>
      <c r="T36" s="98"/>
      <c r="U36" s="55"/>
      <c r="V36" s="55"/>
      <c r="W36" s="54"/>
      <c r="X36" s="55"/>
      <c r="Y36" s="55"/>
      <c r="Z36" s="55"/>
      <c r="AA36" s="72"/>
    </row>
    <row r="37" spans="2:27" ht="15">
      <c r="B37" s="50"/>
      <c r="C37" s="99" t="s">
        <v>10</v>
      </c>
      <c r="D37" s="51"/>
      <c r="E37" s="51"/>
      <c r="F37" s="100"/>
      <c r="G37" s="62" t="s">
        <v>48</v>
      </c>
      <c r="H37" s="112">
        <v>1.976835338428117</v>
      </c>
      <c r="I37" s="113">
        <v>2.0401345796524595</v>
      </c>
      <c r="J37" s="113">
        <v>1.0024618090517663</v>
      </c>
      <c r="K37" s="114">
        <v>1.0417341375557214</v>
      </c>
      <c r="L37" s="76">
        <v>0.28366225007783896</v>
      </c>
      <c r="M37" s="76">
        <v>0.623243804042815</v>
      </c>
      <c r="N37" s="76">
        <v>0.5082756166091116</v>
      </c>
      <c r="O37" s="75">
        <v>0.5430964592275416</v>
      </c>
      <c r="P37" s="76">
        <v>0.5549510480148427</v>
      </c>
      <c r="Q37" s="76">
        <v>0.6252036839547372</v>
      </c>
      <c r="R37" s="76">
        <v>0.2799999999999869</v>
      </c>
      <c r="S37" s="75">
        <v>0.18000000000002103</v>
      </c>
      <c r="T37" s="77">
        <v>0.17600000000000193</v>
      </c>
      <c r="U37" s="76">
        <v>0.24319851360732514</v>
      </c>
      <c r="V37" s="76">
        <v>0.2792635459613564</v>
      </c>
      <c r="W37" s="75">
        <v>0.280011144467295</v>
      </c>
      <c r="X37" s="76">
        <v>0.25197316749176935</v>
      </c>
      <c r="Y37" s="76">
        <v>0.2500890384903016</v>
      </c>
      <c r="Z37" s="76">
        <v>0.2534484027297168</v>
      </c>
      <c r="AA37" s="78">
        <v>0.24420443789435353</v>
      </c>
    </row>
    <row r="38" spans="2:27" ht="3.75" customHeight="1">
      <c r="B38" s="61"/>
      <c r="C38" s="57"/>
      <c r="D38" s="73"/>
      <c r="E38" s="57"/>
      <c r="F38" s="58"/>
      <c r="G38" s="62"/>
      <c r="H38" s="69"/>
      <c r="I38" s="57"/>
      <c r="J38" s="57"/>
      <c r="K38" s="58"/>
      <c r="L38" s="57"/>
      <c r="M38" s="57"/>
      <c r="N38" s="57"/>
      <c r="O38" s="58"/>
      <c r="P38" s="57"/>
      <c r="Q38" s="57"/>
      <c r="R38" s="57"/>
      <c r="S38" s="58"/>
      <c r="T38" s="59"/>
      <c r="U38" s="57"/>
      <c r="V38" s="57"/>
      <c r="W38" s="58"/>
      <c r="X38" s="57"/>
      <c r="Y38" s="57"/>
      <c r="Z38" s="57"/>
      <c r="AA38" s="60"/>
    </row>
    <row r="39" spans="2:27" ht="15">
      <c r="B39" s="61"/>
      <c r="C39" s="57"/>
      <c r="D39" s="73" t="s">
        <v>52</v>
      </c>
      <c r="E39" s="57"/>
      <c r="F39" s="58"/>
      <c r="G39" s="62" t="s">
        <v>48</v>
      </c>
      <c r="H39" s="93">
        <v>2.4952602150197407</v>
      </c>
      <c r="I39" s="76">
        <v>2.3933271914958567</v>
      </c>
      <c r="J39" s="76">
        <v>1.0654725622052865</v>
      </c>
      <c r="K39" s="75">
        <v>1.0417341375542861</v>
      </c>
      <c r="L39" s="108"/>
      <c r="M39" s="108"/>
      <c r="N39" s="108"/>
      <c r="O39" s="109"/>
      <c r="P39" s="108"/>
      <c r="Q39" s="108"/>
      <c r="R39" s="108"/>
      <c r="S39" s="109"/>
      <c r="T39" s="110"/>
      <c r="U39" s="108"/>
      <c r="V39" s="108"/>
      <c r="W39" s="109"/>
      <c r="X39" s="108"/>
      <c r="Y39" s="108"/>
      <c r="Z39" s="108"/>
      <c r="AA39" s="111"/>
    </row>
    <row r="40" spans="2:27" ht="15">
      <c r="B40" s="61"/>
      <c r="C40" s="57"/>
      <c r="D40" s="73" t="s">
        <v>53</v>
      </c>
      <c r="E40" s="57"/>
      <c r="F40" s="58"/>
      <c r="G40" s="62" t="s">
        <v>48</v>
      </c>
      <c r="H40" s="93">
        <v>-1.0225852383285599</v>
      </c>
      <c r="I40" s="76">
        <v>-0.07593926972937481</v>
      </c>
      <c r="J40" s="76">
        <v>0.6156181690337093</v>
      </c>
      <c r="K40" s="75">
        <v>1.0417341375647027</v>
      </c>
      <c r="L40" s="108"/>
      <c r="M40" s="108"/>
      <c r="N40" s="108"/>
      <c r="O40" s="109"/>
      <c r="P40" s="108"/>
      <c r="Q40" s="108"/>
      <c r="R40" s="108"/>
      <c r="S40" s="109"/>
      <c r="T40" s="110"/>
      <c r="U40" s="108"/>
      <c r="V40" s="108"/>
      <c r="W40" s="109"/>
      <c r="X40" s="108"/>
      <c r="Y40" s="108"/>
      <c r="Z40" s="108"/>
      <c r="AA40" s="111"/>
    </row>
    <row r="41" spans="2:27" ht="3.75" customHeight="1">
      <c r="B41" s="61"/>
      <c r="C41" s="57"/>
      <c r="D41" s="57"/>
      <c r="E41" s="57"/>
      <c r="F41" s="58"/>
      <c r="G41" s="62"/>
      <c r="H41" s="69"/>
      <c r="I41" s="57"/>
      <c r="J41" s="57"/>
      <c r="K41" s="58"/>
      <c r="L41" s="57"/>
      <c r="M41" s="57"/>
      <c r="N41" s="57"/>
      <c r="O41" s="58"/>
      <c r="P41" s="57"/>
      <c r="Q41" s="57"/>
      <c r="R41" s="57"/>
      <c r="S41" s="58"/>
      <c r="T41" s="59"/>
      <c r="U41" s="57"/>
      <c r="V41" s="57"/>
      <c r="W41" s="58"/>
      <c r="X41" s="57"/>
      <c r="Y41" s="57"/>
      <c r="Z41" s="57"/>
      <c r="AA41" s="60"/>
    </row>
    <row r="42" spans="2:27" ht="15">
      <c r="B42" s="61"/>
      <c r="C42" s="57" t="s">
        <v>54</v>
      </c>
      <c r="D42" s="57"/>
      <c r="E42" s="57"/>
      <c r="F42" s="58"/>
      <c r="G42" s="62" t="s">
        <v>48</v>
      </c>
      <c r="H42" s="93">
        <v>-12.399537237082427</v>
      </c>
      <c r="I42" s="76">
        <v>-12.89259925757436</v>
      </c>
      <c r="J42" s="76">
        <v>-6.082690725973194</v>
      </c>
      <c r="K42" s="75">
        <v>-7.934073874654729</v>
      </c>
      <c r="L42" s="76">
        <v>-2.0766793568117805</v>
      </c>
      <c r="M42" s="76">
        <v>-5.168328567488572</v>
      </c>
      <c r="N42" s="76">
        <v>-1.471641846960452</v>
      </c>
      <c r="O42" s="75">
        <v>-4.436819399195741</v>
      </c>
      <c r="P42" s="76">
        <v>-6.035253935910617</v>
      </c>
      <c r="Q42" s="76">
        <v>-1.3872627644984874</v>
      </c>
      <c r="R42" s="76">
        <v>-1.648262445180876</v>
      </c>
      <c r="S42" s="75">
        <v>-0.6216989605471497</v>
      </c>
      <c r="T42" s="77">
        <v>-1.3337241248976994</v>
      </c>
      <c r="U42" s="76">
        <v>-1.9356206979114177</v>
      </c>
      <c r="V42" s="76">
        <v>-2.401651333069381</v>
      </c>
      <c r="W42" s="75">
        <v>-2.474776405704347</v>
      </c>
      <c r="X42" s="76">
        <v>-1.8196058406488618</v>
      </c>
      <c r="Y42" s="76">
        <v>-1.8428665835926097</v>
      </c>
      <c r="Z42" s="76">
        <v>-1.918418223265661</v>
      </c>
      <c r="AA42" s="78">
        <v>-1.8708329972720321</v>
      </c>
    </row>
    <row r="43" spans="2:27" ht="15">
      <c r="B43" s="61"/>
      <c r="C43" s="57" t="s">
        <v>8</v>
      </c>
      <c r="D43" s="57"/>
      <c r="E43" s="57"/>
      <c r="F43" s="58"/>
      <c r="G43" s="62" t="s">
        <v>144</v>
      </c>
      <c r="H43" s="93">
        <v>-1.7036843545696483</v>
      </c>
      <c r="I43" s="76">
        <v>-1.566364090057304</v>
      </c>
      <c r="J43" s="76">
        <v>-0.6292199858226571</v>
      </c>
      <c r="K43" s="75">
        <v>-0.7421445263779469</v>
      </c>
      <c r="L43" s="76">
        <v>-0.2676256104410371</v>
      </c>
      <c r="M43" s="76">
        <v>-0.6223493221536327</v>
      </c>
      <c r="N43" s="76">
        <v>-0.20589281735364784</v>
      </c>
      <c r="O43" s="75">
        <v>-0.5394011492178954</v>
      </c>
      <c r="P43" s="76">
        <v>-0.6534477307267681</v>
      </c>
      <c r="Q43" s="76">
        <v>-0.19582983508856927</v>
      </c>
      <c r="R43" s="76">
        <v>-0.17109896096525606</v>
      </c>
      <c r="S43" s="75">
        <v>-0.06963960561131022</v>
      </c>
      <c r="T43" s="77">
        <v>-0.13141556091989526</v>
      </c>
      <c r="U43" s="76">
        <v>-0.1875535285843971</v>
      </c>
      <c r="V43" s="76">
        <v>-0.22678952433352606</v>
      </c>
      <c r="W43" s="75">
        <v>-0.22803149133778788</v>
      </c>
      <c r="X43" s="76">
        <v>-0.16461234330336083</v>
      </c>
      <c r="Y43" s="76">
        <v>-0.16362787521870814</v>
      </c>
      <c r="Z43" s="76">
        <v>-0.1670929163879009</v>
      </c>
      <c r="AA43" s="78">
        <v>-0.159832222601608</v>
      </c>
    </row>
    <row r="44" spans="2:27" ht="3.75" customHeight="1">
      <c r="B44" s="61"/>
      <c r="C44" s="57"/>
      <c r="D44" s="57"/>
      <c r="E44" s="57"/>
      <c r="F44" s="58"/>
      <c r="G44" s="62"/>
      <c r="H44" s="69"/>
      <c r="I44" s="57"/>
      <c r="J44" s="57"/>
      <c r="K44" s="58"/>
      <c r="L44" s="57"/>
      <c r="M44" s="57"/>
      <c r="N44" s="57"/>
      <c r="O44" s="58"/>
      <c r="P44" s="57"/>
      <c r="Q44" s="57"/>
      <c r="R44" s="57"/>
      <c r="S44" s="58"/>
      <c r="T44" s="59"/>
      <c r="U44" s="57"/>
      <c r="V44" s="57"/>
      <c r="W44" s="58"/>
      <c r="X44" s="57"/>
      <c r="Y44" s="57"/>
      <c r="Z44" s="57"/>
      <c r="AA44" s="60"/>
    </row>
    <row r="45" spans="2:27" ht="15">
      <c r="B45" s="50" t="s">
        <v>25</v>
      </c>
      <c r="C45" s="57"/>
      <c r="D45" s="57"/>
      <c r="E45" s="57"/>
      <c r="F45" s="58"/>
      <c r="G45" s="62"/>
      <c r="H45" s="69"/>
      <c r="I45" s="57"/>
      <c r="J45" s="57"/>
      <c r="K45" s="58"/>
      <c r="L45" s="57"/>
      <c r="M45" s="57"/>
      <c r="N45" s="57"/>
      <c r="O45" s="58"/>
      <c r="P45" s="57"/>
      <c r="Q45" s="57"/>
      <c r="R45" s="57"/>
      <c r="S45" s="58"/>
      <c r="T45" s="59"/>
      <c r="U45" s="57"/>
      <c r="V45" s="57"/>
      <c r="W45" s="58"/>
      <c r="X45" s="57"/>
      <c r="Y45" s="57"/>
      <c r="Z45" s="57"/>
      <c r="AA45" s="60"/>
    </row>
    <row r="46" spans="2:27" ht="15">
      <c r="B46" s="61"/>
      <c r="C46" s="57" t="s">
        <v>91</v>
      </c>
      <c r="D46" s="57"/>
      <c r="E46" s="57"/>
      <c r="F46" s="58"/>
      <c r="G46" s="62" t="s">
        <v>48</v>
      </c>
      <c r="H46" s="93">
        <v>2.372099847253594</v>
      </c>
      <c r="I46" s="76">
        <v>2.757259550999038</v>
      </c>
      <c r="J46" s="76">
        <v>3.9278362295578404</v>
      </c>
      <c r="K46" s="75">
        <v>3.9317434989805946</v>
      </c>
      <c r="L46" s="76">
        <v>1.2447382996363388</v>
      </c>
      <c r="M46" s="76">
        <v>0.5924226471183829</v>
      </c>
      <c r="N46" s="76">
        <v>0.3823963119247651</v>
      </c>
      <c r="O46" s="75">
        <v>1.3072162410116874</v>
      </c>
      <c r="P46" s="76">
        <v>0.34524404531369157</v>
      </c>
      <c r="Q46" s="76">
        <v>0.023459059099025126</v>
      </c>
      <c r="R46" s="76">
        <v>1.2809140627012994</v>
      </c>
      <c r="S46" s="75">
        <v>1.6399743158049205</v>
      </c>
      <c r="T46" s="77">
        <v>0.5085105999999939</v>
      </c>
      <c r="U46" s="76">
        <v>1.0250929590575453</v>
      </c>
      <c r="V46" s="76">
        <v>0.9851536264744709</v>
      </c>
      <c r="W46" s="75">
        <v>0.9271148292344407</v>
      </c>
      <c r="X46" s="76">
        <v>0.9830880127840373</v>
      </c>
      <c r="Y46" s="76">
        <v>0.978294125957774</v>
      </c>
      <c r="Z46" s="76">
        <v>0.9693983973822213</v>
      </c>
      <c r="AA46" s="78">
        <v>0.9198546335265121</v>
      </c>
    </row>
    <row r="47" spans="2:27" ht="18">
      <c r="B47" s="61"/>
      <c r="C47" s="169" t="s">
        <v>136</v>
      </c>
      <c r="D47" s="169"/>
      <c r="E47" s="169"/>
      <c r="F47" s="170"/>
      <c r="G47" s="29" t="s">
        <v>48</v>
      </c>
      <c r="H47" s="187">
        <v>2.9137529137528873</v>
      </c>
      <c r="I47" s="188">
        <v>3.3523030501576585</v>
      </c>
      <c r="J47" s="189">
        <v>3.93379429260375</v>
      </c>
      <c r="K47" s="190">
        <v>3.9320536908464874</v>
      </c>
      <c r="L47" s="76">
        <v>1.3454186513199602</v>
      </c>
      <c r="M47" s="76">
        <v>1.186901065256805</v>
      </c>
      <c r="N47" s="76">
        <v>0.4002136446016067</v>
      </c>
      <c r="O47" s="75">
        <v>1.407592698393728</v>
      </c>
      <c r="P47" s="76">
        <v>0.19743316453993032</v>
      </c>
      <c r="Q47" s="76">
        <v>0.6930206600586786</v>
      </c>
      <c r="R47" s="76">
        <v>1.2809140627012994</v>
      </c>
      <c r="S47" s="75">
        <v>1.6094914683643964</v>
      </c>
      <c r="T47" s="77">
        <v>0.37000000000000455</v>
      </c>
      <c r="U47" s="76">
        <v>1.0250929590576163</v>
      </c>
      <c r="V47" s="76">
        <v>0.9851536264745278</v>
      </c>
      <c r="W47" s="75">
        <v>0.927114829234398</v>
      </c>
      <c r="X47" s="76">
        <v>0.98308801278408</v>
      </c>
      <c r="Y47" s="76">
        <v>0.9782941259577598</v>
      </c>
      <c r="Z47" s="76">
        <v>0.9693983973822213</v>
      </c>
      <c r="AA47" s="78">
        <v>0.9198546335265263</v>
      </c>
    </row>
    <row r="48" spans="2:27" ht="15">
      <c r="B48" s="61"/>
      <c r="C48" s="57"/>
      <c r="D48" s="73" t="s">
        <v>56</v>
      </c>
      <c r="E48" s="57"/>
      <c r="F48" s="58"/>
      <c r="G48" s="62" t="s">
        <v>48</v>
      </c>
      <c r="H48" s="191">
        <v>2.807214765825833</v>
      </c>
      <c r="I48" s="192">
        <v>2.9622377184965956</v>
      </c>
      <c r="J48" s="193">
        <v>3.970465850900908</v>
      </c>
      <c r="K48" s="194">
        <v>3.9660096932318822</v>
      </c>
      <c r="L48" s="108"/>
      <c r="M48" s="108"/>
      <c r="N48" s="108"/>
      <c r="O48" s="109"/>
      <c r="P48" s="108"/>
      <c r="Q48" s="108"/>
      <c r="R48" s="108"/>
      <c r="S48" s="109"/>
      <c r="T48" s="110"/>
      <c r="U48" s="108"/>
      <c r="V48" s="108"/>
      <c r="W48" s="109"/>
      <c r="X48" s="108"/>
      <c r="Y48" s="108"/>
      <c r="Z48" s="108"/>
      <c r="AA48" s="111"/>
    </row>
    <row r="49" spans="2:27" ht="18">
      <c r="B49" s="61"/>
      <c r="C49" s="57"/>
      <c r="D49" s="73" t="s">
        <v>143</v>
      </c>
      <c r="E49" s="57"/>
      <c r="F49" s="58"/>
      <c r="G49" s="62" t="s">
        <v>48</v>
      </c>
      <c r="H49" s="191">
        <v>3.343655809736873</v>
      </c>
      <c r="I49" s="192">
        <v>5.140820847754597</v>
      </c>
      <c r="J49" s="193">
        <v>3.954199810523761</v>
      </c>
      <c r="K49" s="194">
        <v>3.707301232789078</v>
      </c>
      <c r="L49" s="108"/>
      <c r="M49" s="108"/>
      <c r="N49" s="108"/>
      <c r="O49" s="109"/>
      <c r="P49" s="108"/>
      <c r="Q49" s="108"/>
      <c r="R49" s="108"/>
      <c r="S49" s="109"/>
      <c r="T49" s="110"/>
      <c r="U49" s="108"/>
      <c r="V49" s="108"/>
      <c r="W49" s="109"/>
      <c r="X49" s="108"/>
      <c r="Y49" s="108"/>
      <c r="Z49" s="108"/>
      <c r="AA49" s="111"/>
    </row>
    <row r="50" spans="2:27" ht="15">
      <c r="B50" s="61"/>
      <c r="C50" s="57" t="s">
        <v>55</v>
      </c>
      <c r="D50" s="57"/>
      <c r="E50" s="57"/>
      <c r="F50" s="58"/>
      <c r="G50" s="62" t="s">
        <v>48</v>
      </c>
      <c r="H50" s="195">
        <v>3.2358808324716364</v>
      </c>
      <c r="I50" s="196">
        <v>3.8856747189281577</v>
      </c>
      <c r="J50" s="197">
        <v>2.7722428553607017</v>
      </c>
      <c r="K50" s="198">
        <v>2.1296643172896097</v>
      </c>
      <c r="L50" s="108"/>
      <c r="M50" s="108"/>
      <c r="N50" s="108"/>
      <c r="O50" s="109"/>
      <c r="P50" s="108"/>
      <c r="Q50" s="108"/>
      <c r="R50" s="108"/>
      <c r="S50" s="109"/>
      <c r="T50" s="110"/>
      <c r="U50" s="108"/>
      <c r="V50" s="108"/>
      <c r="W50" s="109"/>
      <c r="X50" s="108"/>
      <c r="Y50" s="108"/>
      <c r="Z50" s="108"/>
      <c r="AA50" s="111"/>
    </row>
    <row r="51" spans="2:27" ht="18">
      <c r="B51" s="61"/>
      <c r="C51" s="57" t="s">
        <v>138</v>
      </c>
      <c r="D51" s="57"/>
      <c r="E51" s="57"/>
      <c r="F51" s="58"/>
      <c r="G51" s="62" t="s">
        <v>48</v>
      </c>
      <c r="H51" s="93">
        <v>1.586799317830014</v>
      </c>
      <c r="I51" s="76">
        <v>1.4593952552122147</v>
      </c>
      <c r="J51" s="76">
        <v>2.313655258731103</v>
      </c>
      <c r="K51" s="75">
        <v>3.1173828365850937</v>
      </c>
      <c r="L51" s="76">
        <v>0.7367582118534415</v>
      </c>
      <c r="M51" s="76">
        <v>0.31546867835143644</v>
      </c>
      <c r="N51" s="76">
        <v>0.4647358502786858</v>
      </c>
      <c r="O51" s="75">
        <v>0.43611466126563414</v>
      </c>
      <c r="P51" s="76">
        <v>0.23061902986638927</v>
      </c>
      <c r="Q51" s="76">
        <v>0.30502565168279716</v>
      </c>
      <c r="R51" s="76">
        <v>0.4189819505387504</v>
      </c>
      <c r="S51" s="75">
        <v>0.5814044719504494</v>
      </c>
      <c r="T51" s="77">
        <v>0.6349058114603991</v>
      </c>
      <c r="U51" s="76">
        <v>0.6212154304458437</v>
      </c>
      <c r="V51" s="76">
        <v>0.630080726229238</v>
      </c>
      <c r="W51" s="75">
        <v>0.6195413184412644</v>
      </c>
      <c r="X51" s="76">
        <v>1.0453442655548315</v>
      </c>
      <c r="Y51" s="76">
        <v>0.7120338666327655</v>
      </c>
      <c r="Z51" s="76">
        <v>0.7931677988734407</v>
      </c>
      <c r="AA51" s="78">
        <v>0.6802323223562325</v>
      </c>
    </row>
    <row r="52" spans="2:27" ht="3.75" customHeight="1">
      <c r="B52" s="61"/>
      <c r="C52" s="57"/>
      <c r="D52" s="57"/>
      <c r="E52" s="57"/>
      <c r="F52" s="58"/>
      <c r="G52" s="62"/>
      <c r="H52" s="69"/>
      <c r="I52" s="57"/>
      <c r="J52" s="57"/>
      <c r="K52" s="58"/>
      <c r="L52" s="57"/>
      <c r="M52" s="57"/>
      <c r="N52" s="57"/>
      <c r="O52" s="58"/>
      <c r="P52" s="57"/>
      <c r="Q52" s="57"/>
      <c r="R52" s="57"/>
      <c r="S52" s="58"/>
      <c r="T52" s="59"/>
      <c r="U52" s="57"/>
      <c r="V52" s="57"/>
      <c r="W52" s="58"/>
      <c r="X52" s="57"/>
      <c r="Y52" s="57"/>
      <c r="Z52" s="57"/>
      <c r="AA52" s="60"/>
    </row>
    <row r="53" spans="2:27" ht="15">
      <c r="B53" s="50" t="s">
        <v>27</v>
      </c>
      <c r="C53" s="57"/>
      <c r="D53" s="57"/>
      <c r="E53" s="57"/>
      <c r="F53" s="58"/>
      <c r="G53" s="62"/>
      <c r="H53" s="69"/>
      <c r="I53" s="57"/>
      <c r="J53" s="57"/>
      <c r="K53" s="58"/>
      <c r="L53" s="57"/>
      <c r="M53" s="57"/>
      <c r="N53" s="57"/>
      <c r="O53" s="58"/>
      <c r="P53" s="57"/>
      <c r="Q53" s="57"/>
      <c r="R53" s="57"/>
      <c r="S53" s="58"/>
      <c r="T53" s="59"/>
      <c r="U53" s="57"/>
      <c r="V53" s="57"/>
      <c r="W53" s="58"/>
      <c r="X53" s="57"/>
      <c r="Y53" s="57"/>
      <c r="Z53" s="57"/>
      <c r="AA53" s="60"/>
    </row>
    <row r="54" spans="2:27" ht="15">
      <c r="B54" s="61"/>
      <c r="C54" s="57" t="s">
        <v>92</v>
      </c>
      <c r="D54" s="57"/>
      <c r="E54" s="57"/>
      <c r="F54" s="58"/>
      <c r="G54" s="62" t="s">
        <v>48</v>
      </c>
      <c r="H54" s="93">
        <v>-0.4827330289016487</v>
      </c>
      <c r="I54" s="76">
        <v>-0.6173594773504618</v>
      </c>
      <c r="J54" s="76">
        <v>-0.7046739170657901</v>
      </c>
      <c r="K54" s="75">
        <v>-0.7361059019835068</v>
      </c>
      <c r="L54" s="76">
        <v>-0.11100105669190441</v>
      </c>
      <c r="M54" s="76">
        <v>-0.11773731763989304</v>
      </c>
      <c r="N54" s="76">
        <v>-0.13284227606614252</v>
      </c>
      <c r="O54" s="75">
        <v>-0.14384594028437903</v>
      </c>
      <c r="P54" s="76">
        <v>-0.1674693422426401</v>
      </c>
      <c r="Q54" s="76">
        <v>-0.1618213394434349</v>
      </c>
      <c r="R54" s="76">
        <v>-0.16672825914356793</v>
      </c>
      <c r="S54" s="75">
        <v>-0.17165909717454042</v>
      </c>
      <c r="T54" s="77">
        <v>-0.18415449750800406</v>
      </c>
      <c r="U54" s="76">
        <v>-0.17858799762129252</v>
      </c>
      <c r="V54" s="76">
        <v>-0.180557943189541</v>
      </c>
      <c r="W54" s="75">
        <v>-0.18253796822807544</v>
      </c>
      <c r="X54" s="76">
        <v>-0.19674452454732716</v>
      </c>
      <c r="Y54" s="76">
        <v>-0.18165555110070386</v>
      </c>
      <c r="Z54" s="76">
        <v>-0.17874380945758617</v>
      </c>
      <c r="AA54" s="78">
        <v>-0.17581573964132247</v>
      </c>
    </row>
    <row r="55" spans="2:27" ht="15.75" thickBot="1">
      <c r="B55" s="63"/>
      <c r="C55" s="64" t="s">
        <v>28</v>
      </c>
      <c r="D55" s="64"/>
      <c r="E55" s="64"/>
      <c r="F55" s="65"/>
      <c r="G55" s="66" t="s">
        <v>48</v>
      </c>
      <c r="H55" s="94">
        <v>0.6049929508116207</v>
      </c>
      <c r="I55" s="79">
        <v>0.8699074162362308</v>
      </c>
      <c r="J55" s="79">
        <v>0.2802962220221019</v>
      </c>
      <c r="K55" s="80">
        <v>0.06751806490483148</v>
      </c>
      <c r="L55" s="79">
        <v>0.07468406680955297</v>
      </c>
      <c r="M55" s="79">
        <v>-0.06254397569296088</v>
      </c>
      <c r="N55" s="79">
        <v>0.31518612270066626</v>
      </c>
      <c r="O55" s="80">
        <v>0.32993410063610895</v>
      </c>
      <c r="P55" s="79">
        <v>0.007925707232175228</v>
      </c>
      <c r="Q55" s="79">
        <v>0.550737466006268</v>
      </c>
      <c r="R55" s="79">
        <v>0.07001499999998373</v>
      </c>
      <c r="S55" s="80">
        <v>0.09002399999997124</v>
      </c>
      <c r="T55" s="81">
        <v>0.018000000000029104</v>
      </c>
      <c r="U55" s="79">
        <v>0.020000000000024443</v>
      </c>
      <c r="V55" s="79">
        <v>0.010000000000005116</v>
      </c>
      <c r="W55" s="80">
        <v>0.010000000000005116</v>
      </c>
      <c r="X55" s="79">
        <v>0.020000000000024443</v>
      </c>
      <c r="Y55" s="79">
        <v>0.01999999999999602</v>
      </c>
      <c r="Z55" s="79">
        <v>0.01999999999999602</v>
      </c>
      <c r="AA55" s="82">
        <v>0.01999999999999602</v>
      </c>
    </row>
    <row r="56" ht="15.75" thickBot="1"/>
    <row r="57" spans="2:27" ht="18.75">
      <c r="B57" s="246" t="str">
        <f>"Strednodobá predikcia "&amp;Súhrn!$H$4&amp;" - trh práce [zmena oproti rovnakému obdobiu predchádzajúceho roka]"</f>
        <v>Strednodobá predikcia P3Q-2016 - trh práce [zmena oproti rovnakému obdobiu predchádzajúceho roka]</v>
      </c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05"/>
      <c r="Y57" s="205"/>
      <c r="Z57" s="205"/>
      <c r="AA57" s="206"/>
    </row>
    <row r="58" spans="2:27" ht="18.75">
      <c r="B58" s="278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07"/>
      <c r="Y58" s="207"/>
      <c r="Z58" s="207"/>
      <c r="AA58" s="208"/>
    </row>
    <row r="59" spans="2:27" ht="15">
      <c r="B59" s="272" t="s">
        <v>30</v>
      </c>
      <c r="C59" s="273"/>
      <c r="D59" s="273"/>
      <c r="E59" s="273"/>
      <c r="F59" s="274"/>
      <c r="G59" s="281" t="s">
        <v>75</v>
      </c>
      <c r="H59" s="41" t="s">
        <v>37</v>
      </c>
      <c r="I59" s="269">
        <v>2016</v>
      </c>
      <c r="J59" s="269">
        <v>2017</v>
      </c>
      <c r="K59" s="266">
        <v>2018</v>
      </c>
      <c r="L59" s="264">
        <v>2015</v>
      </c>
      <c r="M59" s="265"/>
      <c r="N59" s="265"/>
      <c r="O59" s="265"/>
      <c r="P59" s="264">
        <v>2016</v>
      </c>
      <c r="Q59" s="265"/>
      <c r="R59" s="265"/>
      <c r="S59" s="265"/>
      <c r="T59" s="264">
        <v>2017</v>
      </c>
      <c r="U59" s="265"/>
      <c r="V59" s="265"/>
      <c r="W59" s="265"/>
      <c r="X59" s="264">
        <v>2018</v>
      </c>
      <c r="Y59" s="265"/>
      <c r="Z59" s="265"/>
      <c r="AA59" s="268"/>
    </row>
    <row r="60" spans="2:27" ht="15">
      <c r="B60" s="275"/>
      <c r="C60" s="276"/>
      <c r="D60" s="276"/>
      <c r="E60" s="276"/>
      <c r="F60" s="277"/>
      <c r="G60" s="282"/>
      <c r="H60" s="43">
        <v>2015</v>
      </c>
      <c r="I60" s="270"/>
      <c r="J60" s="270"/>
      <c r="K60" s="267"/>
      <c r="L60" s="46" t="s">
        <v>3</v>
      </c>
      <c r="M60" s="46" t="s">
        <v>4</v>
      </c>
      <c r="N60" s="46" t="s">
        <v>5</v>
      </c>
      <c r="O60" s="157" t="s">
        <v>6</v>
      </c>
      <c r="P60" s="46" t="s">
        <v>3</v>
      </c>
      <c r="Q60" s="46" t="s">
        <v>4</v>
      </c>
      <c r="R60" s="46" t="s">
        <v>5</v>
      </c>
      <c r="S60" s="157" t="s">
        <v>6</v>
      </c>
      <c r="T60" s="48" t="s">
        <v>3</v>
      </c>
      <c r="U60" s="46" t="s">
        <v>4</v>
      </c>
      <c r="V60" s="46" t="s">
        <v>5</v>
      </c>
      <c r="W60" s="157" t="s">
        <v>6</v>
      </c>
      <c r="X60" s="46" t="s">
        <v>3</v>
      </c>
      <c r="Y60" s="46" t="s">
        <v>4</v>
      </c>
      <c r="Z60" s="46" t="s">
        <v>5</v>
      </c>
      <c r="AA60" s="49" t="s">
        <v>6</v>
      </c>
    </row>
    <row r="61" spans="2:27" ht="3.75" customHeight="1">
      <c r="B61" s="61"/>
      <c r="C61" s="57"/>
      <c r="D61" s="57"/>
      <c r="E61" s="57"/>
      <c r="F61" s="58"/>
      <c r="G61" s="62"/>
      <c r="H61" s="69"/>
      <c r="I61" s="57"/>
      <c r="J61" s="57"/>
      <c r="K61" s="58"/>
      <c r="L61" s="57"/>
      <c r="M61" s="57"/>
      <c r="N61" s="57"/>
      <c r="O61" s="58"/>
      <c r="P61" s="57"/>
      <c r="Q61" s="57"/>
      <c r="R61" s="57"/>
      <c r="S61" s="58"/>
      <c r="T61" s="59"/>
      <c r="U61" s="57"/>
      <c r="V61" s="57"/>
      <c r="W61" s="58"/>
      <c r="X61" s="57"/>
      <c r="Y61" s="57"/>
      <c r="Z61" s="57"/>
      <c r="AA61" s="60"/>
    </row>
    <row r="62" spans="2:27" ht="15">
      <c r="B62" s="50" t="s">
        <v>25</v>
      </c>
      <c r="C62" s="57"/>
      <c r="D62" s="57"/>
      <c r="E62" s="57"/>
      <c r="F62" s="58"/>
      <c r="G62" s="62"/>
      <c r="H62" s="69"/>
      <c r="I62" s="57"/>
      <c r="J62" s="57"/>
      <c r="K62" s="58"/>
      <c r="L62" s="57"/>
      <c r="M62" s="57"/>
      <c r="N62" s="57"/>
      <c r="O62" s="58"/>
      <c r="P62" s="57"/>
      <c r="Q62" s="57"/>
      <c r="R62" s="57"/>
      <c r="S62" s="58"/>
      <c r="T62" s="59"/>
      <c r="U62" s="57"/>
      <c r="V62" s="57"/>
      <c r="W62" s="58"/>
      <c r="X62" s="57"/>
      <c r="Y62" s="57"/>
      <c r="Z62" s="57"/>
      <c r="AA62" s="60"/>
    </row>
    <row r="63" spans="2:27" ht="15">
      <c r="B63" s="61"/>
      <c r="C63" s="57" t="s">
        <v>91</v>
      </c>
      <c r="D63" s="57"/>
      <c r="E63" s="57"/>
      <c r="F63" s="58"/>
      <c r="G63" s="62" t="s">
        <v>48</v>
      </c>
      <c r="H63" s="93">
        <v>2.372099847253594</v>
      </c>
      <c r="I63" s="76">
        <v>2.757259550999038</v>
      </c>
      <c r="J63" s="76">
        <v>3.9278362295578404</v>
      </c>
      <c r="K63" s="75">
        <v>3.9317434989805946</v>
      </c>
      <c r="L63" s="76">
        <v>1.9862500758574697</v>
      </c>
      <c r="M63" s="76">
        <v>1.5746862026648927</v>
      </c>
      <c r="N63" s="76">
        <v>2.338688369329674</v>
      </c>
      <c r="O63" s="75">
        <v>3.5704040574943576</v>
      </c>
      <c r="P63" s="76">
        <v>2.6502477616493536</v>
      </c>
      <c r="Q63" s="76">
        <v>2.0696448520004935</v>
      </c>
      <c r="R63" s="76">
        <v>2.983265079096853</v>
      </c>
      <c r="S63" s="75">
        <v>3.321528376571308</v>
      </c>
      <c r="T63" s="77">
        <v>3.4896374894989606</v>
      </c>
      <c r="U63" s="76">
        <v>4.525981664945377</v>
      </c>
      <c r="V63" s="76">
        <v>4.2207449851586745</v>
      </c>
      <c r="W63" s="75">
        <v>3.4897850723858426</v>
      </c>
      <c r="X63" s="76">
        <v>3.9784393580382584</v>
      </c>
      <c r="Y63" s="76">
        <v>3.9302724176577613</v>
      </c>
      <c r="Z63" s="76">
        <v>3.914057704972194</v>
      </c>
      <c r="AA63" s="78">
        <v>3.906582643418915</v>
      </c>
    </row>
    <row r="64" spans="2:27" ht="18">
      <c r="B64" s="61"/>
      <c r="C64" s="57" t="s">
        <v>136</v>
      </c>
      <c r="D64" s="57"/>
      <c r="E64" s="57"/>
      <c r="F64" s="58"/>
      <c r="G64" s="62" t="s">
        <v>48</v>
      </c>
      <c r="H64" s="93">
        <v>2.9137529137528873</v>
      </c>
      <c r="I64" s="76">
        <v>3.3523030501576585</v>
      </c>
      <c r="J64" s="76">
        <v>3.93379429260375</v>
      </c>
      <c r="K64" s="75">
        <v>3.9320536908464874</v>
      </c>
      <c r="L64" s="76">
        <v>2.1362906424289747</v>
      </c>
      <c r="M64" s="76">
        <v>2.295822897369831</v>
      </c>
      <c r="N64" s="76">
        <v>2.810611702945039</v>
      </c>
      <c r="O64" s="75">
        <v>4.407939901870279</v>
      </c>
      <c r="P64" s="76">
        <v>3.2252638489514283</v>
      </c>
      <c r="Q64" s="76">
        <v>2.7214344540426225</v>
      </c>
      <c r="R64" s="76">
        <v>3.6224963839675013</v>
      </c>
      <c r="S64" s="75">
        <v>3.828804945333701</v>
      </c>
      <c r="T64" s="77">
        <v>4.007625976303572</v>
      </c>
      <c r="U64" s="76">
        <v>4.350629406382154</v>
      </c>
      <c r="V64" s="76">
        <v>4.045904790106846</v>
      </c>
      <c r="W64" s="75">
        <v>3.3471659833289635</v>
      </c>
      <c r="X64" s="76">
        <v>3.9784393580383863</v>
      </c>
      <c r="Y64" s="76">
        <v>3.930272417657804</v>
      </c>
      <c r="Z64" s="76">
        <v>3.91405770497218</v>
      </c>
      <c r="AA64" s="78">
        <v>3.9065826434189717</v>
      </c>
    </row>
    <row r="65" spans="2:27" ht="18.75" thickBot="1">
      <c r="B65" s="63"/>
      <c r="C65" s="64" t="s">
        <v>138</v>
      </c>
      <c r="D65" s="64"/>
      <c r="E65" s="64"/>
      <c r="F65" s="65"/>
      <c r="G65" s="66" t="s">
        <v>48</v>
      </c>
      <c r="H65" s="94">
        <v>1.586799317830014</v>
      </c>
      <c r="I65" s="79">
        <v>1.4593952552122147</v>
      </c>
      <c r="J65" s="79">
        <v>2.313655258731103</v>
      </c>
      <c r="K65" s="80">
        <v>3.1173828365850937</v>
      </c>
      <c r="L65" s="79">
        <v>1.2650965113367505</v>
      </c>
      <c r="M65" s="79">
        <v>1.476526391283599</v>
      </c>
      <c r="N65" s="79">
        <v>1.6297774596359034</v>
      </c>
      <c r="O65" s="80">
        <v>1.966949727029359</v>
      </c>
      <c r="P65" s="79">
        <v>1.4546296023731884</v>
      </c>
      <c r="Q65" s="79">
        <v>1.4440679869358775</v>
      </c>
      <c r="R65" s="79">
        <v>1.3978680773198136</v>
      </c>
      <c r="S65" s="80">
        <v>1.544549150223574</v>
      </c>
      <c r="T65" s="81">
        <v>1.9541357552122633</v>
      </c>
      <c r="U65" s="79">
        <v>2.27552399492383</v>
      </c>
      <c r="V65" s="79">
        <v>2.490525556173125</v>
      </c>
      <c r="W65" s="80">
        <v>2.5293862726287983</v>
      </c>
      <c r="X65" s="79">
        <v>2.9475513462845555</v>
      </c>
      <c r="Y65" s="79">
        <v>3.040469480721157</v>
      </c>
      <c r="Z65" s="79">
        <v>3.207462972232051</v>
      </c>
      <c r="AA65" s="82">
        <v>3.2697149409572717</v>
      </c>
    </row>
    <row r="66" ht="3.75" customHeight="1"/>
    <row r="67" ht="15">
      <c r="B67" s="45" t="s">
        <v>114</v>
      </c>
    </row>
    <row r="68" ht="15">
      <c r="B68" s="45" t="s">
        <v>172</v>
      </c>
    </row>
    <row r="69" ht="15">
      <c r="B69" s="45" t="s">
        <v>121</v>
      </c>
    </row>
    <row r="70" ht="15">
      <c r="B70" s="45" t="s">
        <v>122</v>
      </c>
    </row>
    <row r="71" ht="15">
      <c r="B71" s="45" t="s">
        <v>123</v>
      </c>
    </row>
    <row r="72" ht="15">
      <c r="B72" s="45" t="s">
        <v>124</v>
      </c>
    </row>
    <row r="82" ht="15">
      <c r="I82" s="154"/>
    </row>
    <row r="97" ht="15">
      <c r="I97" s="154"/>
    </row>
  </sheetData>
  <sheetProtection/>
  <mergeCells count="30">
    <mergeCell ref="K33:K34"/>
    <mergeCell ref="T4:W4"/>
    <mergeCell ref="X4:AA4"/>
    <mergeCell ref="B4:F5"/>
    <mergeCell ref="G4:G5"/>
    <mergeCell ref="I4:I5"/>
    <mergeCell ref="J4:J5"/>
    <mergeCell ref="K4:K5"/>
    <mergeCell ref="L4:O4"/>
    <mergeCell ref="P4:S4"/>
    <mergeCell ref="B31:AA32"/>
    <mergeCell ref="T59:W59"/>
    <mergeCell ref="G59:G60"/>
    <mergeCell ref="K59:K60"/>
    <mergeCell ref="L59:O59"/>
    <mergeCell ref="B2:AA3"/>
    <mergeCell ref="X59:AA59"/>
    <mergeCell ref="I59:I60"/>
    <mergeCell ref="J59:J60"/>
    <mergeCell ref="X33:AA33"/>
    <mergeCell ref="P59:S59"/>
    <mergeCell ref="L33:O33"/>
    <mergeCell ref="P33:S33"/>
    <mergeCell ref="T33:W33"/>
    <mergeCell ref="B57:W58"/>
    <mergeCell ref="B59:F60"/>
    <mergeCell ref="B33:F34"/>
    <mergeCell ref="G33:G34"/>
    <mergeCell ref="I33:I34"/>
    <mergeCell ref="J33:J34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6"/>
  <sheetViews>
    <sheetView zoomScale="80" zoomScaleNormal="80" zoomScalePageLayoutView="0" workbookViewId="0" topLeftCell="A1">
      <selection activeCell="S50" sqref="S50"/>
    </sheetView>
  </sheetViews>
  <sheetFormatPr defaultColWidth="9.140625" defaultRowHeight="15"/>
  <cols>
    <col min="1" max="5" width="3.140625" style="45" customWidth="1"/>
    <col min="6" max="6" width="31.57421875" style="45" customWidth="1"/>
    <col min="7" max="7" width="22.00390625" style="45" customWidth="1"/>
    <col min="8" max="8" width="10.140625" style="45" customWidth="1"/>
    <col min="9" max="27" width="9.140625" style="45" customWidth="1"/>
    <col min="28" max="16384" width="9.140625" style="45" customWidth="1"/>
  </cols>
  <sheetData>
    <row r="1" ht="22.5" customHeight="1" thickBot="1">
      <c r="B1" s="44" t="s">
        <v>155</v>
      </c>
    </row>
    <row r="2" spans="2:27" ht="18.75" customHeight="1">
      <c r="B2" s="246" t="str">
        <f>"Strednodobá predikcia "&amp;Súhrn!$H$4&amp;" - obchodná a platobná bilancia [objem]"</f>
        <v>Strednodobá predikcia P3Q-2016 - obchodná a platobná bilancia [objem]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8"/>
    </row>
    <row r="3" spans="2:27" ht="18.75" customHeight="1"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80"/>
    </row>
    <row r="4" spans="2:27" ht="15">
      <c r="B4" s="272" t="s">
        <v>30</v>
      </c>
      <c r="C4" s="273"/>
      <c r="D4" s="273"/>
      <c r="E4" s="273"/>
      <c r="F4" s="274"/>
      <c r="G4" s="281" t="s">
        <v>75</v>
      </c>
      <c r="H4" s="41" t="s">
        <v>37</v>
      </c>
      <c r="I4" s="269">
        <v>2016</v>
      </c>
      <c r="J4" s="269">
        <v>2017</v>
      </c>
      <c r="K4" s="266">
        <v>2018</v>
      </c>
      <c r="L4" s="264">
        <v>2015</v>
      </c>
      <c r="M4" s="265"/>
      <c r="N4" s="265"/>
      <c r="O4" s="265"/>
      <c r="P4" s="264">
        <v>2016</v>
      </c>
      <c r="Q4" s="265"/>
      <c r="R4" s="265"/>
      <c r="S4" s="265"/>
      <c r="T4" s="264">
        <v>2017</v>
      </c>
      <c r="U4" s="265"/>
      <c r="V4" s="265"/>
      <c r="W4" s="265"/>
      <c r="X4" s="264">
        <v>2018</v>
      </c>
      <c r="Y4" s="265"/>
      <c r="Z4" s="265"/>
      <c r="AA4" s="268"/>
    </row>
    <row r="5" spans="2:27" ht="15">
      <c r="B5" s="275"/>
      <c r="C5" s="276"/>
      <c r="D5" s="276"/>
      <c r="E5" s="276"/>
      <c r="F5" s="277"/>
      <c r="G5" s="282"/>
      <c r="H5" s="43">
        <v>2015</v>
      </c>
      <c r="I5" s="270"/>
      <c r="J5" s="270"/>
      <c r="K5" s="267"/>
      <c r="L5" s="46" t="s">
        <v>3</v>
      </c>
      <c r="M5" s="46" t="s">
        <v>4</v>
      </c>
      <c r="N5" s="46" t="s">
        <v>5</v>
      </c>
      <c r="O5" s="157" t="s">
        <v>6</v>
      </c>
      <c r="P5" s="46" t="s">
        <v>3</v>
      </c>
      <c r="Q5" s="46" t="s">
        <v>4</v>
      </c>
      <c r="R5" s="46" t="s">
        <v>5</v>
      </c>
      <c r="S5" s="157" t="s">
        <v>6</v>
      </c>
      <c r="T5" s="48" t="s">
        <v>3</v>
      </c>
      <c r="U5" s="46" t="s">
        <v>4</v>
      </c>
      <c r="V5" s="46" t="s">
        <v>5</v>
      </c>
      <c r="W5" s="157" t="s">
        <v>6</v>
      </c>
      <c r="X5" s="46" t="s">
        <v>3</v>
      </c>
      <c r="Y5" s="46" t="s">
        <v>4</v>
      </c>
      <c r="Z5" s="46" t="s">
        <v>5</v>
      </c>
      <c r="AA5" s="49" t="s">
        <v>6</v>
      </c>
    </row>
    <row r="6" spans="2:27" ht="3.75" customHeight="1">
      <c r="B6" s="50"/>
      <c r="C6" s="51"/>
      <c r="D6" s="51"/>
      <c r="E6" s="51"/>
      <c r="F6" s="52"/>
      <c r="G6" s="40"/>
      <c r="H6" s="107"/>
      <c r="I6" s="95"/>
      <c r="J6" s="95"/>
      <c r="K6" s="97"/>
      <c r="L6" s="55"/>
      <c r="M6" s="55"/>
      <c r="N6" s="55"/>
      <c r="O6" s="54"/>
      <c r="P6" s="55"/>
      <c r="Q6" s="55"/>
      <c r="R6" s="55"/>
      <c r="S6" s="54"/>
      <c r="T6" s="55"/>
      <c r="U6" s="55"/>
      <c r="V6" s="55"/>
      <c r="W6" s="54"/>
      <c r="X6" s="55"/>
      <c r="Y6" s="55"/>
      <c r="Z6" s="55"/>
      <c r="AA6" s="72"/>
    </row>
    <row r="7" spans="2:27" ht="15">
      <c r="B7" s="50" t="s">
        <v>58</v>
      </c>
      <c r="C7" s="51"/>
      <c r="D7" s="51"/>
      <c r="E7" s="51"/>
      <c r="F7" s="100"/>
      <c r="G7" s="53"/>
      <c r="H7" s="134"/>
      <c r="I7" s="135"/>
      <c r="J7" s="135"/>
      <c r="K7" s="136"/>
      <c r="L7" s="137"/>
      <c r="M7" s="137"/>
      <c r="N7" s="137"/>
      <c r="O7" s="138"/>
      <c r="P7" s="137"/>
      <c r="Q7" s="137"/>
      <c r="R7" s="137"/>
      <c r="S7" s="138"/>
      <c r="T7" s="137"/>
      <c r="U7" s="137"/>
      <c r="V7" s="137"/>
      <c r="W7" s="138"/>
      <c r="X7" s="137"/>
      <c r="Y7" s="137"/>
      <c r="Z7" s="137"/>
      <c r="AA7" s="139"/>
    </row>
    <row r="8" spans="2:27" ht="15">
      <c r="B8" s="50"/>
      <c r="C8" s="99" t="s">
        <v>33</v>
      </c>
      <c r="D8" s="51"/>
      <c r="E8" s="51"/>
      <c r="F8" s="100"/>
      <c r="G8" s="62" t="s">
        <v>145</v>
      </c>
      <c r="H8" s="140">
        <v>74378.941</v>
      </c>
      <c r="I8" s="84">
        <v>78278.69078293537</v>
      </c>
      <c r="J8" s="84">
        <v>82782.6576263367</v>
      </c>
      <c r="K8" s="83">
        <v>89183.32486519082</v>
      </c>
      <c r="L8" s="85">
        <v>18698.8044100965</v>
      </c>
      <c r="M8" s="85">
        <v>18307.5689113215</v>
      </c>
      <c r="N8" s="85">
        <v>18479.8379482566</v>
      </c>
      <c r="O8" s="86">
        <v>18892.7297303254</v>
      </c>
      <c r="P8" s="85">
        <v>18754.8470264366</v>
      </c>
      <c r="Q8" s="85">
        <v>19703.2996938265</v>
      </c>
      <c r="R8" s="85">
        <v>19822.024960439805</v>
      </c>
      <c r="S8" s="86">
        <v>19998.51910223247</v>
      </c>
      <c r="T8" s="85">
        <v>20248.700576201398</v>
      </c>
      <c r="U8" s="85">
        <v>20542.897926868347</v>
      </c>
      <c r="V8" s="85">
        <v>20848.584487313026</v>
      </c>
      <c r="W8" s="86">
        <v>21142.474635953924</v>
      </c>
      <c r="X8" s="85">
        <v>21685.249033154832</v>
      </c>
      <c r="Y8" s="85">
        <v>22050.807631237883</v>
      </c>
      <c r="Z8" s="85">
        <v>22521.24666034342</v>
      </c>
      <c r="AA8" s="88">
        <v>22926.02154045469</v>
      </c>
    </row>
    <row r="9" spans="2:27" ht="15">
      <c r="B9" s="61"/>
      <c r="C9" s="57"/>
      <c r="D9" s="73" t="s">
        <v>59</v>
      </c>
      <c r="E9" s="57"/>
      <c r="F9" s="58"/>
      <c r="G9" s="62" t="s">
        <v>145</v>
      </c>
      <c r="H9" s="140">
        <v>33226.634</v>
      </c>
      <c r="I9" s="84">
        <v>35000.065910287274</v>
      </c>
      <c r="J9" s="84">
        <v>37015.117226364244</v>
      </c>
      <c r="K9" s="83">
        <v>39994.44658378362</v>
      </c>
      <c r="L9" s="84">
        <v>8473.50636384257</v>
      </c>
      <c r="M9" s="84">
        <v>8189.35430714259</v>
      </c>
      <c r="N9" s="84">
        <v>8152.90955061277</v>
      </c>
      <c r="O9" s="83">
        <v>8410.86377840207</v>
      </c>
      <c r="P9" s="84">
        <v>8492.51948970093</v>
      </c>
      <c r="Q9" s="84">
        <v>8820.33764039699</v>
      </c>
      <c r="R9" s="84">
        <v>8794.808228070146</v>
      </c>
      <c r="S9" s="83">
        <v>8892.400552119205</v>
      </c>
      <c r="T9" s="84">
        <v>9033.079546464092</v>
      </c>
      <c r="U9" s="84">
        <v>9179.458875572234</v>
      </c>
      <c r="V9" s="84">
        <v>9330.79187435464</v>
      </c>
      <c r="W9" s="83">
        <v>9471.78692997328</v>
      </c>
      <c r="X9" s="84">
        <v>9716.898402595873</v>
      </c>
      <c r="Y9" s="84">
        <v>9886.22634843498</v>
      </c>
      <c r="Z9" s="84">
        <v>10103.205723980102</v>
      </c>
      <c r="AA9" s="155">
        <v>10288.116108772665</v>
      </c>
    </row>
    <row r="10" spans="2:27" ht="15" customHeight="1">
      <c r="B10" s="61"/>
      <c r="C10" s="57"/>
      <c r="D10" s="73" t="s">
        <v>60</v>
      </c>
      <c r="E10" s="57"/>
      <c r="F10" s="58"/>
      <c r="G10" s="62" t="s">
        <v>145</v>
      </c>
      <c r="H10" s="140">
        <v>41152.307</v>
      </c>
      <c r="I10" s="84">
        <v>43278.62487264813</v>
      </c>
      <c r="J10" s="84">
        <v>45767.54039997245</v>
      </c>
      <c r="K10" s="83">
        <v>49188.878281407204</v>
      </c>
      <c r="L10" s="84">
        <v>10146.761337523789</v>
      </c>
      <c r="M10" s="84">
        <v>10268.2635754222</v>
      </c>
      <c r="N10" s="84">
        <v>10035.246574089</v>
      </c>
      <c r="O10" s="83">
        <v>10702.03551296501</v>
      </c>
      <c r="P10" s="84">
        <v>10168.6208717016</v>
      </c>
      <c r="Q10" s="84">
        <v>11056.8164263311</v>
      </c>
      <c r="R10" s="84">
        <v>10987.142878435916</v>
      </c>
      <c r="S10" s="83">
        <v>11066.044696179515</v>
      </c>
      <c r="T10" s="84">
        <v>11215.621029737305</v>
      </c>
      <c r="U10" s="84">
        <v>11363.439051296113</v>
      </c>
      <c r="V10" s="84">
        <v>11517.792612958388</v>
      </c>
      <c r="W10" s="83">
        <v>11670.687705980645</v>
      </c>
      <c r="X10" s="84">
        <v>11968.35063055896</v>
      </c>
      <c r="Y10" s="84">
        <v>12164.581282802905</v>
      </c>
      <c r="Z10" s="84">
        <v>12418.040936363319</v>
      </c>
      <c r="AA10" s="155">
        <v>12637.905431682026</v>
      </c>
    </row>
    <row r="11" spans="2:27" ht="3.75" customHeight="1">
      <c r="B11" s="61"/>
      <c r="C11" s="57"/>
      <c r="D11" s="57"/>
      <c r="E11" s="57"/>
      <c r="F11" s="58"/>
      <c r="G11" s="62" t="s">
        <v>145</v>
      </c>
      <c r="H11" s="140"/>
      <c r="I11" s="84"/>
      <c r="J11" s="84"/>
      <c r="K11" s="83"/>
      <c r="L11" s="84"/>
      <c r="M11" s="84"/>
      <c r="N11" s="84"/>
      <c r="O11" s="83"/>
      <c r="P11" s="84"/>
      <c r="Q11" s="84"/>
      <c r="R11" s="84"/>
      <c r="S11" s="83"/>
      <c r="T11" s="84"/>
      <c r="U11" s="84"/>
      <c r="V11" s="84"/>
      <c r="W11" s="83"/>
      <c r="X11" s="84"/>
      <c r="Y11" s="84"/>
      <c r="Z11" s="84"/>
      <c r="AA11" s="155"/>
    </row>
    <row r="12" spans="2:27" ht="15" customHeight="1">
      <c r="B12" s="61"/>
      <c r="C12" s="57" t="s">
        <v>34</v>
      </c>
      <c r="D12" s="57"/>
      <c r="E12" s="57"/>
      <c r="F12" s="58"/>
      <c r="G12" s="62" t="s">
        <v>145</v>
      </c>
      <c r="H12" s="129">
        <v>70110.203</v>
      </c>
      <c r="I12" s="85">
        <v>73016.87397831114</v>
      </c>
      <c r="J12" s="85">
        <v>77439.35738477718</v>
      </c>
      <c r="K12" s="86">
        <v>83205.28545569404</v>
      </c>
      <c r="L12" s="85">
        <v>17438.4422889162</v>
      </c>
      <c r="M12" s="85">
        <v>17318.7862341314</v>
      </c>
      <c r="N12" s="85">
        <v>17553.5754401117</v>
      </c>
      <c r="O12" s="86">
        <v>17799.3990368407</v>
      </c>
      <c r="P12" s="85">
        <v>17542.9994739474</v>
      </c>
      <c r="Q12" s="85">
        <v>18320.7201344723</v>
      </c>
      <c r="R12" s="85">
        <v>18475.6401439294</v>
      </c>
      <c r="S12" s="86">
        <v>18677.514225962044</v>
      </c>
      <c r="T12" s="85">
        <v>18948.33730813083</v>
      </c>
      <c r="U12" s="85">
        <v>19220.40139333784</v>
      </c>
      <c r="V12" s="85">
        <v>19500.66475053561</v>
      </c>
      <c r="W12" s="86">
        <v>19769.953932772903</v>
      </c>
      <c r="X12" s="85">
        <v>20248.964918591068</v>
      </c>
      <c r="Y12" s="85">
        <v>20590.63003892805</v>
      </c>
      <c r="Z12" s="85">
        <v>21003.15708444551</v>
      </c>
      <c r="AA12" s="88">
        <v>21362.53341372941</v>
      </c>
    </row>
    <row r="13" spans="2:27" ht="15" customHeight="1">
      <c r="B13" s="61"/>
      <c r="C13" s="57"/>
      <c r="D13" s="73" t="s">
        <v>61</v>
      </c>
      <c r="E13" s="57"/>
      <c r="F13" s="58"/>
      <c r="G13" s="62" t="s">
        <v>145</v>
      </c>
      <c r="H13" s="140">
        <v>21209.823</v>
      </c>
      <c r="I13" s="84">
        <v>22129.646860417502</v>
      </c>
      <c r="J13" s="84">
        <v>23471.79186948525</v>
      </c>
      <c r="K13" s="83">
        <v>25219.43890821942</v>
      </c>
      <c r="L13" s="84">
        <v>5311.35375138934</v>
      </c>
      <c r="M13" s="84">
        <v>5250.47098938931</v>
      </c>
      <c r="N13" s="84">
        <v>5299.6831525239</v>
      </c>
      <c r="O13" s="83">
        <v>5348.31510669745</v>
      </c>
      <c r="P13" s="84">
        <v>5339.07382385188</v>
      </c>
      <c r="Q13" s="84">
        <v>5556.65231348595</v>
      </c>
      <c r="R13" s="84">
        <v>5586.366445233365</v>
      </c>
      <c r="S13" s="83">
        <v>5647.554277846305</v>
      </c>
      <c r="T13" s="84">
        <v>5743.222110681891</v>
      </c>
      <c r="U13" s="84">
        <v>5825.684463144492</v>
      </c>
      <c r="V13" s="84">
        <v>5910.632006757274</v>
      </c>
      <c r="W13" s="83">
        <v>5992.253288901593</v>
      </c>
      <c r="X13" s="84">
        <v>6137.441040221068</v>
      </c>
      <c r="Y13" s="84">
        <v>6240.999396907389</v>
      </c>
      <c r="Z13" s="84">
        <v>6366.035932332241</v>
      </c>
      <c r="AA13" s="155">
        <v>6474.962538758723</v>
      </c>
    </row>
    <row r="14" spans="2:27" ht="15" customHeight="1">
      <c r="B14" s="61"/>
      <c r="C14" s="57"/>
      <c r="D14" s="73" t="s">
        <v>62</v>
      </c>
      <c r="E14" s="57"/>
      <c r="F14" s="58"/>
      <c r="G14" s="62" t="s">
        <v>145</v>
      </c>
      <c r="H14" s="140">
        <v>48900.380000000005</v>
      </c>
      <c r="I14" s="84">
        <v>50887.22711789363</v>
      </c>
      <c r="J14" s="84">
        <v>53967.56551529193</v>
      </c>
      <c r="K14" s="83">
        <v>57985.84654747461</v>
      </c>
      <c r="L14" s="84">
        <v>12170.370992461401</v>
      </c>
      <c r="M14" s="84">
        <v>12073.786794370411</v>
      </c>
      <c r="N14" s="84">
        <v>12250.261070485729</v>
      </c>
      <c r="O14" s="83">
        <v>12405.96114268246</v>
      </c>
      <c r="P14" s="84">
        <v>12246.1527052803</v>
      </c>
      <c r="Q14" s="84">
        <v>12776.1672744185</v>
      </c>
      <c r="R14" s="84">
        <v>12862.110444387565</v>
      </c>
      <c r="S14" s="83">
        <v>13002.796693807264</v>
      </c>
      <c r="T14" s="84">
        <v>13205.115197448938</v>
      </c>
      <c r="U14" s="84">
        <v>13394.716930193348</v>
      </c>
      <c r="V14" s="84">
        <v>13590.032743778334</v>
      </c>
      <c r="W14" s="83">
        <v>13777.700643871309</v>
      </c>
      <c r="X14" s="84">
        <v>14111.52387837</v>
      </c>
      <c r="Y14" s="84">
        <v>14349.630642020662</v>
      </c>
      <c r="Z14" s="84">
        <v>14637.121152113266</v>
      </c>
      <c r="AA14" s="155">
        <v>14887.570874970685</v>
      </c>
    </row>
    <row r="15" spans="2:27" ht="3.75" customHeight="1">
      <c r="B15" s="61"/>
      <c r="C15" s="57"/>
      <c r="D15" s="57"/>
      <c r="E15" s="57"/>
      <c r="F15" s="58"/>
      <c r="G15" s="62" t="s">
        <v>145</v>
      </c>
      <c r="H15" s="140"/>
      <c r="I15" s="84"/>
      <c r="J15" s="84"/>
      <c r="K15" s="83"/>
      <c r="L15" s="84"/>
      <c r="M15" s="84"/>
      <c r="N15" s="84"/>
      <c r="O15" s="83"/>
      <c r="P15" s="84"/>
      <c r="Q15" s="84"/>
      <c r="R15" s="84"/>
      <c r="S15" s="83"/>
      <c r="T15" s="84"/>
      <c r="U15" s="84"/>
      <c r="V15" s="84"/>
      <c r="W15" s="83"/>
      <c r="X15" s="84"/>
      <c r="Y15" s="84"/>
      <c r="Z15" s="84"/>
      <c r="AA15" s="155"/>
    </row>
    <row r="16" spans="2:27" ht="15" customHeight="1">
      <c r="B16" s="61"/>
      <c r="C16" s="57" t="s">
        <v>35</v>
      </c>
      <c r="D16" s="57"/>
      <c r="E16" s="57"/>
      <c r="F16" s="58"/>
      <c r="G16" s="62" t="s">
        <v>145</v>
      </c>
      <c r="H16" s="129">
        <v>4268.738000000005</v>
      </c>
      <c r="I16" s="85">
        <v>5261.816804624232</v>
      </c>
      <c r="J16" s="85">
        <v>5343.300241559511</v>
      </c>
      <c r="K16" s="86">
        <v>5978.039409496789</v>
      </c>
      <c r="L16" s="85">
        <v>1260.3621211803002</v>
      </c>
      <c r="M16" s="85">
        <v>988.7826771901018</v>
      </c>
      <c r="N16" s="85">
        <v>926.2625081449005</v>
      </c>
      <c r="O16" s="86">
        <v>1093.3306934847024</v>
      </c>
      <c r="P16" s="85">
        <v>1211.847552489202</v>
      </c>
      <c r="Q16" s="85">
        <v>1382.5795593541989</v>
      </c>
      <c r="R16" s="85">
        <v>1346.3848165104064</v>
      </c>
      <c r="S16" s="86">
        <v>1321.0048762704246</v>
      </c>
      <c r="T16" s="85">
        <v>1300.3632680705668</v>
      </c>
      <c r="U16" s="85">
        <v>1322.496533530506</v>
      </c>
      <c r="V16" s="85">
        <v>1347.9197367774177</v>
      </c>
      <c r="W16" s="86">
        <v>1372.5207031810205</v>
      </c>
      <c r="X16" s="85">
        <v>1436.284114563765</v>
      </c>
      <c r="Y16" s="85">
        <v>1460.177592309832</v>
      </c>
      <c r="Z16" s="85">
        <v>1518.0895758979095</v>
      </c>
      <c r="AA16" s="88">
        <v>1563.4881267252822</v>
      </c>
    </row>
    <row r="17" spans="2:27" ht="3.75" customHeight="1">
      <c r="B17" s="50"/>
      <c r="C17" s="57"/>
      <c r="D17" s="57"/>
      <c r="E17" s="57"/>
      <c r="F17" s="58"/>
      <c r="G17" s="62"/>
      <c r="H17" s="129"/>
      <c r="I17" s="85"/>
      <c r="J17" s="85"/>
      <c r="K17" s="86"/>
      <c r="L17" s="85"/>
      <c r="M17" s="85"/>
      <c r="N17" s="85"/>
      <c r="O17" s="86"/>
      <c r="P17" s="85"/>
      <c r="Q17" s="85"/>
      <c r="R17" s="85"/>
      <c r="S17" s="86"/>
      <c r="T17" s="85"/>
      <c r="U17" s="85"/>
      <c r="V17" s="85"/>
      <c r="W17" s="86"/>
      <c r="X17" s="85"/>
      <c r="Y17" s="85"/>
      <c r="Z17" s="85"/>
      <c r="AA17" s="88"/>
    </row>
    <row r="18" spans="2:27" ht="15" customHeight="1">
      <c r="B18" s="50" t="s">
        <v>63</v>
      </c>
      <c r="C18" s="51"/>
      <c r="D18" s="51"/>
      <c r="E18" s="51"/>
      <c r="F18" s="100"/>
      <c r="G18" s="62"/>
      <c r="H18" s="129"/>
      <c r="I18" s="85"/>
      <c r="J18" s="85"/>
      <c r="K18" s="86"/>
      <c r="L18" s="85"/>
      <c r="M18" s="85"/>
      <c r="N18" s="85"/>
      <c r="O18" s="86"/>
      <c r="P18" s="85"/>
      <c r="Q18" s="85"/>
      <c r="R18" s="85"/>
      <c r="S18" s="86"/>
      <c r="T18" s="85"/>
      <c r="U18" s="85"/>
      <c r="V18" s="85"/>
      <c r="W18" s="86"/>
      <c r="X18" s="85"/>
      <c r="Y18" s="85"/>
      <c r="Z18" s="85"/>
      <c r="AA18" s="88"/>
    </row>
    <row r="19" spans="2:27" ht="15" customHeight="1">
      <c r="B19" s="50"/>
      <c r="C19" s="99" t="s">
        <v>33</v>
      </c>
      <c r="D19" s="51"/>
      <c r="E19" s="51"/>
      <c r="F19" s="100"/>
      <c r="G19" s="62" t="s">
        <v>146</v>
      </c>
      <c r="H19" s="129">
        <v>73153.0241300649</v>
      </c>
      <c r="I19" s="85">
        <v>76117.16881636312</v>
      </c>
      <c r="J19" s="85">
        <v>81817.19094123268</v>
      </c>
      <c r="K19" s="86">
        <v>89895.97458269369</v>
      </c>
      <c r="L19" s="125"/>
      <c r="M19" s="125"/>
      <c r="N19" s="125"/>
      <c r="O19" s="142"/>
      <c r="P19" s="125"/>
      <c r="Q19" s="125"/>
      <c r="R19" s="125"/>
      <c r="S19" s="142"/>
      <c r="T19" s="141"/>
      <c r="U19" s="141"/>
      <c r="V19" s="141"/>
      <c r="W19" s="142"/>
      <c r="X19" s="141"/>
      <c r="Y19" s="141"/>
      <c r="Z19" s="141"/>
      <c r="AA19" s="143"/>
    </row>
    <row r="20" spans="2:27" ht="15" customHeight="1">
      <c r="B20" s="61"/>
      <c r="C20" s="57" t="s">
        <v>34</v>
      </c>
      <c r="D20" s="57"/>
      <c r="E20" s="57"/>
      <c r="F20" s="58"/>
      <c r="G20" s="62" t="s">
        <v>147</v>
      </c>
      <c r="H20" s="129">
        <v>71226.82372419834</v>
      </c>
      <c r="I20" s="85">
        <v>73412.27021794615</v>
      </c>
      <c r="J20" s="85">
        <v>79520.0725951207</v>
      </c>
      <c r="K20" s="86">
        <v>87355.2265279094</v>
      </c>
      <c r="L20" s="125"/>
      <c r="M20" s="125"/>
      <c r="N20" s="125"/>
      <c r="O20" s="142"/>
      <c r="P20" s="125"/>
      <c r="Q20" s="125"/>
      <c r="R20" s="125"/>
      <c r="S20" s="142"/>
      <c r="T20" s="141"/>
      <c r="U20" s="141"/>
      <c r="V20" s="141"/>
      <c r="W20" s="142"/>
      <c r="X20" s="141"/>
      <c r="Y20" s="141"/>
      <c r="Z20" s="141"/>
      <c r="AA20" s="143"/>
    </row>
    <row r="21" spans="2:27" ht="3.75" customHeight="1">
      <c r="B21" s="61"/>
      <c r="C21" s="57"/>
      <c r="D21" s="73"/>
      <c r="E21" s="57"/>
      <c r="F21" s="58"/>
      <c r="G21" s="62"/>
      <c r="H21" s="129"/>
      <c r="I21" s="85"/>
      <c r="J21" s="85"/>
      <c r="K21" s="86"/>
      <c r="L21" s="141"/>
      <c r="M21" s="141"/>
      <c r="N21" s="141"/>
      <c r="O21" s="142"/>
      <c r="P21" s="141"/>
      <c r="Q21" s="141"/>
      <c r="R21" s="141"/>
      <c r="S21" s="142"/>
      <c r="T21" s="141"/>
      <c r="U21" s="141"/>
      <c r="V21" s="141"/>
      <c r="W21" s="142"/>
      <c r="X21" s="141"/>
      <c r="Y21" s="141"/>
      <c r="Z21" s="141"/>
      <c r="AA21" s="143"/>
    </row>
    <row r="22" spans="2:27" ht="15" customHeight="1">
      <c r="B22" s="61"/>
      <c r="C22" s="99" t="s">
        <v>103</v>
      </c>
      <c r="D22" s="57"/>
      <c r="E22" s="57"/>
      <c r="F22" s="58"/>
      <c r="G22" s="62" t="s">
        <v>147</v>
      </c>
      <c r="H22" s="129">
        <v>1926.2004058665625</v>
      </c>
      <c r="I22" s="85">
        <v>2704.8985984169703</v>
      </c>
      <c r="J22" s="85">
        <v>2297.11834611198</v>
      </c>
      <c r="K22" s="86">
        <v>2540.748054784286</v>
      </c>
      <c r="L22" s="141"/>
      <c r="M22" s="141"/>
      <c r="N22" s="141"/>
      <c r="O22" s="142"/>
      <c r="P22" s="141"/>
      <c r="Q22" s="141"/>
      <c r="R22" s="141"/>
      <c r="S22" s="142"/>
      <c r="T22" s="141"/>
      <c r="U22" s="141"/>
      <c r="V22" s="141"/>
      <c r="W22" s="142"/>
      <c r="X22" s="141"/>
      <c r="Y22" s="141"/>
      <c r="Z22" s="141"/>
      <c r="AA22" s="143"/>
    </row>
    <row r="23" spans="2:27" ht="15" customHeight="1">
      <c r="B23" s="50"/>
      <c r="C23" s="99" t="s">
        <v>103</v>
      </c>
      <c r="D23" s="57"/>
      <c r="E23" s="57"/>
      <c r="F23" s="58"/>
      <c r="G23" s="62" t="s">
        <v>15</v>
      </c>
      <c r="H23" s="93">
        <v>2.4672477867837275</v>
      </c>
      <c r="I23" s="76">
        <v>3.3555819477769515</v>
      </c>
      <c r="J23" s="76">
        <v>2.7235289353523564</v>
      </c>
      <c r="K23" s="75">
        <v>2.838764041222462</v>
      </c>
      <c r="L23" s="141"/>
      <c r="M23" s="141"/>
      <c r="N23" s="141"/>
      <c r="O23" s="142"/>
      <c r="P23" s="141"/>
      <c r="Q23" s="141"/>
      <c r="R23" s="141"/>
      <c r="S23" s="142"/>
      <c r="T23" s="141"/>
      <c r="U23" s="141"/>
      <c r="V23" s="141"/>
      <c r="W23" s="142"/>
      <c r="X23" s="141"/>
      <c r="Y23" s="141"/>
      <c r="Z23" s="141"/>
      <c r="AA23" s="143"/>
    </row>
    <row r="24" spans="2:27" ht="15" customHeight="1">
      <c r="B24" s="61"/>
      <c r="C24" s="99" t="s">
        <v>64</v>
      </c>
      <c r="D24" s="57"/>
      <c r="E24" s="57"/>
      <c r="F24" s="58"/>
      <c r="G24" s="62" t="s">
        <v>147</v>
      </c>
      <c r="H24" s="129">
        <v>-1016.1995941334371</v>
      </c>
      <c r="I24" s="85">
        <v>-518.414599473741</v>
      </c>
      <c r="J24" s="85">
        <v>-1005.2114657324519</v>
      </c>
      <c r="K24" s="86">
        <v>-631.8153458242782</v>
      </c>
      <c r="L24" s="141"/>
      <c r="M24" s="141"/>
      <c r="N24" s="141"/>
      <c r="O24" s="142"/>
      <c r="P24" s="141"/>
      <c r="Q24" s="141"/>
      <c r="R24" s="141"/>
      <c r="S24" s="142"/>
      <c r="T24" s="141"/>
      <c r="U24" s="141"/>
      <c r="V24" s="141"/>
      <c r="W24" s="142"/>
      <c r="X24" s="141"/>
      <c r="Y24" s="141"/>
      <c r="Z24" s="141"/>
      <c r="AA24" s="143"/>
    </row>
    <row r="25" spans="2:27" ht="15" customHeight="1">
      <c r="B25" s="61"/>
      <c r="C25" s="99" t="s">
        <v>64</v>
      </c>
      <c r="D25" s="57"/>
      <c r="E25" s="57"/>
      <c r="F25" s="58"/>
      <c r="G25" s="62" t="s">
        <v>15</v>
      </c>
      <c r="H25" s="93">
        <v>-1.3016382884772022</v>
      </c>
      <c r="I25" s="76">
        <v>-0.6431230629037943</v>
      </c>
      <c r="J25" s="76">
        <v>-1.1918073431889413</v>
      </c>
      <c r="K25" s="75">
        <v>-0.7059238640530134</v>
      </c>
      <c r="L25" s="141"/>
      <c r="M25" s="141"/>
      <c r="N25" s="141"/>
      <c r="O25" s="142"/>
      <c r="P25" s="141"/>
      <c r="Q25" s="141"/>
      <c r="R25" s="141"/>
      <c r="S25" s="142"/>
      <c r="T25" s="141"/>
      <c r="U25" s="141"/>
      <c r="V25" s="141"/>
      <c r="W25" s="142"/>
      <c r="X25" s="141"/>
      <c r="Y25" s="141"/>
      <c r="Z25" s="141"/>
      <c r="AA25" s="143"/>
    </row>
    <row r="26" spans="2:27" ht="15" customHeight="1" thickBot="1">
      <c r="B26" s="63"/>
      <c r="C26" s="130" t="s">
        <v>65</v>
      </c>
      <c r="D26" s="64"/>
      <c r="E26" s="64"/>
      <c r="F26" s="65"/>
      <c r="G26" s="66" t="s">
        <v>148</v>
      </c>
      <c r="H26" s="144">
        <v>78070.81300000001</v>
      </c>
      <c r="I26" s="90">
        <v>80608.92687210183</v>
      </c>
      <c r="J26" s="90">
        <v>84343.45294792265</v>
      </c>
      <c r="K26" s="89">
        <v>89501.91061635935</v>
      </c>
      <c r="L26" s="145"/>
      <c r="M26" s="145"/>
      <c r="N26" s="145"/>
      <c r="O26" s="146"/>
      <c r="P26" s="145"/>
      <c r="Q26" s="145"/>
      <c r="R26" s="145"/>
      <c r="S26" s="146"/>
      <c r="T26" s="145"/>
      <c r="U26" s="145"/>
      <c r="V26" s="145"/>
      <c r="W26" s="146"/>
      <c r="X26" s="145"/>
      <c r="Y26" s="145"/>
      <c r="Z26" s="145"/>
      <c r="AA26" s="147"/>
    </row>
    <row r="27" ht="15.75" thickBot="1"/>
    <row r="28" spans="2:27" ht="18.75" customHeight="1">
      <c r="B28" s="246" t="str">
        <f>"Strednodobá predikcia "&amp;Súhrn!$H$4&amp;" - obchodná a platobná bilancia [zmena oproti predchádzajúcemu obdobiu]"</f>
        <v>Strednodobá predikcia P3Q-2016 - obchodná a platobná bilancia [zmena oproti predchádzajúcemu obdobiu]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8"/>
    </row>
    <row r="29" spans="2:27" ht="18.75" customHeight="1">
      <c r="B29" s="278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80"/>
    </row>
    <row r="30" spans="2:27" ht="15">
      <c r="B30" s="272" t="s">
        <v>30</v>
      </c>
      <c r="C30" s="273"/>
      <c r="D30" s="273"/>
      <c r="E30" s="273"/>
      <c r="F30" s="274"/>
      <c r="G30" s="281" t="s">
        <v>75</v>
      </c>
      <c r="H30" s="41" t="s">
        <v>37</v>
      </c>
      <c r="I30" s="269">
        <v>2016</v>
      </c>
      <c r="J30" s="269">
        <v>2017</v>
      </c>
      <c r="K30" s="266">
        <v>2018</v>
      </c>
      <c r="L30" s="264">
        <v>2015</v>
      </c>
      <c r="M30" s="265"/>
      <c r="N30" s="265"/>
      <c r="O30" s="265"/>
      <c r="P30" s="264">
        <v>2016</v>
      </c>
      <c r="Q30" s="265"/>
      <c r="R30" s="265"/>
      <c r="S30" s="265"/>
      <c r="T30" s="264">
        <v>2017</v>
      </c>
      <c r="U30" s="265"/>
      <c r="V30" s="265"/>
      <c r="W30" s="265"/>
      <c r="X30" s="264">
        <v>2018</v>
      </c>
      <c r="Y30" s="265"/>
      <c r="Z30" s="265"/>
      <c r="AA30" s="268"/>
    </row>
    <row r="31" spans="2:27" ht="15">
      <c r="B31" s="275"/>
      <c r="C31" s="276"/>
      <c r="D31" s="276"/>
      <c r="E31" s="276"/>
      <c r="F31" s="277"/>
      <c r="G31" s="282"/>
      <c r="H31" s="43">
        <v>2015</v>
      </c>
      <c r="I31" s="270"/>
      <c r="J31" s="270"/>
      <c r="K31" s="267"/>
      <c r="L31" s="46" t="s">
        <v>3</v>
      </c>
      <c r="M31" s="46" t="s">
        <v>4</v>
      </c>
      <c r="N31" s="46" t="s">
        <v>5</v>
      </c>
      <c r="O31" s="157" t="s">
        <v>6</v>
      </c>
      <c r="P31" s="46" t="s">
        <v>3</v>
      </c>
      <c r="Q31" s="46" t="s">
        <v>4</v>
      </c>
      <c r="R31" s="46" t="s">
        <v>5</v>
      </c>
      <c r="S31" s="157" t="s">
        <v>6</v>
      </c>
      <c r="T31" s="48" t="s">
        <v>3</v>
      </c>
      <c r="U31" s="46" t="s">
        <v>4</v>
      </c>
      <c r="V31" s="46" t="s">
        <v>5</v>
      </c>
      <c r="W31" s="157" t="s">
        <v>6</v>
      </c>
      <c r="X31" s="46" t="s">
        <v>3</v>
      </c>
      <c r="Y31" s="46" t="s">
        <v>4</v>
      </c>
      <c r="Z31" s="46" t="s">
        <v>5</v>
      </c>
      <c r="AA31" s="49" t="s">
        <v>6</v>
      </c>
    </row>
    <row r="32" spans="2:27" ht="3.75" customHeight="1">
      <c r="B32" s="50"/>
      <c r="C32" s="51"/>
      <c r="D32" s="51"/>
      <c r="E32" s="51"/>
      <c r="F32" s="52"/>
      <c r="G32" s="40"/>
      <c r="H32" s="107"/>
      <c r="I32" s="95"/>
      <c r="J32" s="95"/>
      <c r="K32" s="97"/>
      <c r="L32" s="55"/>
      <c r="M32" s="55"/>
      <c r="N32" s="55"/>
      <c r="O32" s="54"/>
      <c r="P32" s="55"/>
      <c r="Q32" s="55"/>
      <c r="R32" s="55"/>
      <c r="S32" s="54"/>
      <c r="T32" s="55"/>
      <c r="U32" s="55"/>
      <c r="V32" s="55"/>
      <c r="W32" s="54"/>
      <c r="X32" s="55"/>
      <c r="Y32" s="55"/>
      <c r="Z32" s="55"/>
      <c r="AA32" s="72"/>
    </row>
    <row r="33" spans="2:27" ht="15">
      <c r="B33" s="50" t="s">
        <v>58</v>
      </c>
      <c r="C33" s="51"/>
      <c r="D33" s="51"/>
      <c r="E33" s="51"/>
      <c r="F33" s="100"/>
      <c r="G33" s="53"/>
      <c r="H33" s="107"/>
      <c r="I33" s="95"/>
      <c r="J33" s="95"/>
      <c r="K33" s="97"/>
      <c r="L33" s="55"/>
      <c r="M33" s="55"/>
      <c r="N33" s="55"/>
      <c r="O33" s="54"/>
      <c r="P33" s="55"/>
      <c r="Q33" s="55"/>
      <c r="R33" s="55"/>
      <c r="S33" s="54"/>
      <c r="T33" s="55"/>
      <c r="U33" s="55"/>
      <c r="V33" s="55"/>
      <c r="W33" s="54"/>
      <c r="X33" s="55"/>
      <c r="Y33" s="55"/>
      <c r="Z33" s="55"/>
      <c r="AA33" s="72"/>
    </row>
    <row r="34" spans="2:27" ht="15">
      <c r="B34" s="50"/>
      <c r="C34" s="99" t="s">
        <v>33</v>
      </c>
      <c r="D34" s="51"/>
      <c r="E34" s="51"/>
      <c r="F34" s="100"/>
      <c r="G34" s="62" t="s">
        <v>48</v>
      </c>
      <c r="H34" s="112">
        <v>6.9987439192868806</v>
      </c>
      <c r="I34" s="113">
        <v>5.243083230958305</v>
      </c>
      <c r="J34" s="113">
        <v>5.7537585240033025</v>
      </c>
      <c r="K34" s="114">
        <v>7.731893880171569</v>
      </c>
      <c r="L34" s="76">
        <v>8.134685779175072</v>
      </c>
      <c r="M34" s="76">
        <v>-2.0923022145937296</v>
      </c>
      <c r="N34" s="76">
        <v>0.9409716700755837</v>
      </c>
      <c r="O34" s="75">
        <v>2.2342824824811487</v>
      </c>
      <c r="P34" s="76">
        <v>-0.7298188554906346</v>
      </c>
      <c r="Q34" s="76">
        <v>5.0571069230955175</v>
      </c>
      <c r="R34" s="76">
        <v>0.6025654000000031</v>
      </c>
      <c r="S34" s="75">
        <v>0.8903941052687827</v>
      </c>
      <c r="T34" s="76">
        <v>1.2510000000000048</v>
      </c>
      <c r="U34" s="76">
        <v>1.4529196555591568</v>
      </c>
      <c r="V34" s="76">
        <v>1.488040107743842</v>
      </c>
      <c r="W34" s="75">
        <v>1.409640778345107</v>
      </c>
      <c r="X34" s="76">
        <v>2.5672226479954645</v>
      </c>
      <c r="Y34" s="76">
        <v>1.6857477519586865</v>
      </c>
      <c r="Z34" s="76">
        <v>2.133432194288872</v>
      </c>
      <c r="AA34" s="78">
        <v>1.7973022817783004</v>
      </c>
    </row>
    <row r="35" spans="2:27" ht="15">
      <c r="B35" s="61"/>
      <c r="C35" s="57"/>
      <c r="D35" s="73" t="s">
        <v>59</v>
      </c>
      <c r="E35" s="57"/>
      <c r="F35" s="58"/>
      <c r="G35" s="62" t="s">
        <v>48</v>
      </c>
      <c r="H35" s="112">
        <v>6.99873878118251</v>
      </c>
      <c r="I35" s="118">
        <v>5.337380579348718</v>
      </c>
      <c r="J35" s="113">
        <v>5.757278632680226</v>
      </c>
      <c r="K35" s="119">
        <v>8.048952916181307</v>
      </c>
      <c r="L35" s="118">
        <v>10.024325134478374</v>
      </c>
      <c r="M35" s="118">
        <v>-3.353417634906023</v>
      </c>
      <c r="N35" s="118">
        <v>-0.44502600770410083</v>
      </c>
      <c r="O35" s="119">
        <v>3.1639530180966204</v>
      </c>
      <c r="P35" s="118">
        <v>0.9708362119541079</v>
      </c>
      <c r="Q35" s="118">
        <v>3.860081229058281</v>
      </c>
      <c r="R35" s="118">
        <v>-0.28943803930951617</v>
      </c>
      <c r="S35" s="119">
        <v>1.1096583520442778</v>
      </c>
      <c r="T35" s="118">
        <v>1.5820136927070934</v>
      </c>
      <c r="U35" s="118">
        <v>1.620480904161198</v>
      </c>
      <c r="V35" s="118">
        <v>1.6486047906933123</v>
      </c>
      <c r="W35" s="119">
        <v>1.5110727740714083</v>
      </c>
      <c r="X35" s="118">
        <v>2.5878060226095556</v>
      </c>
      <c r="Y35" s="118">
        <v>1.7426131140145742</v>
      </c>
      <c r="Z35" s="118">
        <v>2.1947643913642594</v>
      </c>
      <c r="AA35" s="158">
        <v>1.8302149817030369</v>
      </c>
    </row>
    <row r="36" spans="2:27" ht="15" customHeight="1">
      <c r="B36" s="61"/>
      <c r="C36" s="57"/>
      <c r="D36" s="73" t="s">
        <v>60</v>
      </c>
      <c r="E36" s="57"/>
      <c r="F36" s="58"/>
      <c r="G36" s="62" t="s">
        <v>48</v>
      </c>
      <c r="H36" s="112">
        <v>6.998748067825346</v>
      </c>
      <c r="I36" s="118">
        <v>5.166946953054492</v>
      </c>
      <c r="J36" s="113">
        <v>5.750911759900461</v>
      </c>
      <c r="K36" s="119">
        <v>7.475468097116305</v>
      </c>
      <c r="L36" s="118">
        <v>3.513902356554226</v>
      </c>
      <c r="M36" s="118">
        <v>1.1974484651480282</v>
      </c>
      <c r="N36" s="118">
        <v>-2.269293144080777</v>
      </c>
      <c r="O36" s="119">
        <v>6.644469908668299</v>
      </c>
      <c r="P36" s="118">
        <v>-4.984235387905457</v>
      </c>
      <c r="Q36" s="118">
        <v>8.73467076642882</v>
      </c>
      <c r="R36" s="118">
        <v>-0.6301411293151347</v>
      </c>
      <c r="S36" s="119">
        <v>0.718128621940977</v>
      </c>
      <c r="T36" s="118">
        <v>1.3516693422486412</v>
      </c>
      <c r="U36" s="118">
        <v>1.3179655515007198</v>
      </c>
      <c r="V36" s="118">
        <v>1.3583349280574595</v>
      </c>
      <c r="W36" s="119">
        <v>1.3274687100220746</v>
      </c>
      <c r="X36" s="118">
        <v>2.5505174337393726</v>
      </c>
      <c r="Y36" s="118">
        <v>1.6395797407782027</v>
      </c>
      <c r="Z36" s="118">
        <v>2.083587159047795</v>
      </c>
      <c r="AA36" s="158">
        <v>1.7705248069756863</v>
      </c>
    </row>
    <row r="37" spans="2:27" ht="3.75" customHeight="1">
      <c r="B37" s="61"/>
      <c r="C37" s="57"/>
      <c r="D37" s="57"/>
      <c r="E37" s="57"/>
      <c r="F37" s="58"/>
      <c r="G37" s="62"/>
      <c r="H37" s="93"/>
      <c r="I37" s="57"/>
      <c r="J37" s="57"/>
      <c r="K37" s="58"/>
      <c r="L37" s="57"/>
      <c r="M37" s="57"/>
      <c r="N37" s="57"/>
      <c r="O37" s="58"/>
      <c r="P37" s="57"/>
      <c r="Q37" s="57"/>
      <c r="R37" s="57"/>
      <c r="S37" s="58"/>
      <c r="T37" s="57"/>
      <c r="U37" s="57"/>
      <c r="V37" s="57"/>
      <c r="W37" s="58"/>
      <c r="X37" s="57"/>
      <c r="Y37" s="57"/>
      <c r="Z37" s="57"/>
      <c r="AA37" s="60"/>
    </row>
    <row r="38" spans="2:27" ht="15" customHeight="1">
      <c r="B38" s="61"/>
      <c r="C38" s="57" t="s">
        <v>34</v>
      </c>
      <c r="D38" s="57"/>
      <c r="E38" s="57"/>
      <c r="F38" s="58"/>
      <c r="G38" s="62" t="s">
        <v>48</v>
      </c>
      <c r="H38" s="112">
        <v>8.227369562007382</v>
      </c>
      <c r="I38" s="76">
        <v>4.145860165760951</v>
      </c>
      <c r="J38" s="76">
        <v>6.056796416373132</v>
      </c>
      <c r="K38" s="75">
        <v>7.445733365615865</v>
      </c>
      <c r="L38" s="76">
        <v>8.361057638067962</v>
      </c>
      <c r="M38" s="76">
        <v>-0.6861625184312174</v>
      </c>
      <c r="N38" s="76">
        <v>1.3556908827570453</v>
      </c>
      <c r="O38" s="75">
        <v>1.400418949220267</v>
      </c>
      <c r="P38" s="76">
        <v>-1.4404956165239753</v>
      </c>
      <c r="Q38" s="76">
        <v>4.433225125953371</v>
      </c>
      <c r="R38" s="76">
        <v>0.8456000000000046</v>
      </c>
      <c r="S38" s="75">
        <v>1.0926500000000061</v>
      </c>
      <c r="T38" s="76">
        <v>1.4499953200000135</v>
      </c>
      <c r="U38" s="76">
        <v>1.4358203613478366</v>
      </c>
      <c r="V38" s="76">
        <v>1.4581555892735594</v>
      </c>
      <c r="W38" s="75">
        <v>1.3809230899674674</v>
      </c>
      <c r="X38" s="76">
        <v>2.4229241375423953</v>
      </c>
      <c r="Y38" s="76">
        <v>1.6873214098133644</v>
      </c>
      <c r="Z38" s="76">
        <v>2.0034697565715334</v>
      </c>
      <c r="AA38" s="78">
        <v>1.7110586177067972</v>
      </c>
    </row>
    <row r="39" spans="2:27" ht="15" customHeight="1">
      <c r="B39" s="61"/>
      <c r="C39" s="57"/>
      <c r="D39" s="73" t="s">
        <v>61</v>
      </c>
      <c r="E39" s="57"/>
      <c r="F39" s="58"/>
      <c r="G39" s="62" t="s">
        <v>48</v>
      </c>
      <c r="H39" s="112">
        <v>8.227369384012746</v>
      </c>
      <c r="I39" s="113">
        <v>4.336782350411411</v>
      </c>
      <c r="J39" s="113">
        <v>6.06491833120208</v>
      </c>
      <c r="K39" s="114">
        <v>7.445733365615851</v>
      </c>
      <c r="L39" s="118">
        <v>9.888644174902424</v>
      </c>
      <c r="M39" s="118">
        <v>-1.146275786735245</v>
      </c>
      <c r="N39" s="118">
        <v>0.9372904494481276</v>
      </c>
      <c r="O39" s="119">
        <v>0.9176388997970406</v>
      </c>
      <c r="P39" s="118">
        <v>-0.17278867570831835</v>
      </c>
      <c r="Q39" s="118">
        <v>4.07521036068195</v>
      </c>
      <c r="R39" s="118">
        <v>0.5347488032551411</v>
      </c>
      <c r="S39" s="119">
        <v>1.095306461056623</v>
      </c>
      <c r="T39" s="118">
        <v>1.693969249854959</v>
      </c>
      <c r="U39" s="118">
        <v>1.4358203613478366</v>
      </c>
      <c r="V39" s="118">
        <v>1.4581555892735594</v>
      </c>
      <c r="W39" s="119">
        <v>1.3809230899674674</v>
      </c>
      <c r="X39" s="118">
        <v>2.4229241375423953</v>
      </c>
      <c r="Y39" s="118">
        <v>1.6873214098133644</v>
      </c>
      <c r="Z39" s="118">
        <v>2.0034697565715334</v>
      </c>
      <c r="AA39" s="158">
        <v>1.7110586177067972</v>
      </c>
    </row>
    <row r="40" spans="2:27" ht="15" customHeight="1">
      <c r="B40" s="61"/>
      <c r="C40" s="57"/>
      <c r="D40" s="73" t="s">
        <v>62</v>
      </c>
      <c r="E40" s="57"/>
      <c r="F40" s="58"/>
      <c r="G40" s="62" t="s">
        <v>48</v>
      </c>
      <c r="H40" s="112">
        <v>8.227369639209755</v>
      </c>
      <c r="I40" s="113">
        <v>4.063050466874941</v>
      </c>
      <c r="J40" s="113">
        <v>6.053264388452305</v>
      </c>
      <c r="K40" s="114">
        <v>7.445733365615851</v>
      </c>
      <c r="L40" s="118">
        <v>8.459532074348445</v>
      </c>
      <c r="M40" s="118">
        <v>-0.7936011001703775</v>
      </c>
      <c r="N40" s="118">
        <v>1.4616315421239818</v>
      </c>
      <c r="O40" s="119">
        <v>1.2709939102592216</v>
      </c>
      <c r="P40" s="118">
        <v>-1.2881584551505796</v>
      </c>
      <c r="Q40" s="118">
        <v>4.328008819534546</v>
      </c>
      <c r="R40" s="118">
        <v>0.6726835061180481</v>
      </c>
      <c r="S40" s="119">
        <v>1.093803773711869</v>
      </c>
      <c r="T40" s="118">
        <v>1.555961447417161</v>
      </c>
      <c r="U40" s="118">
        <v>1.4358203613478366</v>
      </c>
      <c r="V40" s="118">
        <v>1.4581555892735594</v>
      </c>
      <c r="W40" s="119">
        <v>1.3809230899674674</v>
      </c>
      <c r="X40" s="118">
        <v>2.4229241375423953</v>
      </c>
      <c r="Y40" s="118">
        <v>1.6873214098133644</v>
      </c>
      <c r="Z40" s="118">
        <v>2.0034697565715334</v>
      </c>
      <c r="AA40" s="158">
        <v>1.7110586177067972</v>
      </c>
    </row>
    <row r="41" spans="2:27" ht="3.75" customHeight="1">
      <c r="B41" s="50"/>
      <c r="C41" s="57"/>
      <c r="D41" s="57"/>
      <c r="E41" s="57"/>
      <c r="F41" s="58"/>
      <c r="G41" s="62"/>
      <c r="H41" s="69"/>
      <c r="I41" s="57"/>
      <c r="J41" s="57"/>
      <c r="K41" s="58"/>
      <c r="L41" s="57"/>
      <c r="M41" s="57"/>
      <c r="N41" s="57"/>
      <c r="O41" s="58"/>
      <c r="P41" s="57"/>
      <c r="Q41" s="57"/>
      <c r="R41" s="57"/>
      <c r="S41" s="58"/>
      <c r="T41" s="57"/>
      <c r="U41" s="57"/>
      <c r="V41" s="57"/>
      <c r="W41" s="58"/>
      <c r="X41" s="57"/>
      <c r="Y41" s="57"/>
      <c r="Z41" s="57"/>
      <c r="AA41" s="60"/>
    </row>
    <row r="42" spans="2:27" ht="15" customHeight="1">
      <c r="B42" s="50" t="s">
        <v>63</v>
      </c>
      <c r="C42" s="51"/>
      <c r="D42" s="51"/>
      <c r="E42" s="51"/>
      <c r="F42" s="100"/>
      <c r="G42" s="62"/>
      <c r="H42" s="69"/>
      <c r="I42" s="57"/>
      <c r="J42" s="57"/>
      <c r="K42" s="58"/>
      <c r="L42" s="57"/>
      <c r="M42" s="57"/>
      <c r="N42" s="57"/>
      <c r="O42" s="58"/>
      <c r="P42" s="57"/>
      <c r="Q42" s="57"/>
      <c r="R42" s="57"/>
      <c r="S42" s="58"/>
      <c r="T42" s="57"/>
      <c r="U42" s="57"/>
      <c r="V42" s="57"/>
      <c r="W42" s="58"/>
      <c r="X42" s="57"/>
      <c r="Y42" s="57"/>
      <c r="Z42" s="57"/>
      <c r="AA42" s="60"/>
    </row>
    <row r="43" spans="2:27" ht="15" customHeight="1">
      <c r="B43" s="50"/>
      <c r="C43" s="99" t="s">
        <v>33</v>
      </c>
      <c r="D43" s="51"/>
      <c r="E43" s="51"/>
      <c r="F43" s="100"/>
      <c r="G43" s="62" t="s">
        <v>48</v>
      </c>
      <c r="H43" s="93">
        <v>5.386034050499688</v>
      </c>
      <c r="I43" s="76">
        <v>4.051978331104955</v>
      </c>
      <c r="J43" s="76">
        <v>7.488484153451869</v>
      </c>
      <c r="K43" s="75">
        <v>9.874188478633794</v>
      </c>
      <c r="L43" s="108"/>
      <c r="M43" s="108"/>
      <c r="N43" s="108"/>
      <c r="O43" s="109"/>
      <c r="P43" s="108"/>
      <c r="Q43" s="108"/>
      <c r="R43" s="108"/>
      <c r="S43" s="109"/>
      <c r="T43" s="108"/>
      <c r="U43" s="108"/>
      <c r="V43" s="108"/>
      <c r="W43" s="109"/>
      <c r="X43" s="108"/>
      <c r="Y43" s="108"/>
      <c r="Z43" s="108"/>
      <c r="AA43" s="111"/>
    </row>
    <row r="44" spans="2:27" ht="15" customHeight="1" thickBot="1">
      <c r="B44" s="63"/>
      <c r="C44" s="64" t="s">
        <v>34</v>
      </c>
      <c r="D44" s="64"/>
      <c r="E44" s="64"/>
      <c r="F44" s="65"/>
      <c r="G44" s="66" t="s">
        <v>48</v>
      </c>
      <c r="H44" s="94">
        <v>7.15511259753987</v>
      </c>
      <c r="I44" s="79">
        <v>3.06829138164324</v>
      </c>
      <c r="J44" s="79">
        <v>8.319865819490024</v>
      </c>
      <c r="K44" s="80">
        <v>9.853051785656275</v>
      </c>
      <c r="L44" s="131"/>
      <c r="M44" s="131"/>
      <c r="N44" s="131"/>
      <c r="O44" s="132"/>
      <c r="P44" s="131"/>
      <c r="Q44" s="131"/>
      <c r="R44" s="131"/>
      <c r="S44" s="132"/>
      <c r="T44" s="131"/>
      <c r="U44" s="131"/>
      <c r="V44" s="131"/>
      <c r="W44" s="132"/>
      <c r="X44" s="131"/>
      <c r="Y44" s="131"/>
      <c r="Z44" s="131"/>
      <c r="AA44" s="133"/>
    </row>
    <row r="45" spans="2:15" ht="15">
      <c r="B45" s="45" t="s">
        <v>114</v>
      </c>
      <c r="L45" s="202"/>
      <c r="M45" s="202"/>
      <c r="N45" s="202"/>
      <c r="O45" s="202"/>
    </row>
    <row r="46" spans="12:15" ht="15">
      <c r="L46" s="202"/>
      <c r="M46" s="202"/>
      <c r="N46" s="202"/>
      <c r="O46" s="202"/>
    </row>
  </sheetData>
  <sheetProtection/>
  <mergeCells count="20">
    <mergeCell ref="L4:O4"/>
    <mergeCell ref="X30:AA30"/>
    <mergeCell ref="B30:F31"/>
    <mergeCell ref="G30:G31"/>
    <mergeCell ref="I30:I31"/>
    <mergeCell ref="J30:J31"/>
    <mergeCell ref="K30:K31"/>
    <mergeCell ref="L30:O30"/>
    <mergeCell ref="P30:S30"/>
    <mergeCell ref="T30:W30"/>
    <mergeCell ref="P4:S4"/>
    <mergeCell ref="B2:AA3"/>
    <mergeCell ref="B28:AA29"/>
    <mergeCell ref="T4:W4"/>
    <mergeCell ref="X4:AA4"/>
    <mergeCell ref="B4:F5"/>
    <mergeCell ref="G4:G5"/>
    <mergeCell ref="I4:I5"/>
    <mergeCell ref="J4:J5"/>
    <mergeCell ref="K4:K5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K48"/>
  <sheetViews>
    <sheetView showGridLines="0" zoomScale="80" zoomScaleNormal="80" zoomScalePageLayoutView="0" workbookViewId="0" topLeftCell="A1">
      <selection activeCell="W42" sqref="W42"/>
    </sheetView>
  </sheetViews>
  <sheetFormatPr defaultColWidth="9.140625" defaultRowHeight="15"/>
  <cols>
    <col min="1" max="5" width="3.140625" style="45" customWidth="1"/>
    <col min="6" max="6" width="31.57421875" style="45" customWidth="1"/>
    <col min="7" max="7" width="24.8515625" style="45" customWidth="1"/>
    <col min="8" max="8" width="10.140625" style="45" customWidth="1"/>
    <col min="9" max="11" width="9.140625" style="45" customWidth="1"/>
    <col min="12" max="16384" width="9.140625" style="171" customWidth="1"/>
  </cols>
  <sheetData>
    <row r="1" ht="22.5" customHeight="1" thickBot="1">
      <c r="B1" s="44" t="s">
        <v>160</v>
      </c>
    </row>
    <row r="2" spans="2:11" ht="18.75" customHeight="1">
      <c r="B2" s="246" t="str">
        <f>"Strednodobá predikcia "&amp;Súhrn!$H$4&amp;" -  sektor verejnej správy [objem]"</f>
        <v>Strednodobá predikcia P3Q-2016 -  sektor verejnej správy [objem]</v>
      </c>
      <c r="C2" s="247"/>
      <c r="D2" s="247"/>
      <c r="E2" s="247"/>
      <c r="F2" s="247"/>
      <c r="G2" s="247"/>
      <c r="H2" s="247"/>
      <c r="I2" s="247"/>
      <c r="J2" s="247"/>
      <c r="K2" s="248"/>
    </row>
    <row r="3" spans="2:11" ht="18.75" customHeight="1">
      <c r="B3" s="278"/>
      <c r="C3" s="279"/>
      <c r="D3" s="279"/>
      <c r="E3" s="279"/>
      <c r="F3" s="279"/>
      <c r="G3" s="279"/>
      <c r="H3" s="279"/>
      <c r="I3" s="279"/>
      <c r="J3" s="279"/>
      <c r="K3" s="280"/>
    </row>
    <row r="4" spans="2:11" ht="15">
      <c r="B4" s="272" t="s">
        <v>30</v>
      </c>
      <c r="C4" s="273"/>
      <c r="D4" s="273"/>
      <c r="E4" s="273"/>
      <c r="F4" s="274"/>
      <c r="G4" s="290" t="s">
        <v>75</v>
      </c>
      <c r="H4" s="293">
        <v>2015</v>
      </c>
      <c r="I4" s="269">
        <v>2016</v>
      </c>
      <c r="J4" s="269">
        <v>2017</v>
      </c>
      <c r="K4" s="292">
        <v>2018</v>
      </c>
    </row>
    <row r="5" spans="2:11" ht="15">
      <c r="B5" s="275"/>
      <c r="C5" s="276"/>
      <c r="D5" s="276"/>
      <c r="E5" s="276"/>
      <c r="F5" s="277"/>
      <c r="G5" s="291"/>
      <c r="H5" s="294">
        <v>2015</v>
      </c>
      <c r="I5" s="270"/>
      <c r="J5" s="270"/>
      <c r="K5" s="284"/>
    </row>
    <row r="6" spans="2:11" ht="3.75" customHeight="1">
      <c r="B6" s="50"/>
      <c r="C6" s="51"/>
      <c r="D6" s="51"/>
      <c r="E6" s="51"/>
      <c r="F6" s="52"/>
      <c r="G6" s="214"/>
      <c r="H6" s="107"/>
      <c r="I6" s="95"/>
      <c r="J6" s="95"/>
      <c r="K6" s="215"/>
    </row>
    <row r="7" spans="2:11" ht="15" customHeight="1">
      <c r="B7" s="50" t="s">
        <v>161</v>
      </c>
      <c r="C7" s="51"/>
      <c r="D7" s="51"/>
      <c r="E7" s="51"/>
      <c r="F7" s="100"/>
      <c r="G7" s="53"/>
      <c r="H7" s="134"/>
      <c r="I7" s="135"/>
      <c r="J7" s="135"/>
      <c r="K7" s="216"/>
    </row>
    <row r="8" spans="2:11" ht="15" customHeight="1">
      <c r="B8" s="61"/>
      <c r="C8" s="99" t="s">
        <v>169</v>
      </c>
      <c r="D8" s="217"/>
      <c r="E8" s="217"/>
      <c r="F8" s="218"/>
      <c r="G8" s="62" t="s">
        <v>162</v>
      </c>
      <c r="H8" s="140">
        <v>-2318.2360000000044</v>
      </c>
      <c r="I8" s="84">
        <v>-2008.2932930243915</v>
      </c>
      <c r="J8" s="84">
        <v>-1314.6823644074102</v>
      </c>
      <c r="K8" s="155">
        <v>-736.6673797744224</v>
      </c>
    </row>
    <row r="9" spans="2:11" ht="15" customHeight="1">
      <c r="B9" s="61"/>
      <c r="C9" s="99" t="s">
        <v>163</v>
      </c>
      <c r="D9" s="217"/>
      <c r="E9" s="217"/>
      <c r="F9" s="218"/>
      <c r="G9" s="62" t="s">
        <v>162</v>
      </c>
      <c r="H9" s="140">
        <v>-925.2530000000045</v>
      </c>
      <c r="I9" s="84">
        <v>-632.5430532250027</v>
      </c>
      <c r="J9" s="84">
        <v>32.148145257399165</v>
      </c>
      <c r="K9" s="155">
        <v>567.3640943142373</v>
      </c>
    </row>
    <row r="10" spans="2:11" ht="15" customHeight="1">
      <c r="B10" s="61"/>
      <c r="C10" s="57" t="s">
        <v>158</v>
      </c>
      <c r="D10" s="73"/>
      <c r="E10" s="57"/>
      <c r="F10" s="58"/>
      <c r="G10" s="62" t="s">
        <v>162</v>
      </c>
      <c r="H10" s="140">
        <v>33304.031</v>
      </c>
      <c r="I10" s="84">
        <v>32928.36988165403</v>
      </c>
      <c r="J10" s="84">
        <v>34333.228219371646</v>
      </c>
      <c r="K10" s="155">
        <v>36199.17104352576</v>
      </c>
    </row>
    <row r="11" spans="2:11" ht="15" customHeight="1">
      <c r="B11" s="61"/>
      <c r="C11" s="57"/>
      <c r="D11" s="57" t="s">
        <v>164</v>
      </c>
      <c r="E11" s="57"/>
      <c r="F11" s="58"/>
      <c r="G11" s="62" t="s">
        <v>162</v>
      </c>
      <c r="H11" s="140">
        <v>32320.933</v>
      </c>
      <c r="I11" s="84">
        <v>32100.7132566026</v>
      </c>
      <c r="J11" s="84">
        <v>33320.091622699765</v>
      </c>
      <c r="K11" s="155">
        <v>34839.03444685388</v>
      </c>
    </row>
    <row r="12" spans="2:11" ht="15" customHeight="1">
      <c r="B12" s="61"/>
      <c r="C12" s="57"/>
      <c r="D12" s="57" t="s">
        <v>165</v>
      </c>
      <c r="E12" s="57"/>
      <c r="F12" s="58"/>
      <c r="G12" s="62" t="s">
        <v>162</v>
      </c>
      <c r="H12" s="140">
        <v>983.0980000000001</v>
      </c>
      <c r="I12" s="84">
        <v>827.6566250514286</v>
      </c>
      <c r="J12" s="84">
        <v>1013.136596671883</v>
      </c>
      <c r="K12" s="155">
        <v>1360.136596671883</v>
      </c>
    </row>
    <row r="13" spans="2:11" ht="6" customHeight="1">
      <c r="B13" s="61"/>
      <c r="C13" s="57"/>
      <c r="D13" s="73"/>
      <c r="E13" s="57"/>
      <c r="F13" s="58"/>
      <c r="G13" s="62"/>
      <c r="H13" s="140"/>
      <c r="I13" s="84"/>
      <c r="J13" s="84"/>
      <c r="K13" s="155"/>
    </row>
    <row r="14" spans="2:11" ht="15" customHeight="1">
      <c r="B14" s="61"/>
      <c r="C14" s="57" t="s">
        <v>159</v>
      </c>
      <c r="D14" s="73"/>
      <c r="E14" s="57"/>
      <c r="F14" s="58"/>
      <c r="G14" s="62" t="s">
        <v>162</v>
      </c>
      <c r="H14" s="140">
        <v>35622.26700000001</v>
      </c>
      <c r="I14" s="84">
        <v>34936.66317467842</v>
      </c>
      <c r="J14" s="84">
        <v>35647.910583779056</v>
      </c>
      <c r="K14" s="155">
        <v>36935.838423300185</v>
      </c>
    </row>
    <row r="15" spans="2:11" ht="15" customHeight="1">
      <c r="B15" s="61"/>
      <c r="C15" s="57" t="s">
        <v>166</v>
      </c>
      <c r="D15" s="73"/>
      <c r="E15" s="57"/>
      <c r="F15" s="58"/>
      <c r="G15" s="62" t="s">
        <v>162</v>
      </c>
      <c r="H15" s="140">
        <v>34229.284</v>
      </c>
      <c r="I15" s="84">
        <v>33560.91293487903</v>
      </c>
      <c r="J15" s="84">
        <v>34301.080074114245</v>
      </c>
      <c r="K15" s="155">
        <v>35631.806949211525</v>
      </c>
    </row>
    <row r="16" spans="2:11" ht="15" customHeight="1">
      <c r="B16" s="61"/>
      <c r="C16" s="57"/>
      <c r="D16" s="57" t="s">
        <v>167</v>
      </c>
      <c r="E16" s="57"/>
      <c r="F16" s="58"/>
      <c r="G16" s="62" t="s">
        <v>162</v>
      </c>
      <c r="H16" s="140">
        <v>29935.344000000005</v>
      </c>
      <c r="I16" s="84">
        <v>30955.201951941723</v>
      </c>
      <c r="J16" s="84">
        <v>31860.286737763654</v>
      </c>
      <c r="K16" s="155">
        <v>32746.54827701739</v>
      </c>
    </row>
    <row r="17" spans="2:11" ht="15" customHeight="1">
      <c r="B17" s="61"/>
      <c r="C17" s="57"/>
      <c r="D17" s="57" t="s">
        <v>168</v>
      </c>
      <c r="E17" s="57"/>
      <c r="F17" s="58"/>
      <c r="G17" s="62" t="s">
        <v>162</v>
      </c>
      <c r="H17" s="140">
        <v>5686.923</v>
      </c>
      <c r="I17" s="84">
        <v>3981.4612227366983</v>
      </c>
      <c r="J17" s="84">
        <v>3787.6267207754277</v>
      </c>
      <c r="K17" s="155">
        <v>4189.284586349596</v>
      </c>
    </row>
    <row r="18" spans="2:11" ht="6" customHeight="1">
      <c r="B18" s="61"/>
      <c r="C18" s="57"/>
      <c r="D18" s="57"/>
      <c r="E18" s="57"/>
      <c r="F18" s="58"/>
      <c r="G18" s="62"/>
      <c r="H18" s="140"/>
      <c r="I18" s="84"/>
      <c r="J18" s="84"/>
      <c r="K18" s="155"/>
    </row>
    <row r="19" spans="2:11" ht="15" customHeight="1" thickBot="1">
      <c r="B19" s="221" t="s">
        <v>157</v>
      </c>
      <c r="C19" s="64"/>
      <c r="D19" s="64"/>
      <c r="E19" s="64"/>
      <c r="F19" s="65"/>
      <c r="G19" s="66" t="s">
        <v>162</v>
      </c>
      <c r="H19" s="144">
        <v>41305.731999999996</v>
      </c>
      <c r="I19" s="90">
        <v>42655.471538667436</v>
      </c>
      <c r="J19" s="90">
        <v>44301.51850029129</v>
      </c>
      <c r="K19" s="92">
        <v>45728.856709820175</v>
      </c>
    </row>
    <row r="20" spans="1:11" s="169" customFormat="1" ht="12.75" customHeight="1" thickBot="1">
      <c r="A20" s="57"/>
      <c r="B20" s="57"/>
      <c r="C20" s="57"/>
      <c r="D20" s="73"/>
      <c r="E20" s="57"/>
      <c r="F20" s="57"/>
      <c r="G20" s="68"/>
      <c r="H20" s="84"/>
      <c r="I20" s="84"/>
      <c r="J20" s="84"/>
      <c r="K20" s="84"/>
    </row>
    <row r="21" spans="1:11" s="169" customFormat="1" ht="16.5" customHeight="1">
      <c r="A21" s="57"/>
      <c r="B21" s="246" t="str">
        <f>"Strednodobá predikcia "&amp;Súhrn!$H$4&amp;" - sektor verejnej správy [% HDP]"</f>
        <v>Strednodobá predikcia P3Q-2016 - sektor verejnej správy [% HDP]</v>
      </c>
      <c r="C21" s="247"/>
      <c r="D21" s="247"/>
      <c r="E21" s="247"/>
      <c r="F21" s="247"/>
      <c r="G21" s="247"/>
      <c r="H21" s="247"/>
      <c r="I21" s="247"/>
      <c r="J21" s="247"/>
      <c r="K21" s="248"/>
    </row>
    <row r="22" spans="1:11" s="169" customFormat="1" ht="16.5" customHeight="1">
      <c r="A22" s="57"/>
      <c r="B22" s="278"/>
      <c r="C22" s="279"/>
      <c r="D22" s="279"/>
      <c r="E22" s="279"/>
      <c r="F22" s="279"/>
      <c r="G22" s="279"/>
      <c r="H22" s="279"/>
      <c r="I22" s="279"/>
      <c r="J22" s="279"/>
      <c r="K22" s="280"/>
    </row>
    <row r="23" spans="1:11" s="169" customFormat="1" ht="16.5" customHeight="1">
      <c r="A23" s="57"/>
      <c r="B23" s="272" t="s">
        <v>30</v>
      </c>
      <c r="C23" s="273"/>
      <c r="D23" s="273"/>
      <c r="E23" s="273"/>
      <c r="F23" s="274"/>
      <c r="G23" s="281" t="s">
        <v>75</v>
      </c>
      <c r="H23" s="293">
        <v>2015</v>
      </c>
      <c r="I23" s="269">
        <v>2016</v>
      </c>
      <c r="J23" s="269">
        <v>2017</v>
      </c>
      <c r="K23" s="292">
        <v>2018</v>
      </c>
    </row>
    <row r="24" spans="2:11" ht="17.25" customHeight="1">
      <c r="B24" s="275"/>
      <c r="C24" s="276"/>
      <c r="D24" s="276"/>
      <c r="E24" s="276"/>
      <c r="F24" s="277"/>
      <c r="G24" s="282"/>
      <c r="H24" s="294"/>
      <c r="I24" s="270"/>
      <c r="J24" s="270"/>
      <c r="K24" s="284"/>
    </row>
    <row r="25" spans="2:11" ht="3.75" customHeight="1">
      <c r="B25" s="242"/>
      <c r="C25" s="243"/>
      <c r="D25" s="243"/>
      <c r="E25" s="243"/>
      <c r="F25" s="244"/>
      <c r="G25" s="53"/>
      <c r="H25" s="107"/>
      <c r="I25" s="95"/>
      <c r="J25" s="95"/>
      <c r="K25" s="215"/>
    </row>
    <row r="26" spans="2:11" ht="15" customHeight="1">
      <c r="B26" s="50" t="s">
        <v>161</v>
      </c>
      <c r="C26" s="51"/>
      <c r="D26" s="51"/>
      <c r="E26" s="51"/>
      <c r="F26" s="100"/>
      <c r="G26" s="62"/>
      <c r="H26" s="140"/>
      <c r="I26" s="84"/>
      <c r="J26" s="84"/>
      <c r="K26" s="155"/>
    </row>
    <row r="27" spans="2:11" ht="15" customHeight="1">
      <c r="B27" s="61"/>
      <c r="C27" s="99" t="s">
        <v>169</v>
      </c>
      <c r="D27" s="217"/>
      <c r="E27" s="217"/>
      <c r="F27" s="218"/>
      <c r="G27" s="62" t="s">
        <v>15</v>
      </c>
      <c r="H27" s="117">
        <f aca="true" t="shared" si="0" ref="H27:K31">+H8/H$45*100</f>
        <v>-2.969401637971932</v>
      </c>
      <c r="I27" s="118">
        <f t="shared" si="0"/>
        <v>-2.491403087664038</v>
      </c>
      <c r="J27" s="118">
        <f t="shared" si="0"/>
        <v>-1.5587248546951864</v>
      </c>
      <c r="K27" s="158">
        <f t="shared" si="0"/>
        <v>-0.8230744737194167</v>
      </c>
    </row>
    <row r="28" spans="2:11" ht="15" customHeight="1">
      <c r="B28" s="61"/>
      <c r="C28" s="99" t="s">
        <v>163</v>
      </c>
      <c r="D28" s="217"/>
      <c r="E28" s="217"/>
      <c r="F28" s="218"/>
      <c r="G28" s="62" t="s">
        <v>15</v>
      </c>
      <c r="H28" s="117">
        <f t="shared" si="0"/>
        <v>-1.1851458495763383</v>
      </c>
      <c r="I28" s="118">
        <f t="shared" si="0"/>
        <v>-0.7847059597116672</v>
      </c>
      <c r="J28" s="118">
        <f t="shared" si="0"/>
        <v>0.03811575662813905</v>
      </c>
      <c r="K28" s="158">
        <f t="shared" si="0"/>
        <v>0.6339128298011252</v>
      </c>
    </row>
    <row r="29" spans="2:11" ht="15" customHeight="1">
      <c r="B29" s="61"/>
      <c r="C29" s="57" t="s">
        <v>158</v>
      </c>
      <c r="D29" s="73"/>
      <c r="E29" s="57"/>
      <c r="F29" s="58"/>
      <c r="G29" s="62" t="s">
        <v>15</v>
      </c>
      <c r="H29" s="117">
        <f t="shared" si="0"/>
        <v>42.6587475142599</v>
      </c>
      <c r="I29" s="118">
        <f t="shared" si="0"/>
        <v>40.84953262546198</v>
      </c>
      <c r="J29" s="118">
        <f t="shared" si="0"/>
        <v>40.7064532211771</v>
      </c>
      <c r="K29" s="158">
        <f t="shared" si="0"/>
        <v>40.44513775654438</v>
      </c>
    </row>
    <row r="30" spans="2:11" ht="15" customHeight="1">
      <c r="B30" s="61"/>
      <c r="C30" s="57"/>
      <c r="D30" s="57" t="s">
        <v>164</v>
      </c>
      <c r="E30" s="57"/>
      <c r="F30" s="58"/>
      <c r="G30" s="62" t="s">
        <v>15</v>
      </c>
      <c r="H30" s="117">
        <f t="shared" si="0"/>
        <v>41.39950867425961</v>
      </c>
      <c r="I30" s="118">
        <f t="shared" si="0"/>
        <v>39.82277708216511</v>
      </c>
      <c r="J30" s="118">
        <f t="shared" si="0"/>
        <v>39.5052496170308</v>
      </c>
      <c r="K30" s="158">
        <f t="shared" si="0"/>
        <v>38.92546450342025</v>
      </c>
    </row>
    <row r="31" spans="2:11" ht="15" customHeight="1">
      <c r="B31" s="61"/>
      <c r="C31" s="57"/>
      <c r="D31" s="57" t="s">
        <v>165</v>
      </c>
      <c r="E31" s="57"/>
      <c r="F31" s="58"/>
      <c r="G31" s="62" t="s">
        <v>15</v>
      </c>
      <c r="H31" s="117">
        <f t="shared" si="0"/>
        <v>1.2592388400002956</v>
      </c>
      <c r="I31" s="118">
        <f t="shared" si="0"/>
        <v>1.0267555432968736</v>
      </c>
      <c r="J31" s="118">
        <f t="shared" si="0"/>
        <v>1.201203604146297</v>
      </c>
      <c r="K31" s="158">
        <f t="shared" si="0"/>
        <v>1.519673253124134</v>
      </c>
    </row>
    <row r="32" spans="2:11" ht="3.75" customHeight="1">
      <c r="B32" s="61"/>
      <c r="C32" s="57"/>
      <c r="D32" s="73"/>
      <c r="E32" s="57"/>
      <c r="F32" s="58"/>
      <c r="G32" s="62"/>
      <c r="H32" s="117"/>
      <c r="I32" s="118"/>
      <c r="J32" s="118"/>
      <c r="K32" s="158"/>
    </row>
    <row r="33" spans="2:11" ht="15" customHeight="1">
      <c r="B33" s="61"/>
      <c r="C33" s="57" t="s">
        <v>159</v>
      </c>
      <c r="D33" s="73"/>
      <c r="E33" s="57"/>
      <c r="F33" s="58"/>
      <c r="G33" s="62" t="s">
        <v>15</v>
      </c>
      <c r="H33" s="117">
        <f aca="true" t="shared" si="1" ref="H33:K36">+H14/H$45*100</f>
        <v>45.62814915223184</v>
      </c>
      <c r="I33" s="118">
        <f t="shared" si="1"/>
        <v>43.340935713126015</v>
      </c>
      <c r="J33" s="118">
        <f t="shared" si="1"/>
        <v>42.26517807587228</v>
      </c>
      <c r="K33" s="158">
        <f t="shared" si="1"/>
        <v>41.2682122302638</v>
      </c>
    </row>
    <row r="34" spans="2:11" ht="15" customHeight="1">
      <c r="B34" s="61"/>
      <c r="C34" s="57" t="s">
        <v>166</v>
      </c>
      <c r="D34" s="73"/>
      <c r="E34" s="57"/>
      <c r="F34" s="58"/>
      <c r="G34" s="62" t="s">
        <v>15</v>
      </c>
      <c r="H34" s="117">
        <f t="shared" si="1"/>
        <v>43.84389336383624</v>
      </c>
      <c r="I34" s="118">
        <f t="shared" si="1"/>
        <v>41.63423858517365</v>
      </c>
      <c r="J34" s="118">
        <f t="shared" si="1"/>
        <v>40.668337464548955</v>
      </c>
      <c r="K34" s="158">
        <f t="shared" si="1"/>
        <v>39.81122492674326</v>
      </c>
    </row>
    <row r="35" spans="2:11" ht="15" customHeight="1">
      <c r="B35" s="61"/>
      <c r="C35" s="57"/>
      <c r="D35" s="57" t="s">
        <v>167</v>
      </c>
      <c r="E35" s="57"/>
      <c r="F35" s="58"/>
      <c r="G35" s="62" t="s">
        <v>15</v>
      </c>
      <c r="H35" s="117">
        <f t="shared" si="1"/>
        <v>38.34383535880433</v>
      </c>
      <c r="I35" s="118">
        <f t="shared" si="1"/>
        <v>38.40170456686119</v>
      </c>
      <c r="J35" s="118">
        <f t="shared" si="1"/>
        <v>37.7744633687639</v>
      </c>
      <c r="K35" s="158">
        <f t="shared" si="1"/>
        <v>36.587541038517124</v>
      </c>
    </row>
    <row r="36" spans="2:11" ht="15" customHeight="1">
      <c r="B36" s="61"/>
      <c r="C36" s="57"/>
      <c r="D36" s="57" t="s">
        <v>168</v>
      </c>
      <c r="E36" s="57"/>
      <c r="F36" s="58"/>
      <c r="G36" s="62" t="s">
        <v>15</v>
      </c>
      <c r="H36" s="117">
        <f t="shared" si="1"/>
        <v>7.284313793427512</v>
      </c>
      <c r="I36" s="118">
        <f t="shared" si="1"/>
        <v>4.939231146264836</v>
      </c>
      <c r="J36" s="118">
        <f t="shared" si="1"/>
        <v>4.4907181155057465</v>
      </c>
      <c r="K36" s="158">
        <f t="shared" si="1"/>
        <v>4.680664979663428</v>
      </c>
    </row>
    <row r="37" spans="1:11" ht="3.75" customHeight="1">
      <c r="A37" s="61"/>
      <c r="B37" s="61"/>
      <c r="C37" s="57"/>
      <c r="D37" s="57"/>
      <c r="E37" s="57"/>
      <c r="F37" s="58"/>
      <c r="G37" s="62"/>
      <c r="H37" s="117"/>
      <c r="I37" s="118"/>
      <c r="J37" s="118"/>
      <c r="K37" s="158"/>
    </row>
    <row r="38" spans="1:11" ht="15" customHeight="1">
      <c r="A38" s="61"/>
      <c r="B38" s="50" t="s">
        <v>188</v>
      </c>
      <c r="C38" s="51"/>
      <c r="D38" s="51"/>
      <c r="E38" s="51"/>
      <c r="F38" s="100"/>
      <c r="G38" s="62"/>
      <c r="H38" s="117"/>
      <c r="I38" s="118"/>
      <c r="J38" s="118"/>
      <c r="K38" s="158"/>
    </row>
    <row r="39" spans="1:11" ht="15" customHeight="1">
      <c r="A39" s="61"/>
      <c r="B39" s="61"/>
      <c r="C39" s="57" t="s">
        <v>181</v>
      </c>
      <c r="D39" s="217"/>
      <c r="E39" s="217"/>
      <c r="F39" s="218"/>
      <c r="G39" s="29" t="s">
        <v>184</v>
      </c>
      <c r="H39" s="233">
        <v>-0.36892370335036406</v>
      </c>
      <c r="I39" s="222">
        <v>-0.05710219258463765</v>
      </c>
      <c r="J39" s="222">
        <v>0.09439823254590743</v>
      </c>
      <c r="K39" s="232">
        <v>0.24194228066537013</v>
      </c>
    </row>
    <row r="40" spans="2:11" ht="15" customHeight="1">
      <c r="B40" s="61"/>
      <c r="C40" s="57" t="s">
        <v>182</v>
      </c>
      <c r="D40" s="217"/>
      <c r="E40" s="217"/>
      <c r="F40" s="218"/>
      <c r="G40" s="29" t="s">
        <v>184</v>
      </c>
      <c r="H40" s="233">
        <v>-2.2240736000333303</v>
      </c>
      <c r="I40" s="222">
        <v>-2.1443226103599247</v>
      </c>
      <c r="J40" s="222">
        <v>-1.626658066845441</v>
      </c>
      <c r="K40" s="232">
        <v>-1.0516249024990756</v>
      </c>
    </row>
    <row r="41" spans="2:11" ht="15" customHeight="1">
      <c r="B41" s="61"/>
      <c r="C41" s="57" t="s">
        <v>183</v>
      </c>
      <c r="D41" s="217"/>
      <c r="E41" s="217"/>
      <c r="F41" s="218"/>
      <c r="G41" s="29" t="s">
        <v>184</v>
      </c>
      <c r="H41" s="233">
        <v>-0.8070650603143523</v>
      </c>
      <c r="I41" s="222">
        <v>-0.7233193846780458</v>
      </c>
      <c r="J41" s="222">
        <v>-0.05606501593471687</v>
      </c>
      <c r="K41" s="232">
        <v>0.39406981532138874</v>
      </c>
    </row>
    <row r="42" spans="2:11" ht="15" customHeight="1">
      <c r="B42" s="61"/>
      <c r="C42" s="57" t="s">
        <v>189</v>
      </c>
      <c r="D42" s="217"/>
      <c r="E42" s="217"/>
      <c r="F42" s="218"/>
      <c r="G42" s="29" t="s">
        <v>192</v>
      </c>
      <c r="H42" s="233">
        <v>-0.6547882737358705</v>
      </c>
      <c r="I42" s="222">
        <v>0.08374567563630653</v>
      </c>
      <c r="J42" s="222">
        <v>0.6672543687433289</v>
      </c>
      <c r="K42" s="232">
        <v>0.4501348312561056</v>
      </c>
    </row>
    <row r="43" spans="2:11" ht="3.75" customHeight="1">
      <c r="B43" s="61"/>
      <c r="C43" s="57"/>
      <c r="D43" s="57"/>
      <c r="E43" s="57"/>
      <c r="F43" s="58"/>
      <c r="G43" s="62"/>
      <c r="H43" s="117"/>
      <c r="I43" s="118"/>
      <c r="J43" s="118"/>
      <c r="K43" s="158"/>
    </row>
    <row r="44" spans="2:11" ht="15" customHeight="1">
      <c r="B44" s="219" t="s">
        <v>157</v>
      </c>
      <c r="C44" s="57"/>
      <c r="D44" s="57"/>
      <c r="E44" s="57"/>
      <c r="F44" s="58"/>
      <c r="G44" s="62" t="s">
        <v>15</v>
      </c>
      <c r="H44" s="124">
        <f>+H19/H$45*100</f>
        <v>52.90803363351678</v>
      </c>
      <c r="I44" s="120">
        <f>+I19/I$45*100</f>
        <v>52.91656047765869</v>
      </c>
      <c r="J44" s="120">
        <f>+J19/J$45*100</f>
        <v>52.525142084999764</v>
      </c>
      <c r="K44" s="123">
        <f>+K19/K$45*100</f>
        <v>51.09260393985573</v>
      </c>
    </row>
    <row r="45" spans="2:11" ht="15" customHeight="1" thickBot="1">
      <c r="B45" s="63"/>
      <c r="C45" s="130" t="s">
        <v>65</v>
      </c>
      <c r="D45" s="64"/>
      <c r="E45" s="64"/>
      <c r="F45" s="65"/>
      <c r="G45" s="66" t="s">
        <v>148</v>
      </c>
      <c r="H45" s="144">
        <f>HDP!H7</f>
        <v>78070.81300000001</v>
      </c>
      <c r="I45" s="90">
        <f>HDP!I7</f>
        <v>80608.92687210183</v>
      </c>
      <c r="J45" s="90">
        <f>HDP!J7</f>
        <v>84343.45294792265</v>
      </c>
      <c r="K45" s="92">
        <f>HDP!K7</f>
        <v>89501.91061635935</v>
      </c>
    </row>
    <row r="46" ht="15" customHeight="1">
      <c r="B46" s="45" t="s">
        <v>114</v>
      </c>
    </row>
    <row r="47" ht="15" customHeight="1">
      <c r="B47" s="45" t="s">
        <v>193</v>
      </c>
    </row>
    <row r="48" spans="2:11" ht="15" customHeight="1">
      <c r="B48" s="45" t="s">
        <v>199</v>
      </c>
      <c r="H48" s="220"/>
      <c r="I48" s="220"/>
      <c r="J48" s="220"/>
      <c r="K48" s="220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14">
    <mergeCell ref="B4:F5"/>
    <mergeCell ref="G4:G5"/>
    <mergeCell ref="I4:I5"/>
    <mergeCell ref="J4:J5"/>
    <mergeCell ref="K4:K5"/>
    <mergeCell ref="B2:K3"/>
    <mergeCell ref="H4:H5"/>
    <mergeCell ref="B21:K22"/>
    <mergeCell ref="B23:F24"/>
    <mergeCell ref="G23:G24"/>
    <mergeCell ref="I23:I24"/>
    <mergeCell ref="J23:J24"/>
    <mergeCell ref="K23:K24"/>
    <mergeCell ref="H23:H2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43"/>
  <sheetViews>
    <sheetView zoomScale="80" zoomScaleNormal="80" zoomScalePageLayoutView="0" workbookViewId="0" topLeftCell="A1">
      <selection activeCell="K41" sqref="K41"/>
    </sheetView>
  </sheetViews>
  <sheetFormatPr defaultColWidth="9.140625" defaultRowHeight="15"/>
  <cols>
    <col min="1" max="2" width="3.140625" style="45" customWidth="1"/>
    <col min="3" max="3" width="36.421875" style="45" customWidth="1"/>
    <col min="4" max="23" width="7.7109375" style="45" customWidth="1"/>
    <col min="24" max="16384" width="9.140625" style="45" customWidth="1"/>
  </cols>
  <sheetData>
    <row r="1" ht="22.5" customHeight="1" thickBot="1">
      <c r="B1" s="44" t="s">
        <v>127</v>
      </c>
    </row>
    <row r="2" spans="2:23" ht="18">
      <c r="B2" s="298" t="s">
        <v>68</v>
      </c>
      <c r="C2" s="299"/>
      <c r="D2" s="295" t="s">
        <v>202</v>
      </c>
      <c r="E2" s="296"/>
      <c r="F2" s="296"/>
      <c r="G2" s="296"/>
      <c r="H2" s="297"/>
      <c r="I2" s="296">
        <v>2016</v>
      </c>
      <c r="J2" s="296"/>
      <c r="K2" s="296"/>
      <c r="L2" s="296"/>
      <c r="M2" s="297"/>
      <c r="N2" s="295">
        <v>2017</v>
      </c>
      <c r="O2" s="296"/>
      <c r="P2" s="296"/>
      <c r="Q2" s="296"/>
      <c r="R2" s="297"/>
      <c r="S2" s="296">
        <v>2018</v>
      </c>
      <c r="T2" s="296"/>
      <c r="U2" s="296"/>
      <c r="V2" s="296"/>
      <c r="W2" s="297"/>
    </row>
    <row r="3" spans="2:23" ht="81.75" customHeight="1" thickBot="1">
      <c r="B3" s="300"/>
      <c r="C3" s="301"/>
      <c r="D3" s="148" t="s">
        <v>70</v>
      </c>
      <c r="E3" s="149" t="s">
        <v>71</v>
      </c>
      <c r="F3" s="149" t="s">
        <v>72</v>
      </c>
      <c r="G3" s="150" t="s">
        <v>73</v>
      </c>
      <c r="H3" s="151" t="s">
        <v>74</v>
      </c>
      <c r="I3" s="148" t="s">
        <v>70</v>
      </c>
      <c r="J3" s="149" t="s">
        <v>71</v>
      </c>
      <c r="K3" s="149" t="s">
        <v>72</v>
      </c>
      <c r="L3" s="150" t="s">
        <v>73</v>
      </c>
      <c r="M3" s="151" t="s">
        <v>74</v>
      </c>
      <c r="N3" s="148" t="s">
        <v>70</v>
      </c>
      <c r="O3" s="149" t="s">
        <v>71</v>
      </c>
      <c r="P3" s="149" t="s">
        <v>72</v>
      </c>
      <c r="Q3" s="150" t="s">
        <v>73</v>
      </c>
      <c r="R3" s="151" t="s">
        <v>74</v>
      </c>
      <c r="S3" s="148" t="s">
        <v>70</v>
      </c>
      <c r="T3" s="149" t="s">
        <v>71</v>
      </c>
      <c r="U3" s="149" t="s">
        <v>72</v>
      </c>
      <c r="V3" s="150" t="s">
        <v>73</v>
      </c>
      <c r="W3" s="151" t="s">
        <v>74</v>
      </c>
    </row>
    <row r="4" spans="2:23" ht="15" customHeight="1">
      <c r="B4" s="61" t="s">
        <v>149</v>
      </c>
      <c r="C4" s="60"/>
      <c r="D4" s="159">
        <v>3.595003065922924</v>
      </c>
      <c r="E4" s="160">
        <v>3.595003065923219</v>
      </c>
      <c r="F4" s="160">
        <v>3.6</v>
      </c>
      <c r="G4" s="161">
        <v>3.595</v>
      </c>
      <c r="H4" s="162">
        <v>3.595003065923219</v>
      </c>
      <c r="I4" s="159">
        <v>3.529303462120083</v>
      </c>
      <c r="J4" s="160">
        <v>3.5760395496688746</v>
      </c>
      <c r="K4" s="160">
        <v>3.2</v>
      </c>
      <c r="L4" s="161">
        <v>3.347</v>
      </c>
      <c r="M4" s="162">
        <v>3.068323539043849</v>
      </c>
      <c r="N4" s="159">
        <v>3.33931057814479</v>
      </c>
      <c r="O4" s="160">
        <v>3.531838274093091</v>
      </c>
      <c r="P4" s="160">
        <v>3.3</v>
      </c>
      <c r="Q4" s="161">
        <v>3.426</v>
      </c>
      <c r="R4" s="162">
        <v>3.211869552502211</v>
      </c>
      <c r="S4" s="159">
        <v>4.191591815347834</v>
      </c>
      <c r="T4" s="160">
        <v>3.8734044569005643</v>
      </c>
      <c r="U4" s="160" t="s">
        <v>203</v>
      </c>
      <c r="V4" s="161">
        <v>3.4</v>
      </c>
      <c r="W4" s="162" t="s">
        <v>203</v>
      </c>
    </row>
    <row r="5" spans="2:23" ht="15" customHeight="1">
      <c r="B5" s="61"/>
      <c r="C5" s="60" t="s">
        <v>194</v>
      </c>
      <c r="D5" s="159">
        <v>2.3668421900248973</v>
      </c>
      <c r="E5" s="160">
        <v>2.35381597362907</v>
      </c>
      <c r="F5" s="160">
        <v>2.4</v>
      </c>
      <c r="G5" s="161" t="s">
        <v>203</v>
      </c>
      <c r="H5" s="162">
        <v>2.3668421900249648</v>
      </c>
      <c r="I5" s="159">
        <v>2.9407775960193874</v>
      </c>
      <c r="J5" s="160">
        <v>2.94003625007333</v>
      </c>
      <c r="K5" s="160">
        <v>3.6</v>
      </c>
      <c r="L5" s="161" t="s">
        <v>203</v>
      </c>
      <c r="M5" s="162">
        <v>3.322124401626092</v>
      </c>
      <c r="N5" s="159">
        <v>3.456622923150391</v>
      </c>
      <c r="O5" s="160">
        <v>2.4957418365670447</v>
      </c>
      <c r="P5" s="160">
        <v>3.2</v>
      </c>
      <c r="Q5" s="161" t="s">
        <v>203</v>
      </c>
      <c r="R5" s="162">
        <v>3.190171295747213</v>
      </c>
      <c r="S5" s="159">
        <v>3.513359818721142</v>
      </c>
      <c r="T5" s="160">
        <v>2.738052235625932</v>
      </c>
      <c r="U5" s="160" t="s">
        <v>203</v>
      </c>
      <c r="V5" s="161" t="s">
        <v>203</v>
      </c>
      <c r="W5" s="162" t="s">
        <v>203</v>
      </c>
    </row>
    <row r="6" spans="2:23" ht="15">
      <c r="B6" s="61"/>
      <c r="C6" s="60" t="s">
        <v>150</v>
      </c>
      <c r="D6" s="159">
        <v>3.4386987629246164</v>
      </c>
      <c r="E6" s="160">
        <v>3.4386987629245525</v>
      </c>
      <c r="F6" s="160">
        <v>3.4</v>
      </c>
      <c r="G6" s="161" t="s">
        <v>203</v>
      </c>
      <c r="H6" s="162">
        <v>3.4386987555263593</v>
      </c>
      <c r="I6" s="159">
        <v>2.560741532448759</v>
      </c>
      <c r="J6" s="160">
        <v>1.8270701459625949</v>
      </c>
      <c r="K6" s="160">
        <v>0.9</v>
      </c>
      <c r="L6" s="161" t="s">
        <v>203</v>
      </c>
      <c r="M6" s="162">
        <v>2.471416259530046</v>
      </c>
      <c r="N6" s="159">
        <v>1.2871408559746556</v>
      </c>
      <c r="O6" s="160">
        <v>1.702198713489711</v>
      </c>
      <c r="P6" s="160">
        <v>2.6</v>
      </c>
      <c r="Q6" s="161" t="s">
        <v>203</v>
      </c>
      <c r="R6" s="162">
        <v>0.800451644675304</v>
      </c>
      <c r="S6" s="159">
        <v>1.0675913579990493</v>
      </c>
      <c r="T6" s="160">
        <v>1.3076949919695657</v>
      </c>
      <c r="U6" s="160" t="s">
        <v>203</v>
      </c>
      <c r="V6" s="161" t="s">
        <v>203</v>
      </c>
      <c r="W6" s="162" t="s">
        <v>203</v>
      </c>
    </row>
    <row r="7" spans="2:23" ht="15">
      <c r="B7" s="61"/>
      <c r="C7" s="60" t="s">
        <v>151</v>
      </c>
      <c r="D7" s="159">
        <v>13.970922066291067</v>
      </c>
      <c r="E7" s="160">
        <v>13.970922066291136</v>
      </c>
      <c r="F7" s="160">
        <v>14</v>
      </c>
      <c r="G7" s="161" t="s">
        <v>203</v>
      </c>
      <c r="H7" s="162">
        <v>13.970922066291113</v>
      </c>
      <c r="I7" s="159">
        <v>0.8808156863211707</v>
      </c>
      <c r="J7" s="160">
        <v>-0.13997643646731506</v>
      </c>
      <c r="K7" s="160">
        <v>1.5</v>
      </c>
      <c r="L7" s="161" t="s">
        <v>203</v>
      </c>
      <c r="M7" s="162">
        <v>2.316831830259214</v>
      </c>
      <c r="N7" s="159">
        <v>5.72867293012709</v>
      </c>
      <c r="O7" s="160">
        <v>4.003029787268364</v>
      </c>
      <c r="P7" s="160">
        <v>5.7</v>
      </c>
      <c r="Q7" s="161" t="s">
        <v>203</v>
      </c>
      <c r="R7" s="162">
        <v>3.8035975899385788</v>
      </c>
      <c r="S7" s="159">
        <v>5.822432883537502</v>
      </c>
      <c r="T7" s="160">
        <v>0.507770986887901</v>
      </c>
      <c r="U7" s="160" t="s">
        <v>203</v>
      </c>
      <c r="V7" s="161" t="s">
        <v>203</v>
      </c>
      <c r="W7" s="162" t="s">
        <v>203</v>
      </c>
    </row>
    <row r="8" spans="2:23" ht="15">
      <c r="B8" s="61"/>
      <c r="C8" s="60" t="s">
        <v>152</v>
      </c>
      <c r="D8" s="159">
        <v>6.9987439192868806</v>
      </c>
      <c r="E8" s="160">
        <v>6.998743919286854</v>
      </c>
      <c r="F8" s="160">
        <v>7</v>
      </c>
      <c r="G8" s="161">
        <v>6.602</v>
      </c>
      <c r="H8" s="162">
        <v>7</v>
      </c>
      <c r="I8" s="159">
        <v>5.243083230958305</v>
      </c>
      <c r="J8" s="160">
        <v>5.474244645760495</v>
      </c>
      <c r="K8" s="160">
        <v>4.3</v>
      </c>
      <c r="L8" s="161">
        <v>5.4</v>
      </c>
      <c r="M8" s="162">
        <v>4.4</v>
      </c>
      <c r="N8" s="159">
        <v>5.7537585240033025</v>
      </c>
      <c r="O8" s="160">
        <v>5.77160425435006</v>
      </c>
      <c r="P8" s="160">
        <v>5.9</v>
      </c>
      <c r="Q8" s="161">
        <v>5.6</v>
      </c>
      <c r="R8" s="162">
        <v>5.5</v>
      </c>
      <c r="S8" s="159">
        <v>7.731893880171569</v>
      </c>
      <c r="T8" s="160">
        <v>7.339933085566175</v>
      </c>
      <c r="U8" s="160" t="s">
        <v>203</v>
      </c>
      <c r="V8" s="161">
        <v>5.796</v>
      </c>
      <c r="W8" s="162" t="s">
        <v>203</v>
      </c>
    </row>
    <row r="9" spans="2:23" ht="15">
      <c r="B9" s="61"/>
      <c r="C9" s="60" t="s">
        <v>195</v>
      </c>
      <c r="D9" s="159">
        <v>8.227369562007382</v>
      </c>
      <c r="E9" s="160">
        <v>8.227369562007226</v>
      </c>
      <c r="F9" s="160">
        <v>8.2</v>
      </c>
      <c r="G9" s="161">
        <v>8.059</v>
      </c>
      <c r="H9" s="162">
        <v>8.2</v>
      </c>
      <c r="I9" s="159">
        <v>4.145860165760951</v>
      </c>
      <c r="J9" s="160">
        <v>4.235469974510697</v>
      </c>
      <c r="K9" s="160">
        <v>3.5</v>
      </c>
      <c r="L9" s="161">
        <v>5.3</v>
      </c>
      <c r="M9" s="162">
        <v>3.3</v>
      </c>
      <c r="N9" s="159">
        <v>6.056796416373132</v>
      </c>
      <c r="O9" s="160">
        <v>4.897099911049763</v>
      </c>
      <c r="P9" s="160">
        <v>6.5</v>
      </c>
      <c r="Q9" s="161">
        <v>6</v>
      </c>
      <c r="R9" s="162">
        <v>5.3</v>
      </c>
      <c r="S9" s="159">
        <v>7.445733365615865</v>
      </c>
      <c r="T9" s="160">
        <v>5.835703436533346</v>
      </c>
      <c r="U9" s="160" t="s">
        <v>203</v>
      </c>
      <c r="V9" s="161">
        <v>5.8</v>
      </c>
      <c r="W9" s="162" t="s">
        <v>203</v>
      </c>
    </row>
    <row r="10" spans="2:23" ht="3.75" customHeight="1">
      <c r="B10" s="61"/>
      <c r="C10" s="60"/>
      <c r="D10" s="159"/>
      <c r="E10" s="160"/>
      <c r="F10" s="160"/>
      <c r="G10" s="161"/>
      <c r="H10" s="162"/>
      <c r="I10" s="159"/>
      <c r="J10" s="160"/>
      <c r="K10" s="160"/>
      <c r="L10" s="161"/>
      <c r="M10" s="162"/>
      <c r="N10" s="159"/>
      <c r="O10" s="160"/>
      <c r="P10" s="160"/>
      <c r="Q10" s="161"/>
      <c r="R10" s="162"/>
      <c r="S10" s="159"/>
      <c r="T10" s="160"/>
      <c r="U10" s="160" t="s">
        <v>203</v>
      </c>
      <c r="V10" s="161"/>
      <c r="W10" s="162" t="s">
        <v>203</v>
      </c>
    </row>
    <row r="11" spans="2:23" ht="18">
      <c r="B11" s="61" t="s">
        <v>153</v>
      </c>
      <c r="C11" s="60"/>
      <c r="D11" s="159">
        <v>-0.34381384224427336</v>
      </c>
      <c r="E11" s="161">
        <v>-0.34381384224428935</v>
      </c>
      <c r="F11" s="161">
        <v>-0.3</v>
      </c>
      <c r="G11" s="161">
        <v>-0.341</v>
      </c>
      <c r="H11" s="162">
        <v>-0.3438138426323456</v>
      </c>
      <c r="I11" s="159">
        <v>-0.4789263616863195</v>
      </c>
      <c r="J11" s="160">
        <v>-0.45803071988115285</v>
      </c>
      <c r="K11" s="160">
        <v>-0.1</v>
      </c>
      <c r="L11" s="161">
        <v>0.161</v>
      </c>
      <c r="M11" s="162">
        <v>-0.33806775295279756</v>
      </c>
      <c r="N11" s="159">
        <v>1.0702350651723407</v>
      </c>
      <c r="O11" s="160">
        <v>0.918807723989068</v>
      </c>
      <c r="P11" s="160">
        <v>1.5</v>
      </c>
      <c r="Q11" s="161">
        <v>1.424</v>
      </c>
      <c r="R11" s="162">
        <v>0.9263708449353869</v>
      </c>
      <c r="S11" s="159">
        <v>1.7128462184131052</v>
      </c>
      <c r="T11" s="160">
        <v>1.5829005431994947</v>
      </c>
      <c r="U11" s="160" t="s">
        <v>203</v>
      </c>
      <c r="V11" s="161">
        <v>1.743</v>
      </c>
      <c r="W11" s="162" t="s">
        <v>203</v>
      </c>
    </row>
    <row r="12" spans="2:23" ht="3.75" customHeight="1">
      <c r="B12" s="61"/>
      <c r="C12" s="60"/>
      <c r="D12" s="58"/>
      <c r="E12" s="58"/>
      <c r="F12" s="58"/>
      <c r="G12" s="58"/>
      <c r="H12" s="162"/>
      <c r="I12" s="159"/>
      <c r="J12" s="160"/>
      <c r="K12" s="160"/>
      <c r="L12" s="161"/>
      <c r="M12" s="162"/>
      <c r="N12" s="159"/>
      <c r="O12" s="160"/>
      <c r="P12" s="160"/>
      <c r="Q12" s="161"/>
      <c r="R12" s="162"/>
      <c r="S12" s="159"/>
      <c r="T12" s="160"/>
      <c r="U12" s="160" t="s">
        <v>203</v>
      </c>
      <c r="V12" s="161"/>
      <c r="W12" s="162" t="s">
        <v>203</v>
      </c>
    </row>
    <row r="13" spans="2:23" ht="15">
      <c r="B13" s="61" t="s">
        <v>125</v>
      </c>
      <c r="C13" s="60"/>
      <c r="D13" s="159">
        <v>1.976835338428117</v>
      </c>
      <c r="E13" s="161">
        <v>1.9768355607293842</v>
      </c>
      <c r="F13" s="161">
        <v>2</v>
      </c>
      <c r="G13" s="161" t="s">
        <v>203</v>
      </c>
      <c r="H13" s="162" t="s">
        <v>203</v>
      </c>
      <c r="I13" s="159">
        <v>2.0401345796524595</v>
      </c>
      <c r="J13" s="160">
        <v>2.109666164212576</v>
      </c>
      <c r="K13" s="160">
        <v>1.8</v>
      </c>
      <c r="L13" s="161" t="s">
        <v>203</v>
      </c>
      <c r="M13" s="162" t="s">
        <v>203</v>
      </c>
      <c r="N13" s="159">
        <v>1.0024618090517663</v>
      </c>
      <c r="O13" s="160">
        <v>1.4609320855854868</v>
      </c>
      <c r="P13" s="160">
        <v>1.5</v>
      </c>
      <c r="Q13" s="161" t="s">
        <v>203</v>
      </c>
      <c r="R13" s="162" t="s">
        <v>203</v>
      </c>
      <c r="S13" s="159">
        <v>1.0417341375557214</v>
      </c>
      <c r="T13" s="160">
        <v>1.0481656970948494</v>
      </c>
      <c r="U13" s="160" t="s">
        <v>203</v>
      </c>
      <c r="V13" s="161" t="s">
        <v>203</v>
      </c>
      <c r="W13" s="162" t="s">
        <v>203</v>
      </c>
    </row>
    <row r="14" spans="2:23" ht="15">
      <c r="B14" s="61" t="s">
        <v>69</v>
      </c>
      <c r="C14" s="60"/>
      <c r="D14" s="159">
        <v>11.476920357647105</v>
      </c>
      <c r="E14" s="160">
        <v>11.476974904772725</v>
      </c>
      <c r="F14" s="160">
        <v>11.5</v>
      </c>
      <c r="G14" s="161">
        <v>11.467</v>
      </c>
      <c r="H14" s="162">
        <v>11.47630785942356</v>
      </c>
      <c r="I14" s="159">
        <v>9.9105562675898</v>
      </c>
      <c r="J14" s="160">
        <v>9.787713351291346</v>
      </c>
      <c r="K14" s="160">
        <v>10.5</v>
      </c>
      <c r="L14" s="161">
        <v>10.384</v>
      </c>
      <c r="M14" s="162">
        <v>10.44554705883359</v>
      </c>
      <c r="N14" s="159">
        <v>9.281336281767144</v>
      </c>
      <c r="O14" s="160">
        <v>8.512869027249284</v>
      </c>
      <c r="P14" s="160">
        <v>9.5</v>
      </c>
      <c r="Q14" s="161">
        <v>9.61</v>
      </c>
      <c r="R14" s="162">
        <v>9.559402274464887</v>
      </c>
      <c r="S14" s="159">
        <v>8.539191755389197</v>
      </c>
      <c r="T14" s="160">
        <v>7.411114271442789</v>
      </c>
      <c r="U14" s="160" t="s">
        <v>203</v>
      </c>
      <c r="V14" s="161">
        <v>9.236</v>
      </c>
      <c r="W14" s="162" t="s">
        <v>203</v>
      </c>
    </row>
    <row r="15" spans="2:23" ht="15">
      <c r="B15" s="61" t="s">
        <v>93</v>
      </c>
      <c r="C15" s="60"/>
      <c r="D15" s="159">
        <v>2.9137529137528873</v>
      </c>
      <c r="E15" s="160">
        <v>2.9137529137529095</v>
      </c>
      <c r="F15" s="160" t="s">
        <v>203</v>
      </c>
      <c r="G15" s="161" t="s">
        <v>203</v>
      </c>
      <c r="H15" s="162" t="s">
        <v>203</v>
      </c>
      <c r="I15" s="159">
        <v>3.3523030501576585</v>
      </c>
      <c r="J15" s="160">
        <v>2.8312570781426905</v>
      </c>
      <c r="K15" s="160" t="s">
        <v>203</v>
      </c>
      <c r="L15" s="161" t="s">
        <v>203</v>
      </c>
      <c r="M15" s="162" t="s">
        <v>203</v>
      </c>
      <c r="N15" s="159">
        <v>3.93379429260375</v>
      </c>
      <c r="O15" s="160">
        <v>3.524229074889873</v>
      </c>
      <c r="P15" s="160" t="s">
        <v>203</v>
      </c>
      <c r="Q15" s="161" t="s">
        <v>203</v>
      </c>
      <c r="R15" s="162" t="s">
        <v>203</v>
      </c>
      <c r="S15" s="159">
        <v>3.9320536908464874</v>
      </c>
      <c r="T15" s="160">
        <v>4.255319148936176</v>
      </c>
      <c r="U15" s="160" t="s">
        <v>203</v>
      </c>
      <c r="V15" s="161" t="s">
        <v>203</v>
      </c>
      <c r="W15" s="162" t="s">
        <v>203</v>
      </c>
    </row>
    <row r="16" spans="2:23" ht="15">
      <c r="B16" s="61" t="s">
        <v>90</v>
      </c>
      <c r="C16" s="60"/>
      <c r="D16" s="159">
        <v>2.372099847253594</v>
      </c>
      <c r="E16" s="160" t="s">
        <v>203</v>
      </c>
      <c r="F16" s="160">
        <v>2.4</v>
      </c>
      <c r="G16" s="161" t="s">
        <v>203</v>
      </c>
      <c r="H16" s="162">
        <v>2.3721268474792945</v>
      </c>
      <c r="I16" s="159">
        <v>2.757259550999038</v>
      </c>
      <c r="J16" s="160" t="s">
        <v>203</v>
      </c>
      <c r="K16" s="160">
        <v>3.5</v>
      </c>
      <c r="L16" s="161" t="s">
        <v>203</v>
      </c>
      <c r="M16" s="162">
        <v>3.506573487618958</v>
      </c>
      <c r="N16" s="159">
        <v>3.9278362295578404</v>
      </c>
      <c r="O16" s="160" t="s">
        <v>203</v>
      </c>
      <c r="P16" s="160">
        <v>3.9</v>
      </c>
      <c r="Q16" s="161" t="s">
        <v>203</v>
      </c>
      <c r="R16" s="162">
        <v>3.847565623992355</v>
      </c>
      <c r="S16" s="159">
        <v>3.9317434989805946</v>
      </c>
      <c r="T16" s="160" t="s">
        <v>203</v>
      </c>
      <c r="U16" s="160" t="s">
        <v>203</v>
      </c>
      <c r="V16" s="161" t="s">
        <v>203</v>
      </c>
      <c r="W16" s="162" t="s">
        <v>203</v>
      </c>
    </row>
    <row r="17" spans="2:23" ht="3.75" customHeight="1">
      <c r="B17" s="61"/>
      <c r="C17" s="60"/>
      <c r="D17" s="159"/>
      <c r="E17" s="202"/>
      <c r="F17" s="160"/>
      <c r="G17" s="161"/>
      <c r="H17" s="162"/>
      <c r="I17" s="159"/>
      <c r="J17" s="160"/>
      <c r="K17" s="160"/>
      <c r="L17" s="161"/>
      <c r="M17" s="162"/>
      <c r="N17" s="159"/>
      <c r="O17" s="160"/>
      <c r="P17" s="160"/>
      <c r="Q17" s="161"/>
      <c r="R17" s="162"/>
      <c r="S17" s="159"/>
      <c r="T17" s="160"/>
      <c r="U17" s="160" t="s">
        <v>203</v>
      </c>
      <c r="V17" s="161"/>
      <c r="W17" s="162" t="s">
        <v>203</v>
      </c>
    </row>
    <row r="18" spans="2:23" ht="15">
      <c r="B18" s="61" t="s">
        <v>66</v>
      </c>
      <c r="C18" s="60"/>
      <c r="D18" s="163">
        <v>-2.97</v>
      </c>
      <c r="E18" s="164">
        <v>-2.97</v>
      </c>
      <c r="F18" s="164">
        <v>-2.97</v>
      </c>
      <c r="G18" s="160">
        <v>-2.681</v>
      </c>
      <c r="H18" s="161">
        <v>-3</v>
      </c>
      <c r="I18" s="159">
        <v>-2.4917293542578314</v>
      </c>
      <c r="J18" s="226">
        <v>-2.07</v>
      </c>
      <c r="K18" s="160">
        <v>-2.4</v>
      </c>
      <c r="L18" s="161">
        <v>-2.203</v>
      </c>
      <c r="M18" s="162">
        <v>-2.3</v>
      </c>
      <c r="N18" s="159">
        <v>-1.5544285043576427</v>
      </c>
      <c r="O18" s="227">
        <v>-1.29</v>
      </c>
      <c r="P18" s="160">
        <v>-1.6</v>
      </c>
      <c r="Q18" s="161">
        <v>-1.965</v>
      </c>
      <c r="R18" s="162">
        <v>-1.6</v>
      </c>
      <c r="S18" s="159">
        <v>-0.8179377184869121</v>
      </c>
      <c r="T18" s="227">
        <v>-0.44</v>
      </c>
      <c r="U18" s="227" t="s">
        <v>203</v>
      </c>
      <c r="V18" s="161">
        <v>-1.746</v>
      </c>
      <c r="W18" s="162" t="s">
        <v>203</v>
      </c>
    </row>
    <row r="19" spans="2:23" ht="15">
      <c r="B19" s="61" t="s">
        <v>88</v>
      </c>
      <c r="C19" s="60"/>
      <c r="D19" s="163">
        <v>52.9</v>
      </c>
      <c r="E19" s="164">
        <v>52.9</v>
      </c>
      <c r="F19" s="164">
        <v>52.9</v>
      </c>
      <c r="G19" s="160">
        <v>52.634</v>
      </c>
      <c r="H19" s="161">
        <v>52.9</v>
      </c>
      <c r="I19" s="159">
        <v>52.918138269411244</v>
      </c>
      <c r="J19" s="226">
        <v>52.7</v>
      </c>
      <c r="K19" s="160">
        <v>53.4</v>
      </c>
      <c r="L19" s="161">
        <v>52.141</v>
      </c>
      <c r="M19" s="162">
        <v>53.3</v>
      </c>
      <c r="N19" s="159">
        <v>52.5223201588666</v>
      </c>
      <c r="O19" s="227">
        <v>52.2</v>
      </c>
      <c r="P19" s="160">
        <v>52.7</v>
      </c>
      <c r="Q19" s="161">
        <v>51.888</v>
      </c>
      <c r="R19" s="162">
        <v>53</v>
      </c>
      <c r="S19" s="159">
        <v>51.084778371688245</v>
      </c>
      <c r="T19" s="227">
        <v>50.5</v>
      </c>
      <c r="U19" s="227" t="s">
        <v>203</v>
      </c>
      <c r="V19" s="161">
        <v>51.191</v>
      </c>
      <c r="W19" s="162" t="s">
        <v>203</v>
      </c>
    </row>
    <row r="20" spans="2:23" ht="3.75" customHeight="1">
      <c r="B20" s="61"/>
      <c r="C20" s="60"/>
      <c r="D20" s="159"/>
      <c r="E20" s="160"/>
      <c r="F20" s="161"/>
      <c r="G20" s="161"/>
      <c r="H20" s="162"/>
      <c r="I20" s="159"/>
      <c r="J20" s="161"/>
      <c r="K20" s="161"/>
      <c r="L20" s="161"/>
      <c r="M20" s="162"/>
      <c r="N20" s="159"/>
      <c r="O20" s="161"/>
      <c r="P20" s="161"/>
      <c r="Q20" s="161"/>
      <c r="R20" s="162"/>
      <c r="S20" s="159"/>
      <c r="T20" s="160"/>
      <c r="U20" s="161" t="s">
        <v>203</v>
      </c>
      <c r="V20" s="161"/>
      <c r="W20" s="162" t="s">
        <v>203</v>
      </c>
    </row>
    <row r="21" spans="2:23" ht="15.75" thickBot="1">
      <c r="B21" s="63" t="s">
        <v>67</v>
      </c>
      <c r="C21" s="67"/>
      <c r="D21" s="228">
        <v>-1.3016382884772022</v>
      </c>
      <c r="E21" s="166">
        <v>-1.3016527894149608</v>
      </c>
      <c r="F21" s="166">
        <v>0.8</v>
      </c>
      <c r="G21" s="166">
        <v>-1.149</v>
      </c>
      <c r="H21" s="167">
        <v>-1.1</v>
      </c>
      <c r="I21" s="228">
        <v>-0.6431230629037943</v>
      </c>
      <c r="J21" s="166">
        <v>-0.7216862115846804</v>
      </c>
      <c r="K21" s="166">
        <v>-0.6</v>
      </c>
      <c r="L21" s="166">
        <v>-0.983</v>
      </c>
      <c r="M21" s="167">
        <v>0</v>
      </c>
      <c r="N21" s="228">
        <v>-1.1918073431889413</v>
      </c>
      <c r="O21" s="166">
        <v>-0.31224958200840125</v>
      </c>
      <c r="P21" s="166">
        <v>-1.1</v>
      </c>
      <c r="Q21" s="166">
        <v>-1.015</v>
      </c>
      <c r="R21" s="167">
        <v>0.5</v>
      </c>
      <c r="S21" s="228">
        <v>-0.7059238640530134</v>
      </c>
      <c r="T21" s="165">
        <v>0.48593452144157057</v>
      </c>
      <c r="U21" s="166" t="s">
        <v>203</v>
      </c>
      <c r="V21" s="166">
        <v>-1.016</v>
      </c>
      <c r="W21" s="167" t="s">
        <v>203</v>
      </c>
    </row>
    <row r="22" ht="15">
      <c r="B22" s="45" t="s">
        <v>126</v>
      </c>
    </row>
    <row r="23" ht="15">
      <c r="B23" s="57" t="s">
        <v>204</v>
      </c>
    </row>
    <row r="24" spans="1:15" ht="15">
      <c r="A24" s="171"/>
      <c r="B24" s="45" t="s">
        <v>205</v>
      </c>
      <c r="C24" s="171"/>
      <c r="D24" s="171"/>
      <c r="E24" s="171"/>
      <c r="F24" s="171"/>
      <c r="G24" s="203"/>
      <c r="H24" s="203"/>
      <c r="I24" s="203"/>
      <c r="J24" s="203"/>
      <c r="K24" s="203"/>
      <c r="L24" s="203"/>
      <c r="M24" s="203"/>
      <c r="N24" s="203"/>
      <c r="O24" s="204"/>
    </row>
    <row r="25" ht="15">
      <c r="B25" s="45" t="s">
        <v>179</v>
      </c>
    </row>
    <row r="26" ht="15">
      <c r="B26" s="45" t="s">
        <v>180</v>
      </c>
    </row>
    <row r="27" spans="2:10" ht="15">
      <c r="B27" s="171" t="s">
        <v>196</v>
      </c>
      <c r="J27" s="171"/>
    </row>
    <row r="29" ht="15">
      <c r="B29" s="45" t="s">
        <v>156</v>
      </c>
    </row>
    <row r="30" ht="15">
      <c r="B30" s="45" t="s">
        <v>154</v>
      </c>
    </row>
    <row r="37" ht="15">
      <c r="G37" s="45" t="s">
        <v>176</v>
      </c>
    </row>
    <row r="39" spans="4:5" ht="15">
      <c r="D39" s="57"/>
      <c r="E39" s="57"/>
    </row>
    <row r="40" spans="4:5" ht="15">
      <c r="D40" s="245"/>
      <c r="E40" s="57"/>
    </row>
    <row r="41" spans="4:5" ht="15">
      <c r="D41" s="245"/>
      <c r="E41" s="57"/>
    </row>
    <row r="42" spans="4:5" ht="15">
      <c r="D42" s="57"/>
      <c r="E42" s="57"/>
    </row>
    <row r="43" spans="4:5" ht="15">
      <c r="D43" s="57"/>
      <c r="E43" s="57"/>
    </row>
  </sheetData>
  <sheetProtection/>
  <mergeCells count="5">
    <mergeCell ref="N2:R2"/>
    <mergeCell ref="D2:H2"/>
    <mergeCell ref="I2:M2"/>
    <mergeCell ref="B2:C3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2016-09-21T14:50:22Z</cp:lastPrinted>
  <dcterms:created xsi:type="dcterms:W3CDTF">2013-10-16T07:18:04Z</dcterms:created>
  <dcterms:modified xsi:type="dcterms:W3CDTF">2016-09-27T12:11:50Z</dcterms:modified>
  <cp:category/>
  <cp:version/>
  <cp:contentType/>
  <cp:contentStatus/>
</cp:coreProperties>
</file>