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20" yWindow="240" windowWidth="19320" windowHeight="9840" tabRatio="908" activeTab="6"/>
  </bookViews>
  <sheets>
    <sheet name="Súhrn" sheetId="1" r:id="rId1"/>
    <sheet name="HDP" sheetId="2" r:id="rId2"/>
    <sheet name="Inflácia" sheetId="3" r:id="rId3"/>
    <sheet name="Trh práce" sheetId="4" r:id="rId4"/>
    <sheet name="Obchodná a platobná bilancia" sheetId="5" r:id="rId5"/>
    <sheet name="Sektor_verejnej_správy" sheetId="6" r:id="rId6"/>
    <sheet name="Porovnanie predikcií" sheetId="7" r:id="rId7"/>
  </sheets>
  <definedNames>
    <definedName name="_xlnm.Print_Area" localSheetId="6">'Porovnanie predikcií'!$A$1:$W$30</definedName>
    <definedName name="_xlnm.Print_Area" localSheetId="0">'Súhrn'!$B$2:$O$77</definedName>
  </definedNames>
  <calcPr fullCalcOnLoad="1"/>
</workbook>
</file>

<file path=xl/sharedStrings.xml><?xml version="1.0" encoding="utf-8"?>
<sst xmlns="http://schemas.openxmlformats.org/spreadsheetml/2006/main" count="800" uniqueCount="208">
  <si>
    <t>Hrubý domáci produkt</t>
  </si>
  <si>
    <t>Tvorba hrubého fixného kapitálu</t>
  </si>
  <si>
    <t>Domáci dopyt</t>
  </si>
  <si>
    <t>Q1</t>
  </si>
  <si>
    <t>Q2</t>
  </si>
  <si>
    <t>Q3</t>
  </si>
  <si>
    <t>Q4</t>
  </si>
  <si>
    <t>Trh práce</t>
  </si>
  <si>
    <t>Miera nezamestnanosti</t>
  </si>
  <si>
    <t>Disponibilný dôchodok</t>
  </si>
  <si>
    <t>Zamestnanosť</t>
  </si>
  <si>
    <t>[%]</t>
  </si>
  <si>
    <t>Cenový vývoj</t>
  </si>
  <si>
    <t>Produkčná medzera</t>
  </si>
  <si>
    <t>[% HDP]</t>
  </si>
  <si>
    <t>Platobná bilancia</t>
  </si>
  <si>
    <t>Verejný sektor</t>
  </si>
  <si>
    <t>Verejný dlh</t>
  </si>
  <si>
    <t>Deflátor HDP</t>
  </si>
  <si>
    <t>Deflátor súkromnej spotreby</t>
  </si>
  <si>
    <t>Deflátor investícií</t>
  </si>
  <si>
    <t>Deflátor vládnej spotreby</t>
  </si>
  <si>
    <t>Deflátor exportu tovarov a služieb</t>
  </si>
  <si>
    <t>Deflátor importu tovarov a služieb</t>
  </si>
  <si>
    <t>Kompenzácie a mzdy</t>
  </si>
  <si>
    <t>Vývoj zamestnanosti, nezamestnanosti</t>
  </si>
  <si>
    <t>Demografia</t>
  </si>
  <si>
    <t>Ekonomicky aktívne obyvateľstvo</t>
  </si>
  <si>
    <t>Ekonomická aktivita</t>
  </si>
  <si>
    <t>Ukazovateľ</t>
  </si>
  <si>
    <t>Konečná spotreba verejnej správy</t>
  </si>
  <si>
    <t>Vývoz tovarov a služieb</t>
  </si>
  <si>
    <t>Dovoz tovarov a služieb</t>
  </si>
  <si>
    <t>Čistý vývoz</t>
  </si>
  <si>
    <t>[% z potenciálneho produktu]</t>
  </si>
  <si>
    <t>Skutočnosť</t>
  </si>
  <si>
    <t>Počet nezamestnaných</t>
  </si>
  <si>
    <t>Externé prostredie a technické predpoklady</t>
  </si>
  <si>
    <t>Deficit verejných financií</t>
  </si>
  <si>
    <t>[úroveň]</t>
  </si>
  <si>
    <t>Cena ropy v USD</t>
  </si>
  <si>
    <t>Cena ropy v EUR</t>
  </si>
  <si>
    <t>Rast zahraničného dopytu Slovenska</t>
  </si>
  <si>
    <t>[medziročný rast v %]</t>
  </si>
  <si>
    <t>Súkromné investície</t>
  </si>
  <si>
    <t>[rast v %]</t>
  </si>
  <si>
    <t>Zmena stavu zásob</t>
  </si>
  <si>
    <t>Ceny potravín</t>
  </si>
  <si>
    <t>Ceny služieb</t>
  </si>
  <si>
    <t>Zamestnanci</t>
  </si>
  <si>
    <t>SZČO</t>
  </si>
  <si>
    <t>Nezamestnanosť</t>
  </si>
  <si>
    <t>Priemerná mzda, reálna</t>
  </si>
  <si>
    <t>Priemerná mzda, súkromný sektor</t>
  </si>
  <si>
    <t>Ceny energií</t>
  </si>
  <si>
    <t>Vývoz, dovoz tovarov a služieb v metodike ESA</t>
  </si>
  <si>
    <t>Vývoz tovarov a služieb v rámci eurozóny</t>
  </si>
  <si>
    <t>Vývoz tovarov a služieb mimo eurozóny</t>
  </si>
  <si>
    <t>Dovoz tovarov a služieb v rámci eurozóny</t>
  </si>
  <si>
    <t>Dovoz tovarov a služieb mimo eurozóny</t>
  </si>
  <si>
    <t>Vývoz, dovoz tovarov a služieb v metodike BoP</t>
  </si>
  <si>
    <t>Bežný účet platobnej bilancie</t>
  </si>
  <si>
    <t>Memo item: nominálne HDP</t>
  </si>
  <si>
    <t>Deficit verejnej správy (% HDP)</t>
  </si>
  <si>
    <t>Bežný účet platobnej bilancie (% HDP)</t>
  </si>
  <si>
    <t>Hodnoty v tabuľke sú uvádzané ako ročné rasty v %, pokiaľ nie je uvedené inak.</t>
  </si>
  <si>
    <t>Miera nezamestnanosti (miera v %)</t>
  </si>
  <si>
    <t>NBS</t>
  </si>
  <si>
    <t>IFP</t>
  </si>
  <si>
    <t>EK</t>
  </si>
  <si>
    <t>MMF</t>
  </si>
  <si>
    <t>OECD</t>
  </si>
  <si>
    <t>Jednotka</t>
  </si>
  <si>
    <t>Inflácia meraná HICP</t>
  </si>
  <si>
    <t>Inflácia meraná CPI</t>
  </si>
  <si>
    <t>Bežný účet</t>
  </si>
  <si>
    <t>[% HDP, ESA 95]</t>
  </si>
  <si>
    <t>Verejné investície</t>
  </si>
  <si>
    <t>Memo tab.</t>
  </si>
  <si>
    <t>[rast v %, nsa]</t>
  </si>
  <si>
    <t>[rast v %, sa]</t>
  </si>
  <si>
    <t>Ceny priemyselných tovarov bez energií</t>
  </si>
  <si>
    <t>Inflácia meraná HICP bez cien energií</t>
  </si>
  <si>
    <t>Inflácia meraná HICP bez cien energií a potravín</t>
  </si>
  <si>
    <t>Kompenzácie zamestnancov</t>
  </si>
  <si>
    <t>Dlh verejnej správy (% HDP)</t>
  </si>
  <si>
    <t>[rast v %, y-o-y, nsa]</t>
  </si>
  <si>
    <t>Nominálne kompenzácie na zamestnanca</t>
  </si>
  <si>
    <t>Kompenzácie na zamestnanca, nominálne</t>
  </si>
  <si>
    <t>Obyvateľstvo v produktívnom veku (15 - 64 r.)</t>
  </si>
  <si>
    <t>Priemerná nominálna mzda</t>
  </si>
  <si>
    <t>[€]</t>
  </si>
  <si>
    <t>[medziročný rast v %, s. c.]</t>
  </si>
  <si>
    <t>[% z disponibilného dôchodku]</t>
  </si>
  <si>
    <t>Bilancia tovarov</t>
  </si>
  <si>
    <t>[% p. a.]</t>
  </si>
  <si>
    <t>Zdroj: NBS, ECB a ŠÚ SR.</t>
  </si>
  <si>
    <t>[mil. EUR v s. c.]</t>
  </si>
  <si>
    <t>[mil. EUR v b. c.]</t>
  </si>
  <si>
    <t>Obchodná bilancia (tovary a služby)</t>
  </si>
  <si>
    <r>
      <t xml:space="preserve">Medzera v nezamestnanosti </t>
    </r>
    <r>
      <rPr>
        <vertAlign val="superscript"/>
        <sz val="11"/>
        <color indexed="8"/>
        <rFont val="Times New Roman"/>
        <family val="1"/>
      </rPr>
      <t>2</t>
    </r>
    <r>
      <rPr>
        <vertAlign val="superscript"/>
        <sz val="11"/>
        <color indexed="8"/>
        <rFont val="Times New Roman"/>
        <family val="1"/>
      </rPr>
      <t>)</t>
    </r>
  </si>
  <si>
    <t>[p. b.]</t>
  </si>
  <si>
    <r>
      <t>Produktivita práce</t>
    </r>
    <r>
      <rPr>
        <vertAlign val="superscript"/>
        <sz val="11"/>
        <color indexed="8"/>
        <rFont val="Times New Roman"/>
        <family val="1"/>
      </rPr>
      <t xml:space="preserve"> 3)</t>
    </r>
  </si>
  <si>
    <r>
      <t xml:space="preserve">Neinflačné mzdy (nominálna produktivita) </t>
    </r>
    <r>
      <rPr>
        <vertAlign val="superscript"/>
        <sz val="11"/>
        <color indexed="8"/>
        <rFont val="Times New Roman"/>
        <family val="1"/>
      </rPr>
      <t>4</t>
    </r>
    <r>
      <rPr>
        <vertAlign val="superscript"/>
        <sz val="11"/>
        <color indexed="8"/>
        <rFont val="Times New Roman"/>
        <family val="1"/>
      </rPr>
      <t>)</t>
    </r>
  </si>
  <si>
    <r>
      <t xml:space="preserve">Nominálne mzdy </t>
    </r>
    <r>
      <rPr>
        <vertAlign val="superscript"/>
        <sz val="11"/>
        <color indexed="8"/>
        <rFont val="Times New Roman"/>
        <family val="1"/>
      </rPr>
      <t>5</t>
    </r>
    <r>
      <rPr>
        <vertAlign val="superscript"/>
        <sz val="11"/>
        <color indexed="8"/>
        <rFont val="Times New Roman"/>
        <family val="1"/>
      </rPr>
      <t>)</t>
    </r>
  </si>
  <si>
    <r>
      <t xml:space="preserve">Reálne mzdy </t>
    </r>
    <r>
      <rPr>
        <vertAlign val="superscript"/>
        <sz val="11"/>
        <color indexed="8"/>
        <rFont val="Times New Roman"/>
        <family val="1"/>
      </rPr>
      <t>6</t>
    </r>
    <r>
      <rPr>
        <vertAlign val="superscript"/>
        <sz val="11"/>
        <color indexed="8"/>
        <rFont val="Times New Roman"/>
        <family val="1"/>
      </rPr>
      <t>)</t>
    </r>
  </si>
  <si>
    <t>Poznámky:</t>
  </si>
  <si>
    <t>1) VZPS - výberové zisťovanie pracovných síl.</t>
  </si>
  <si>
    <t>2) Rozdiel medzi mierou nezamestnanosti a NAIRU (mierou nezamestnanosti, ktorá nezrýchľuje infláciu). Kladný výsledok znamená vyššiu mieru nezamestnanosti v porovnaní s NAIRU.</t>
  </si>
  <si>
    <t>4) Vypočítaná z nominálneho HDP a zamestnanosti zo štvrťročného štatistického výkazníctva ŠÚ SR.</t>
  </si>
  <si>
    <t>Zdroj: NBS a ŠÚ SR.</t>
  </si>
  <si>
    <t>[medziročný rast v %, ESA 2010]</t>
  </si>
  <si>
    <t>Tabuľka 2 Cenový vývoj</t>
  </si>
  <si>
    <t>Tabuľka 1 Hrubý domáci produkt</t>
  </si>
  <si>
    <t>1) Deflátor exportu tovarov a služieb / deflátor importu tovarov a služieb.</t>
  </si>
  <si>
    <t>2) Kompenzácie na zamestnanca v b. c. / produktivita práce ESA 2010 v s. c.</t>
  </si>
  <si>
    <t>Tabuľka 3 Trh práce</t>
  </si>
  <si>
    <t>2) Odvetvia mimo súkromného sektora sú definované ako priemer sekcií O, P a Q klasifikácie SK NACE Rev. 2 (verejná správa, školstvo, zdravotníctvo).</t>
  </si>
  <si>
    <t>3) HDP s. c. / zamestnanosť ESA 2010.</t>
  </si>
  <si>
    <t>4) Ekonomicky aktívne obyvateľstvo v tis. osôb / populácia v produktívnom veku v tis. osôb.</t>
  </si>
  <si>
    <t>5) Miera nezamestnanosti, ktorá nezrýchľuje infláciu.</t>
  </si>
  <si>
    <t>Zamestnanosť (ESA 2010)</t>
  </si>
  <si>
    <t>Zdroj:</t>
  </si>
  <si>
    <t>Tabuľka 5 Porovnanie predikcií vybraných inštitúcií</t>
  </si>
  <si>
    <t>[tis. osôb, ESA 2010]</t>
  </si>
  <si>
    <r>
      <t xml:space="preserve">[tis. osôb, VZPS </t>
    </r>
    <r>
      <rPr>
        <vertAlign val="superscript"/>
        <sz val="11"/>
        <color indexed="8"/>
        <rFont val="Times New Roman"/>
        <family val="1"/>
      </rPr>
      <t>1)</t>
    </r>
    <r>
      <rPr>
        <sz val="11"/>
        <color indexed="8"/>
        <rFont val="Times New Roman"/>
        <family val="1"/>
      </rPr>
      <t>]</t>
    </r>
  </si>
  <si>
    <t>[tis. osôb, VZPS]</t>
  </si>
  <si>
    <t>[mil. € v b. c.]</t>
  </si>
  <si>
    <t>[rast v %, s. c.]</t>
  </si>
  <si>
    <t>[príspevok v p. b., s. c.]</t>
  </si>
  <si>
    <r>
      <t xml:space="preserve">Výmenné relácie </t>
    </r>
    <r>
      <rPr>
        <vertAlign val="superscript"/>
        <sz val="11"/>
        <color indexed="8"/>
        <rFont val="Times New Roman"/>
        <family val="1"/>
      </rPr>
      <t>1)</t>
    </r>
  </si>
  <si>
    <r>
      <t xml:space="preserve">Jednotkové náklady práce </t>
    </r>
    <r>
      <rPr>
        <vertAlign val="superscript"/>
        <sz val="11"/>
        <color indexed="8"/>
        <rFont val="Times New Roman"/>
        <family val="1"/>
      </rPr>
      <t>2)</t>
    </r>
  </si>
  <si>
    <r>
      <t xml:space="preserve">Priemerná mzda, nominálna </t>
    </r>
    <r>
      <rPr>
        <vertAlign val="superscript"/>
        <sz val="11"/>
        <color indexed="8"/>
        <rFont val="Times New Roman"/>
        <family val="1"/>
      </rPr>
      <t>1)</t>
    </r>
  </si>
  <si>
    <r>
      <t>Priemerná mzda mimo súkromného sektora</t>
    </r>
    <r>
      <rPr>
        <sz val="11"/>
        <color indexed="8"/>
        <rFont val="Times New Roman"/>
        <family val="1"/>
      </rPr>
      <t xml:space="preserve"> </t>
    </r>
    <r>
      <rPr>
        <vertAlign val="superscript"/>
        <sz val="11"/>
        <color indexed="8"/>
        <rFont val="Times New Roman"/>
        <family val="1"/>
      </rPr>
      <t>2)</t>
    </r>
  </si>
  <si>
    <r>
      <t xml:space="preserve">Produktivita práce </t>
    </r>
    <r>
      <rPr>
        <vertAlign val="superscript"/>
        <sz val="11"/>
        <color indexed="8"/>
        <rFont val="Times New Roman"/>
        <family val="1"/>
      </rPr>
      <t>3)</t>
    </r>
  </si>
  <si>
    <r>
      <t xml:space="preserve">Miera participácie </t>
    </r>
    <r>
      <rPr>
        <vertAlign val="superscript"/>
        <sz val="11"/>
        <color indexed="8"/>
        <rFont val="Times New Roman"/>
        <family val="1"/>
      </rPr>
      <t>4)</t>
    </r>
  </si>
  <si>
    <r>
      <t xml:space="preserve">Odhad NAIRU </t>
    </r>
    <r>
      <rPr>
        <vertAlign val="superscript"/>
        <sz val="11"/>
        <color indexed="8"/>
        <rFont val="Times New Roman"/>
        <family val="1"/>
      </rPr>
      <t>5)</t>
    </r>
  </si>
  <si>
    <t>[€, s. c.]</t>
  </si>
  <si>
    <t>[% z HDP, b. c.]</t>
  </si>
  <si>
    <r>
      <t xml:space="preserve">Priemerná mzda mimo súkromného sektora </t>
    </r>
    <r>
      <rPr>
        <vertAlign val="superscript"/>
        <sz val="11"/>
        <color indexed="8"/>
        <rFont val="Times New Roman"/>
        <family val="1"/>
      </rPr>
      <t>2)</t>
    </r>
  </si>
  <si>
    <t>[zmena v p. b.]</t>
  </si>
  <si>
    <t>[ESA 2010, mil. €, s. c.]</t>
  </si>
  <si>
    <r>
      <t>[BoP, mil. €,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b. c.]</t>
    </r>
  </si>
  <si>
    <t>[BoP, mil. €, b. c.]</t>
  </si>
  <si>
    <t>[ESA 2010, mil. €, b. c.]</t>
  </si>
  <si>
    <t>Hrubý domáci produkt (s. c.)</t>
  </si>
  <si>
    <t>Vládna spotreba (s. c.)</t>
  </si>
  <si>
    <t>Tvorba hrubého fixného kapitálu (s. c.)</t>
  </si>
  <si>
    <t>Export tovarov a služieb (s. c.)</t>
  </si>
  <si>
    <r>
      <t xml:space="preserve">Index HICP </t>
    </r>
    <r>
      <rPr>
        <vertAlign val="superscript"/>
        <sz val="11"/>
        <color indexed="8"/>
        <rFont val="Times New Roman"/>
        <family val="1"/>
      </rPr>
      <t>2)</t>
    </r>
  </si>
  <si>
    <t>2) MMF: index CPI</t>
  </si>
  <si>
    <t>Tabuľka 4 Obchodná a platobná bilancia</t>
  </si>
  <si>
    <t>1) Skutočnosť</t>
  </si>
  <si>
    <t>Hrubý dlh</t>
  </si>
  <si>
    <t>Celkové príjmy</t>
  </si>
  <si>
    <t>Celkové výdavky</t>
  </si>
  <si>
    <t>Tabuľka 4 Sektor verejnej správy  (S.13)</t>
  </si>
  <si>
    <t>Bilancia príjmov a výdavkov</t>
  </si>
  <si>
    <t>[ESA 2010, mil. €]</t>
  </si>
  <si>
    <t>Primárna bilancia</t>
  </si>
  <si>
    <t>Bežné príjmy</t>
  </si>
  <si>
    <t>Kapitálové príjmy</t>
  </si>
  <si>
    <t>Primárne výdavky</t>
  </si>
  <si>
    <t>Bežné výdavky</t>
  </si>
  <si>
    <t>Kapitálové výdavky</t>
  </si>
  <si>
    <r>
      <t xml:space="preserve">Saldo verejných financií </t>
    </r>
    <r>
      <rPr>
        <vertAlign val="superscript"/>
        <sz val="11"/>
        <color indexed="8"/>
        <rFont val="Times New Roman"/>
        <family val="1"/>
      </rPr>
      <t>1)</t>
    </r>
  </si>
  <si>
    <t>5) Priemerná mesačná mzda zo štatistického výkazníctva ŠÚ SR.</t>
  </si>
  <si>
    <t>6) Mzda zo štatistického výkazníctva deflovaná infláciou CPI.</t>
  </si>
  <si>
    <t>1) Priemerná mesačná mzda zo štatistického výkazníctva ŠÚ SR.</t>
  </si>
  <si>
    <t xml:space="preserve">Ceny neenergetických komodít v USD </t>
  </si>
  <si>
    <t xml:space="preserve">EURIBOR - 3M </t>
  </si>
  <si>
    <t>Výnos 10-ročného štátneho dlhopisu SR</t>
  </si>
  <si>
    <t xml:space="preserve"> </t>
  </si>
  <si>
    <t>Cyklický komponent</t>
  </si>
  <si>
    <t>Štrukturálne saldo</t>
  </si>
  <si>
    <t>Cyklicky očistené primárne saldo</t>
  </si>
  <si>
    <t>[% trendového HDP]</t>
  </si>
  <si>
    <t>Štrukturálny vývoj</t>
  </si>
  <si>
    <r>
      <t>Fiškálna pozícia</t>
    </r>
    <r>
      <rPr>
        <vertAlign val="superscript"/>
        <sz val="11"/>
        <color indexed="8"/>
        <rFont val="Times New Roman"/>
        <family val="1"/>
      </rPr>
      <t>2)</t>
    </r>
  </si>
  <si>
    <t>[medziročná zmena v p. b.]</t>
  </si>
  <si>
    <t>1) B.9N - Čisté pôžičky poskytnuté (+) / prijaté (-).</t>
  </si>
  <si>
    <t>Súkromná spotreba (s. c.)</t>
  </si>
  <si>
    <t>Import tovarov a služieb (s. c.)</t>
  </si>
  <si>
    <t>2) Medziročná zmena cyklicky očisteného primárneho salda. Kladná hodnota znamená reštrikciu.</t>
  </si>
  <si>
    <r>
      <t xml:space="preserve">2015 </t>
    </r>
    <r>
      <rPr>
        <vertAlign val="superscript"/>
        <sz val="11"/>
        <color indexed="8"/>
        <rFont val="Times New Roman"/>
        <family val="1"/>
      </rPr>
      <t>1)</t>
    </r>
  </si>
  <si>
    <t>-</t>
  </si>
  <si>
    <r>
      <t>Inštitút finančnej politiky - Makroekonomická prognóza (september 2016), cielený deficit a dlh verejnej správy sú z</t>
    </r>
    <r>
      <rPr>
        <sz val="11"/>
        <rFont val="Times New Roman"/>
        <family val="1"/>
      </rPr>
      <t xml:space="preserve"> "Návrhu rozpočtu verejnej správy na roky 2017 až 2019"</t>
    </r>
  </si>
  <si>
    <t>Zmena oproti P3Q-2016</t>
  </si>
  <si>
    <t>P4Q-2016</t>
  </si>
  <si>
    <t>Skutočnosť 2015</t>
  </si>
  <si>
    <t>Národná banka Slovenska - Strednodobá predikcia P4Q-2016</t>
  </si>
  <si>
    <t>Európska komisia -  European Economic Forecast (november 2016)</t>
  </si>
  <si>
    <t>Medzinárodný menový fond - World Economic Outlook (október 2016)</t>
  </si>
  <si>
    <t>Organizácia pre ekonomickú spoluprácu a rozvoj (OECD) - Economic Outlook 99 (november 2016)</t>
  </si>
  <si>
    <t>Súkromná spotreba</t>
  </si>
  <si>
    <t>Domácnosti a neziskové inštitúcie slúžiace domácnostiam</t>
  </si>
  <si>
    <r>
      <t xml:space="preserve">Miera úspor </t>
    </r>
    <r>
      <rPr>
        <vertAlign val="superscript"/>
        <sz val="11"/>
        <color indexed="8"/>
        <rFont val="Times New Roman"/>
        <family val="1"/>
      </rPr>
      <t>7)</t>
    </r>
  </si>
  <si>
    <r>
      <t xml:space="preserve">Sektor verejnej správy </t>
    </r>
    <r>
      <rPr>
        <b/>
        <i/>
        <vertAlign val="superscript"/>
        <sz val="11"/>
        <color indexed="8"/>
        <rFont val="Times New Roman"/>
        <family val="1"/>
      </rPr>
      <t>8</t>
    </r>
    <r>
      <rPr>
        <b/>
        <i/>
        <vertAlign val="superscript"/>
        <sz val="11"/>
        <color indexed="8"/>
        <rFont val="Times New Roman"/>
        <family val="1"/>
      </rPr>
      <t>)</t>
    </r>
  </si>
  <si>
    <r>
      <t xml:space="preserve">Saldo verejných financií </t>
    </r>
    <r>
      <rPr>
        <vertAlign val="superscript"/>
        <sz val="11"/>
        <color indexed="8"/>
        <rFont val="Times New Roman"/>
        <family val="1"/>
      </rPr>
      <t>9</t>
    </r>
    <r>
      <rPr>
        <vertAlign val="superscript"/>
        <sz val="11"/>
        <color indexed="8"/>
        <rFont val="Times New Roman"/>
        <family val="1"/>
      </rPr>
      <t>)</t>
    </r>
  </si>
  <si>
    <r>
      <t xml:space="preserve">Fiškálna pozícia </t>
    </r>
    <r>
      <rPr>
        <vertAlign val="superscript"/>
        <sz val="11"/>
        <color indexed="8"/>
        <rFont val="Times New Roman"/>
        <family val="1"/>
      </rPr>
      <t>10</t>
    </r>
    <r>
      <rPr>
        <vertAlign val="superscript"/>
        <sz val="11"/>
        <color indexed="8"/>
        <rFont val="Times New Roman"/>
        <family val="1"/>
      </rPr>
      <t>)</t>
    </r>
  </si>
  <si>
    <r>
      <t xml:space="preserve">Výmenný kurz USD/EUR </t>
    </r>
    <r>
      <rPr>
        <vertAlign val="superscript"/>
        <sz val="11"/>
        <color indexed="8"/>
        <rFont val="Times New Roman"/>
        <family val="1"/>
      </rPr>
      <t>11</t>
    </r>
    <r>
      <rPr>
        <vertAlign val="superscript"/>
        <sz val="11"/>
        <color indexed="8"/>
        <rFont val="Times New Roman"/>
        <family val="1"/>
      </rPr>
      <t xml:space="preserve">) </t>
    </r>
  </si>
  <si>
    <r>
      <t>Cena ropy v USD</t>
    </r>
    <r>
      <rPr>
        <vertAlign val="superscript"/>
        <sz val="11"/>
        <color indexed="8"/>
        <rFont val="Times New Roman"/>
        <family val="1"/>
      </rPr>
      <t xml:space="preserve"> 11) </t>
    </r>
  </si>
  <si>
    <t xml:space="preserve">7) Miera úspor = hrubé úspory / (hrubý disponibilný dôchodok + úpravy vyplývajúce zo zmeny nároku na dôchodok) *100, </t>
  </si>
  <si>
    <t xml:space="preserve">pričom Hrubé úspory = hrubý disponibilný dôchodok + úpravy vyplývajúce zo zmeny nároku na dôchodok - súkromná spotreba. </t>
  </si>
  <si>
    <t>8) S.13; fiškálny výhľad.</t>
  </si>
  <si>
    <t>9) B.9N - Čisté pôžičky poskytnuté (+) / prijaté (-).</t>
  </si>
  <si>
    <t>10) Medziročná zmena cyklicky očisteného primárneho salda. Kladná hodnota znamená reštrikciu.</t>
  </si>
  <si>
    <t>11) Zmeny oproti predchádzajúcej predikcii v %.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</si>
</sst>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[$-41B]mmm\-yy;@"/>
    <numFmt numFmtId="173" formatCode="0.0"/>
    <numFmt numFmtId="174" formatCode="#,##0.0"/>
    <numFmt numFmtId="175" formatCode="0.0%"/>
    <numFmt numFmtId="176" formatCode="0.000"/>
    <numFmt numFmtId="177" formatCode="0.0000"/>
    <numFmt numFmtId="178" formatCode="0.0000000"/>
    <numFmt numFmtId="179" formatCode="0.000000"/>
    <numFmt numFmtId="180" formatCode="0.00000"/>
    <numFmt numFmtId="181" formatCode="[$-41B]d\.\ mmmm\ yy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87">
    <font>
      <sz val="11"/>
      <color theme="1"/>
      <name val="Calibri"/>
      <family val="2"/>
    </font>
    <font>
      <sz val="12"/>
      <color indexed="8"/>
      <name val="Times New Roman"/>
      <family val="2"/>
    </font>
    <font>
      <sz val="11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sz val="10"/>
      <name val="Arial"/>
      <family val="2"/>
    </font>
    <font>
      <sz val="10"/>
      <name val="Helv"/>
      <family val="0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 CE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i/>
      <vertAlign val="superscript"/>
      <sz val="11"/>
      <color indexed="8"/>
      <name val="Times New Roman"/>
      <family val="1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i/>
      <sz val="12"/>
      <color indexed="23"/>
      <name val="Times New Roman"/>
      <family val="2"/>
    </font>
    <font>
      <u val="single"/>
      <sz val="11"/>
      <color indexed="20"/>
      <name val="Calibri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b/>
      <i/>
      <sz val="16"/>
      <color indexed="8"/>
      <name val="Calibri"/>
      <family val="2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6"/>
      <color indexed="8"/>
      <name val="Times New Roman"/>
      <family val="1"/>
    </font>
    <font>
      <b/>
      <i/>
      <u val="single"/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i/>
      <u val="single"/>
      <sz val="11"/>
      <color indexed="8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i/>
      <sz val="12"/>
      <color rgb="FF7F7F7F"/>
      <name val="Times New Roman"/>
      <family val="2"/>
    </font>
    <font>
      <u val="single"/>
      <sz val="11"/>
      <color theme="11"/>
      <name val="Calibri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i/>
      <sz val="16"/>
      <color theme="1"/>
      <name val="Calibri"/>
      <family val="2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6"/>
      <color theme="1"/>
      <name val="Times New Roman"/>
      <family val="1"/>
    </font>
    <font>
      <b/>
      <i/>
      <u val="single"/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i/>
      <u val="single"/>
      <sz val="11"/>
      <color theme="1"/>
      <name val="Times New Roman"/>
      <family val="1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medium"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thin"/>
      <top/>
      <bottom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thin"/>
      <right style="thin"/>
      <top style="thin">
        <color theme="0"/>
      </top>
      <bottom style="thin">
        <color theme="0"/>
      </bottom>
    </border>
    <border>
      <left style="thin"/>
      <right style="thin"/>
      <top style="thin">
        <color theme="0"/>
      </top>
      <bottom/>
    </border>
    <border>
      <left style="thin"/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/>
      <top>
        <color indexed="63"/>
      </top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/>
      <top style="thin">
        <color theme="0"/>
      </top>
      <bottom style="thin">
        <color theme="0"/>
      </bottom>
    </border>
    <border>
      <left style="thin"/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/>
      <top style="thin">
        <color theme="0"/>
      </top>
      <bottom/>
    </border>
    <border>
      <left style="medium"/>
      <right style="medium">
        <color theme="0"/>
      </right>
      <top/>
      <bottom/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/>
      <right style="thin"/>
      <top/>
      <bottom style="thin">
        <color theme="0"/>
      </bottom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medium"/>
      <bottom/>
    </border>
    <border>
      <left style="medium"/>
      <right/>
      <top style="medium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/>
    </border>
    <border>
      <left style="medium"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/>
    </border>
    <border>
      <left style="thin"/>
      <right/>
      <top style="medium"/>
      <bottom>
        <color indexed="63"/>
      </bottom>
    </border>
    <border>
      <left style="medium"/>
      <right/>
      <top style="thin"/>
      <bottom/>
    </border>
    <border>
      <left style="thin"/>
      <right/>
      <top style="thin"/>
      <bottom>
        <color indexed="63"/>
      </bottom>
    </border>
  </borders>
  <cellStyleXfs count="1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58" fillId="8" borderId="0" applyNumberFormat="0" applyBorder="0" applyAlignment="0" applyProtection="0"/>
    <xf numFmtId="0" fontId="6" fillId="9" borderId="0" applyNumberFormat="0" applyBorder="0" applyAlignment="0" applyProtection="0"/>
    <xf numFmtId="0" fontId="58" fillId="10" borderId="0" applyNumberFormat="0" applyBorder="0" applyAlignment="0" applyProtection="0"/>
    <xf numFmtId="0" fontId="6" fillId="7" borderId="0" applyNumberFormat="0" applyBorder="0" applyAlignment="0" applyProtection="0"/>
    <xf numFmtId="0" fontId="58" fillId="11" borderId="0" applyNumberFormat="0" applyBorder="0" applyAlignment="0" applyProtection="0"/>
    <xf numFmtId="0" fontId="6" fillId="12" borderId="0" applyNumberFormat="0" applyBorder="0" applyAlignment="0" applyProtection="0"/>
    <xf numFmtId="0" fontId="58" fillId="13" borderId="0" applyNumberFormat="0" applyBorder="0" applyAlignment="0" applyProtection="0"/>
    <xf numFmtId="0" fontId="6" fillId="9" borderId="0" applyNumberFormat="0" applyBorder="0" applyAlignment="0" applyProtection="0"/>
    <xf numFmtId="0" fontId="58" fillId="14" borderId="0" applyNumberFormat="0" applyBorder="0" applyAlignment="0" applyProtection="0"/>
    <xf numFmtId="0" fontId="6" fillId="6" borderId="0" applyNumberFormat="0" applyBorder="0" applyAlignment="0" applyProtection="0"/>
    <xf numFmtId="0" fontId="58" fillId="15" borderId="0" applyNumberFormat="0" applyBorder="0" applyAlignment="0" applyProtection="0"/>
    <xf numFmtId="0" fontId="6" fillId="7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58" fillId="20" borderId="0" applyNumberFormat="0" applyBorder="0" applyAlignment="0" applyProtection="0"/>
    <xf numFmtId="0" fontId="6" fillId="21" borderId="0" applyNumberFormat="0" applyBorder="0" applyAlignment="0" applyProtection="0"/>
    <xf numFmtId="0" fontId="58" fillId="22" borderId="0" applyNumberFormat="0" applyBorder="0" applyAlignment="0" applyProtection="0"/>
    <xf numFmtId="0" fontId="6" fillId="17" borderId="0" applyNumberFormat="0" applyBorder="0" applyAlignment="0" applyProtection="0"/>
    <xf numFmtId="0" fontId="58" fillId="23" borderId="0" applyNumberFormat="0" applyBorder="0" applyAlignment="0" applyProtection="0"/>
    <xf numFmtId="0" fontId="6" fillId="24" borderId="0" applyNumberFormat="0" applyBorder="0" applyAlignment="0" applyProtection="0"/>
    <xf numFmtId="0" fontId="58" fillId="25" borderId="0" applyNumberFormat="0" applyBorder="0" applyAlignment="0" applyProtection="0"/>
    <xf numFmtId="0" fontId="6" fillId="21" borderId="0" applyNumberFormat="0" applyBorder="0" applyAlignment="0" applyProtection="0"/>
    <xf numFmtId="0" fontId="58" fillId="26" borderId="0" applyNumberFormat="0" applyBorder="0" applyAlignment="0" applyProtection="0"/>
    <xf numFmtId="0" fontId="6" fillId="16" borderId="0" applyNumberFormat="0" applyBorder="0" applyAlignment="0" applyProtection="0"/>
    <xf numFmtId="0" fontId="58" fillId="27" borderId="0" applyNumberFormat="0" applyBorder="0" applyAlignment="0" applyProtection="0"/>
    <xf numFmtId="0" fontId="6" fillId="7" borderId="0" applyNumberFormat="0" applyBorder="0" applyAlignment="0" applyProtection="0"/>
    <xf numFmtId="0" fontId="11" fillId="28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59" fillId="32" borderId="0" applyNumberFormat="0" applyBorder="0" applyAlignment="0" applyProtection="0"/>
    <xf numFmtId="0" fontId="11" fillId="30" borderId="0" applyNumberFormat="0" applyBorder="0" applyAlignment="0" applyProtection="0"/>
    <xf numFmtId="0" fontId="59" fillId="33" borderId="0" applyNumberFormat="0" applyBorder="0" applyAlignment="0" applyProtection="0"/>
    <xf numFmtId="0" fontId="11" fillId="17" borderId="0" applyNumberFormat="0" applyBorder="0" applyAlignment="0" applyProtection="0"/>
    <xf numFmtId="0" fontId="59" fillId="34" borderId="0" applyNumberFormat="0" applyBorder="0" applyAlignment="0" applyProtection="0"/>
    <xf numFmtId="0" fontId="11" fillId="24" borderId="0" applyNumberFormat="0" applyBorder="0" applyAlignment="0" applyProtection="0"/>
    <xf numFmtId="0" fontId="59" fillId="35" borderId="0" applyNumberFormat="0" applyBorder="0" applyAlignment="0" applyProtection="0"/>
    <xf numFmtId="0" fontId="11" fillId="21" borderId="0" applyNumberFormat="0" applyBorder="0" applyAlignment="0" applyProtection="0"/>
    <xf numFmtId="0" fontId="59" fillId="36" borderId="0" applyNumberFormat="0" applyBorder="0" applyAlignment="0" applyProtection="0"/>
    <xf numFmtId="0" fontId="11" fillId="30" borderId="0" applyNumberFormat="0" applyBorder="0" applyAlignment="0" applyProtection="0"/>
    <xf numFmtId="0" fontId="59" fillId="37" borderId="0" applyNumberFormat="0" applyBorder="0" applyAlignment="0" applyProtection="0"/>
    <xf numFmtId="0" fontId="11" fillId="7" borderId="0" applyNumberFormat="0" applyBorder="0" applyAlignment="0" applyProtection="0"/>
    <xf numFmtId="0" fontId="59" fillId="38" borderId="0" applyNumberFormat="0" applyBorder="0" applyAlignment="0" applyProtection="0"/>
    <xf numFmtId="0" fontId="11" fillId="30" borderId="0" applyNumberFormat="0" applyBorder="0" applyAlignment="0" applyProtection="0"/>
    <xf numFmtId="0" fontId="59" fillId="39" borderId="0" applyNumberFormat="0" applyBorder="0" applyAlignment="0" applyProtection="0"/>
    <xf numFmtId="0" fontId="11" fillId="40" borderId="0" applyNumberFormat="0" applyBorder="0" applyAlignment="0" applyProtection="0"/>
    <xf numFmtId="0" fontId="59" fillId="41" borderId="0" applyNumberFormat="0" applyBorder="0" applyAlignment="0" applyProtection="0"/>
    <xf numFmtId="0" fontId="11" fillId="42" borderId="0" applyNumberFormat="0" applyBorder="0" applyAlignment="0" applyProtection="0"/>
    <xf numFmtId="0" fontId="59" fillId="43" borderId="0" applyNumberFormat="0" applyBorder="0" applyAlignment="0" applyProtection="0"/>
    <xf numFmtId="0" fontId="11" fillId="44" borderId="0" applyNumberFormat="0" applyBorder="0" applyAlignment="0" applyProtection="0"/>
    <xf numFmtId="0" fontId="59" fillId="45" borderId="0" applyNumberFormat="0" applyBorder="0" applyAlignment="0" applyProtection="0"/>
    <xf numFmtId="0" fontId="11" fillId="30" borderId="0" applyNumberFormat="0" applyBorder="0" applyAlignment="0" applyProtection="0"/>
    <xf numFmtId="0" fontId="59" fillId="46" borderId="0" applyNumberFormat="0" applyBorder="0" applyAlignment="0" applyProtection="0"/>
    <xf numFmtId="0" fontId="11" fillId="47" borderId="0" applyNumberFormat="0" applyBorder="0" applyAlignment="0" applyProtection="0"/>
    <xf numFmtId="0" fontId="60" fillId="48" borderId="0" applyNumberFormat="0" applyBorder="0" applyAlignment="0" applyProtection="0"/>
    <xf numFmtId="0" fontId="12" fillId="3" borderId="0" applyNumberFormat="0" applyBorder="0" applyAlignment="0" applyProtection="0"/>
    <xf numFmtId="0" fontId="61" fillId="49" borderId="1" applyNumberFormat="0" applyAlignment="0" applyProtection="0"/>
    <xf numFmtId="0" fontId="13" fillId="9" borderId="2" applyNumberFormat="0" applyAlignment="0" applyProtection="0"/>
    <xf numFmtId="0" fontId="25" fillId="0" borderId="3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50" borderId="0" applyNumberFormat="0" applyBorder="0" applyAlignment="0" applyProtection="0"/>
    <xf numFmtId="0" fontId="15" fillId="4" borderId="0" applyNumberFormat="0" applyBorder="0" applyAlignment="0" applyProtection="0"/>
    <xf numFmtId="0" fontId="65" fillId="0" borderId="4" applyNumberFormat="0" applyFill="0" applyAlignment="0" applyProtection="0"/>
    <xf numFmtId="0" fontId="16" fillId="0" borderId="5" applyNumberFormat="0" applyFill="0" applyAlignment="0" applyProtection="0"/>
    <xf numFmtId="0" fontId="66" fillId="0" borderId="6" applyNumberFormat="0" applyFill="0" applyAlignment="0" applyProtection="0"/>
    <xf numFmtId="0" fontId="17" fillId="0" borderId="7" applyNumberFormat="0" applyFill="0" applyAlignment="0" applyProtection="0"/>
    <xf numFmtId="0" fontId="67" fillId="0" borderId="8" applyNumberFormat="0" applyFill="0" applyAlignment="0" applyProtection="0"/>
    <xf numFmtId="0" fontId="18" fillId="0" borderId="9" applyNumberFormat="0" applyFill="0" applyAlignment="0" applyProtection="0"/>
    <xf numFmtId="0" fontId="6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51" borderId="10" applyNumberFormat="0" applyAlignment="0" applyProtection="0"/>
    <xf numFmtId="0" fontId="19" fillId="52" borderId="11" applyNumberFormat="0" applyAlignment="0" applyProtection="0"/>
    <xf numFmtId="0" fontId="12" fillId="3" borderId="0" applyNumberFormat="0" applyBorder="0" applyAlignment="0" applyProtection="0"/>
    <xf numFmtId="0" fontId="70" fillId="53" borderId="1" applyNumberFormat="0" applyAlignment="0" applyProtection="0"/>
    <xf numFmtId="0" fontId="20" fillId="7" borderId="2" applyNumberFormat="0" applyAlignment="0" applyProtection="0"/>
    <xf numFmtId="0" fontId="19" fillId="52" borderId="11" applyNumberFormat="0" applyAlignment="0" applyProtection="0"/>
    <xf numFmtId="0" fontId="71" fillId="0" borderId="12" applyNumberFormat="0" applyFill="0" applyAlignment="0" applyProtection="0"/>
    <xf numFmtId="0" fontId="21" fillId="0" borderId="13" applyNumberFormat="0" applyFill="0" applyAlignment="0" applyProtection="0"/>
    <xf numFmtId="0" fontId="28" fillId="0" borderId="14" applyNumberFormat="0" applyFill="0" applyAlignment="0" applyProtection="0"/>
    <xf numFmtId="0" fontId="29" fillId="0" borderId="7" applyNumberFormat="0" applyFill="0" applyAlignment="0" applyProtection="0"/>
    <xf numFmtId="0" fontId="30" fillId="0" borderId="15" applyNumberFormat="0" applyFill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2" fillId="5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7" fillId="0" borderId="0">
      <alignment/>
      <protection/>
    </xf>
    <xf numFmtId="0" fontId="0" fillId="55" borderId="16" applyNumberFormat="0" applyFont="0" applyAlignment="0" applyProtection="0"/>
    <xf numFmtId="0" fontId="8" fillId="12" borderId="17" applyNumberFormat="0" applyFont="0" applyAlignment="0" applyProtection="0"/>
    <xf numFmtId="0" fontId="73" fillId="49" borderId="18" applyNumberFormat="0" applyAlignment="0" applyProtection="0"/>
    <xf numFmtId="0" fontId="23" fillId="9" borderId="19" applyNumberFormat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17" applyNumberFormat="0" applyFont="0" applyAlignment="0" applyProtection="0"/>
    <xf numFmtId="0" fontId="8" fillId="12" borderId="17" applyNumberFormat="0" applyFont="0" applyAlignment="0" applyProtection="0"/>
    <xf numFmtId="0" fontId="21" fillId="0" borderId="13" applyNumberFormat="0" applyFill="0" applyAlignment="0" applyProtection="0"/>
    <xf numFmtId="0" fontId="15" fillId="4" borderId="0" applyNumberFormat="0" applyBorder="0" applyAlignment="0" applyProtection="0"/>
    <xf numFmtId="0" fontId="9" fillId="0" borderId="0">
      <alignment/>
      <protection/>
    </xf>
    <xf numFmtId="0" fontId="2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5" fillId="0" borderId="20" applyNumberFormat="0" applyFill="0" applyAlignment="0" applyProtection="0"/>
    <xf numFmtId="0" fontId="25" fillId="0" borderId="21" applyNumberFormat="0" applyFill="0" applyAlignment="0" applyProtection="0"/>
    <xf numFmtId="0" fontId="20" fillId="7" borderId="2" applyNumberFormat="0" applyAlignment="0" applyProtection="0"/>
    <xf numFmtId="0" fontId="13" fillId="21" borderId="2" applyNumberFormat="0" applyAlignment="0" applyProtection="0"/>
    <xf numFmtId="0" fontId="23" fillId="21" borderId="19" applyNumberFormat="0" applyAlignment="0" applyProtection="0"/>
    <xf numFmtId="0" fontId="14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56" borderId="0" applyNumberFormat="0" applyBorder="0" applyAlignment="0" applyProtection="0"/>
    <xf numFmtId="0" fontId="11" fillId="40" borderId="0" applyNumberFormat="0" applyBorder="0" applyAlignment="0" applyProtection="0"/>
    <xf numFmtId="0" fontId="11" fillId="42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47" borderId="0" applyNumberFormat="0" applyBorder="0" applyAlignment="0" applyProtection="0"/>
  </cellStyleXfs>
  <cellXfs count="319">
    <xf numFmtId="0" fontId="0" fillId="0" borderId="0" xfId="0" applyFont="1" applyAlignment="1">
      <alignment/>
    </xf>
    <xf numFmtId="0" fontId="77" fillId="0" borderId="0" xfId="0" applyFont="1" applyAlignment="1">
      <alignment/>
    </xf>
    <xf numFmtId="0" fontId="78" fillId="0" borderId="22" xfId="0" applyFont="1" applyBorder="1" applyAlignment="1">
      <alignment horizontal="center"/>
    </xf>
    <xf numFmtId="0" fontId="78" fillId="0" borderId="23" xfId="0" applyFont="1" applyBorder="1" applyAlignment="1">
      <alignment horizontal="center"/>
    </xf>
    <xf numFmtId="0" fontId="78" fillId="0" borderId="24" xfId="0" applyFont="1" applyBorder="1" applyAlignment="1">
      <alignment horizontal="center"/>
    </xf>
    <xf numFmtId="0" fontId="78" fillId="0" borderId="25" xfId="0" applyFont="1" applyBorder="1" applyAlignment="1">
      <alignment horizontal="center"/>
    </xf>
    <xf numFmtId="0" fontId="79" fillId="57" borderId="26" xfId="0" applyFont="1" applyFill="1" applyBorder="1" applyAlignment="1">
      <alignment/>
    </xf>
    <xf numFmtId="0" fontId="80" fillId="57" borderId="27" xfId="0" applyFont="1" applyFill="1" applyBorder="1" applyAlignment="1">
      <alignment/>
    </xf>
    <xf numFmtId="0" fontId="80" fillId="57" borderId="28" xfId="0" applyFont="1" applyFill="1" applyBorder="1" applyAlignment="1">
      <alignment/>
    </xf>
    <xf numFmtId="0" fontId="80" fillId="57" borderId="28" xfId="0" applyFont="1" applyFill="1" applyBorder="1" applyAlignment="1">
      <alignment horizontal="right"/>
    </xf>
    <xf numFmtId="0" fontId="80" fillId="57" borderId="28" xfId="0" applyFont="1" applyFill="1" applyBorder="1" applyAlignment="1">
      <alignment horizontal="center"/>
    </xf>
    <xf numFmtId="0" fontId="80" fillId="57" borderId="27" xfId="0" applyFont="1" applyFill="1" applyBorder="1" applyAlignment="1">
      <alignment horizontal="center"/>
    </xf>
    <xf numFmtId="0" fontId="80" fillId="57" borderId="29" xfId="0" applyFont="1" applyFill="1" applyBorder="1" applyAlignment="1">
      <alignment horizontal="center"/>
    </xf>
    <xf numFmtId="0" fontId="80" fillId="0" borderId="30" xfId="0" applyFont="1" applyBorder="1" applyAlignment="1">
      <alignment/>
    </xf>
    <xf numFmtId="0" fontId="80" fillId="0" borderId="0" xfId="0" applyFont="1" applyBorder="1" applyAlignment="1">
      <alignment/>
    </xf>
    <xf numFmtId="0" fontId="80" fillId="0" borderId="22" xfId="0" applyFont="1" applyBorder="1" applyAlignment="1">
      <alignment/>
    </xf>
    <xf numFmtId="0" fontId="80" fillId="0" borderId="22" xfId="0" applyFont="1" applyBorder="1" applyAlignment="1">
      <alignment horizontal="right"/>
    </xf>
    <xf numFmtId="173" fontId="80" fillId="0" borderId="22" xfId="0" applyNumberFormat="1" applyFont="1" applyBorder="1" applyAlignment="1">
      <alignment horizontal="right"/>
    </xf>
    <xf numFmtId="173" fontId="80" fillId="0" borderId="0" xfId="0" applyNumberFormat="1" applyFont="1" applyBorder="1" applyAlignment="1">
      <alignment horizontal="right"/>
    </xf>
    <xf numFmtId="0" fontId="80" fillId="0" borderId="0" xfId="0" applyFont="1" applyBorder="1" applyAlignment="1">
      <alignment horizontal="right"/>
    </xf>
    <xf numFmtId="0" fontId="80" fillId="57" borderId="27" xfId="0" applyFont="1" applyFill="1" applyBorder="1" applyAlignment="1">
      <alignment horizontal="right"/>
    </xf>
    <xf numFmtId="3" fontId="80" fillId="0" borderId="22" xfId="0" applyNumberFormat="1" applyFont="1" applyBorder="1" applyAlignment="1">
      <alignment horizontal="right"/>
    </xf>
    <xf numFmtId="3" fontId="80" fillId="0" borderId="0" xfId="0" applyNumberFormat="1" applyFont="1" applyBorder="1" applyAlignment="1">
      <alignment horizontal="right"/>
    </xf>
    <xf numFmtId="1" fontId="80" fillId="0" borderId="0" xfId="0" applyNumberFormat="1" applyFont="1" applyBorder="1" applyAlignment="1">
      <alignment horizontal="right"/>
    </xf>
    <xf numFmtId="1" fontId="80" fillId="0" borderId="22" xfId="0" applyNumberFormat="1" applyFont="1" applyBorder="1" applyAlignment="1">
      <alignment horizontal="right"/>
    </xf>
    <xf numFmtId="173" fontId="80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2" xfId="0" applyFont="1" applyFill="1" applyBorder="1" applyAlignment="1">
      <alignment horizontal="right"/>
    </xf>
    <xf numFmtId="0" fontId="80" fillId="0" borderId="22" xfId="0" applyFont="1" applyFill="1" applyBorder="1" applyAlignment="1">
      <alignment horizontal="right"/>
    </xf>
    <xf numFmtId="0" fontId="81" fillId="57" borderId="28" xfId="0" applyFont="1" applyFill="1" applyBorder="1" applyAlignment="1">
      <alignment/>
    </xf>
    <xf numFmtId="0" fontId="80" fillId="0" borderId="0" xfId="0" applyFont="1" applyAlignment="1">
      <alignment/>
    </xf>
    <xf numFmtId="2" fontId="80" fillId="0" borderId="22" xfId="0" applyNumberFormat="1" applyFont="1" applyBorder="1" applyAlignment="1">
      <alignment horizontal="right"/>
    </xf>
    <xf numFmtId="2" fontId="80" fillId="0" borderId="0" xfId="0" applyNumberFormat="1" applyFont="1" applyBorder="1" applyAlignment="1">
      <alignment horizontal="right"/>
    </xf>
    <xf numFmtId="0" fontId="80" fillId="0" borderId="31" xfId="0" applyFont="1" applyBorder="1" applyAlignment="1">
      <alignment/>
    </xf>
    <xf numFmtId="0" fontId="80" fillId="0" borderId="32" xfId="0" applyFont="1" applyBorder="1" applyAlignment="1">
      <alignment/>
    </xf>
    <xf numFmtId="0" fontId="80" fillId="0" borderId="33" xfId="0" applyFont="1" applyBorder="1" applyAlignment="1">
      <alignment/>
    </xf>
    <xf numFmtId="0" fontId="80" fillId="0" borderId="33" xfId="0" applyFont="1" applyBorder="1" applyAlignment="1">
      <alignment horizontal="right"/>
    </xf>
    <xf numFmtId="173" fontId="80" fillId="0" borderId="33" xfId="0" applyNumberFormat="1" applyFont="1" applyBorder="1" applyAlignment="1">
      <alignment horizontal="right"/>
    </xf>
    <xf numFmtId="173" fontId="80" fillId="0" borderId="32" xfId="0" applyNumberFormat="1" applyFont="1" applyBorder="1" applyAlignment="1">
      <alignment horizontal="right"/>
    </xf>
    <xf numFmtId="0" fontId="81" fillId="58" borderId="34" xfId="0" applyFont="1" applyFill="1" applyBorder="1" applyAlignment="1">
      <alignment horizontal="center" vertical="center"/>
    </xf>
    <xf numFmtId="0" fontId="81" fillId="58" borderId="35" xfId="0" applyFont="1" applyFill="1" applyBorder="1" applyAlignment="1">
      <alignment horizontal="center"/>
    </xf>
    <xf numFmtId="0" fontId="80" fillId="58" borderId="23" xfId="0" applyFont="1" applyFill="1" applyBorder="1" applyAlignment="1">
      <alignment horizontal="center"/>
    </xf>
    <xf numFmtId="0" fontId="80" fillId="58" borderId="36" xfId="0" applyFont="1" applyFill="1" applyBorder="1" applyAlignment="1">
      <alignment horizontal="center"/>
    </xf>
    <xf numFmtId="0" fontId="82" fillId="58" borderId="0" xfId="0" applyFont="1" applyFill="1" applyAlignment="1">
      <alignment/>
    </xf>
    <xf numFmtId="0" fontId="80" fillId="58" borderId="0" xfId="0" applyFont="1" applyFill="1" applyAlignment="1">
      <alignment/>
    </xf>
    <xf numFmtId="0" fontId="80" fillId="58" borderId="37" xfId="0" applyFont="1" applyFill="1" applyBorder="1" applyAlignment="1">
      <alignment horizontal="center"/>
    </xf>
    <xf numFmtId="0" fontId="80" fillId="58" borderId="38" xfId="0" applyFont="1" applyFill="1" applyBorder="1" applyAlignment="1">
      <alignment horizontal="center"/>
    </xf>
    <xf numFmtId="0" fontId="80" fillId="58" borderId="39" xfId="0" applyFont="1" applyFill="1" applyBorder="1" applyAlignment="1">
      <alignment horizontal="center"/>
    </xf>
    <xf numFmtId="0" fontId="80" fillId="58" borderId="25" xfId="0" applyFont="1" applyFill="1" applyBorder="1" applyAlignment="1">
      <alignment horizontal="center"/>
    </xf>
    <xf numFmtId="0" fontId="83" fillId="58" borderId="30" xfId="0" applyFont="1" applyFill="1" applyBorder="1" applyAlignment="1">
      <alignment horizontal="left" vertical="center"/>
    </xf>
    <xf numFmtId="0" fontId="83" fillId="58" borderId="0" xfId="0" applyFont="1" applyFill="1" applyBorder="1" applyAlignment="1">
      <alignment horizontal="left" vertical="center"/>
    </xf>
    <xf numFmtId="0" fontId="83" fillId="58" borderId="34" xfId="0" applyFont="1" applyFill="1" applyBorder="1" applyAlignment="1">
      <alignment horizontal="left" vertical="center"/>
    </xf>
    <xf numFmtId="0" fontId="81" fillId="58" borderId="22" xfId="0" applyFont="1" applyFill="1" applyBorder="1" applyAlignment="1">
      <alignment horizontal="center" vertical="center"/>
    </xf>
    <xf numFmtId="0" fontId="80" fillId="58" borderId="22" xfId="0" applyFont="1" applyFill="1" applyBorder="1" applyAlignment="1">
      <alignment horizontal="center"/>
    </xf>
    <xf numFmtId="0" fontId="80" fillId="58" borderId="0" xfId="0" applyFont="1" applyFill="1" applyBorder="1" applyAlignment="1">
      <alignment horizontal="center"/>
    </xf>
    <xf numFmtId="0" fontId="80" fillId="58" borderId="40" xfId="0" applyFont="1" applyFill="1" applyBorder="1" applyAlignment="1">
      <alignment horizontal="center"/>
    </xf>
    <xf numFmtId="0" fontId="80" fillId="58" borderId="0" xfId="0" applyFont="1" applyFill="1" applyBorder="1" applyAlignment="1">
      <alignment/>
    </xf>
    <xf numFmtId="0" fontId="80" fillId="58" borderId="22" xfId="0" applyFont="1" applyFill="1" applyBorder="1" applyAlignment="1">
      <alignment/>
    </xf>
    <xf numFmtId="0" fontId="80" fillId="58" borderId="41" xfId="0" applyFont="1" applyFill="1" applyBorder="1" applyAlignment="1">
      <alignment/>
    </xf>
    <xf numFmtId="0" fontId="80" fillId="58" borderId="42" xfId="0" applyFont="1" applyFill="1" applyBorder="1" applyAlignment="1">
      <alignment/>
    </xf>
    <xf numFmtId="0" fontId="80" fillId="58" borderId="30" xfId="0" applyFont="1" applyFill="1" applyBorder="1" applyAlignment="1">
      <alignment/>
    </xf>
    <xf numFmtId="0" fontId="80" fillId="58" borderId="22" xfId="0" applyFont="1" applyFill="1" applyBorder="1" applyAlignment="1">
      <alignment horizontal="right"/>
    </xf>
    <xf numFmtId="0" fontId="80" fillId="58" borderId="31" xfId="0" applyFont="1" applyFill="1" applyBorder="1" applyAlignment="1">
      <alignment/>
    </xf>
    <xf numFmtId="0" fontId="80" fillId="58" borderId="32" xfId="0" applyFont="1" applyFill="1" applyBorder="1" applyAlignment="1">
      <alignment/>
    </xf>
    <xf numFmtId="0" fontId="80" fillId="58" borderId="33" xfId="0" applyFont="1" applyFill="1" applyBorder="1" applyAlignment="1">
      <alignment/>
    </xf>
    <xf numFmtId="0" fontId="80" fillId="58" borderId="33" xfId="0" applyFont="1" applyFill="1" applyBorder="1" applyAlignment="1">
      <alignment horizontal="right"/>
    </xf>
    <xf numFmtId="0" fontId="80" fillId="58" borderId="43" xfId="0" applyFont="1" applyFill="1" applyBorder="1" applyAlignment="1">
      <alignment/>
    </xf>
    <xf numFmtId="0" fontId="80" fillId="58" borderId="0" xfId="0" applyFont="1" applyFill="1" applyBorder="1" applyAlignment="1">
      <alignment horizontal="right"/>
    </xf>
    <xf numFmtId="0" fontId="80" fillId="58" borderId="44" xfId="0" applyFont="1" applyFill="1" applyBorder="1" applyAlignment="1">
      <alignment/>
    </xf>
    <xf numFmtId="0" fontId="81" fillId="58" borderId="0" xfId="0" applyFont="1" applyFill="1" applyAlignment="1">
      <alignment/>
    </xf>
    <xf numFmtId="0" fontId="80" fillId="58" borderId="44" xfId="0" applyFont="1" applyFill="1" applyBorder="1" applyAlignment="1">
      <alignment horizontal="center"/>
    </xf>
    <xf numFmtId="0" fontId="80" fillId="58" borderId="42" xfId="0" applyFont="1" applyFill="1" applyBorder="1" applyAlignment="1">
      <alignment horizontal="center"/>
    </xf>
    <xf numFmtId="0" fontId="81" fillId="58" borderId="0" xfId="0" applyFont="1" applyFill="1" applyBorder="1" applyAlignment="1">
      <alignment/>
    </xf>
    <xf numFmtId="0" fontId="81" fillId="58" borderId="32" xfId="0" applyFont="1" applyFill="1" applyBorder="1" applyAlignment="1">
      <alignment/>
    </xf>
    <xf numFmtId="173" fontId="80" fillId="58" borderId="22" xfId="0" applyNumberFormat="1" applyFont="1" applyFill="1" applyBorder="1" applyAlignment="1">
      <alignment/>
    </xf>
    <xf numFmtId="173" fontId="80" fillId="58" borderId="0" xfId="0" applyNumberFormat="1" applyFont="1" applyFill="1" applyBorder="1" applyAlignment="1">
      <alignment/>
    </xf>
    <xf numFmtId="173" fontId="80" fillId="58" borderId="41" xfId="0" applyNumberFormat="1" applyFont="1" applyFill="1" applyBorder="1" applyAlignment="1">
      <alignment/>
    </xf>
    <xf numFmtId="173" fontId="80" fillId="58" borderId="42" xfId="0" applyNumberFormat="1" applyFont="1" applyFill="1" applyBorder="1" applyAlignment="1">
      <alignment/>
    </xf>
    <xf numFmtId="173" fontId="80" fillId="58" borderId="32" xfId="0" applyNumberFormat="1" applyFont="1" applyFill="1" applyBorder="1" applyAlignment="1">
      <alignment/>
    </xf>
    <xf numFmtId="173" fontId="80" fillId="58" borderId="33" xfId="0" applyNumberFormat="1" applyFont="1" applyFill="1" applyBorder="1" applyAlignment="1">
      <alignment/>
    </xf>
    <xf numFmtId="173" fontId="80" fillId="58" borderId="45" xfId="0" applyNumberFormat="1" applyFont="1" applyFill="1" applyBorder="1" applyAlignment="1">
      <alignment/>
    </xf>
    <xf numFmtId="173" fontId="80" fillId="58" borderId="43" xfId="0" applyNumberFormat="1" applyFont="1" applyFill="1" applyBorder="1" applyAlignment="1">
      <alignment/>
    </xf>
    <xf numFmtId="3" fontId="80" fillId="58" borderId="22" xfId="0" applyNumberFormat="1" applyFont="1" applyFill="1" applyBorder="1" applyAlignment="1">
      <alignment horizontal="right"/>
    </xf>
    <xf numFmtId="3" fontId="80" fillId="58" borderId="0" xfId="0" applyNumberFormat="1" applyFont="1" applyFill="1" applyBorder="1" applyAlignment="1">
      <alignment horizontal="right"/>
    </xf>
    <xf numFmtId="3" fontId="80" fillId="58" borderId="0" xfId="0" applyNumberFormat="1" applyFont="1" applyFill="1" applyBorder="1" applyAlignment="1">
      <alignment/>
    </xf>
    <xf numFmtId="3" fontId="80" fillId="58" borderId="22" xfId="0" applyNumberFormat="1" applyFont="1" applyFill="1" applyBorder="1" applyAlignment="1">
      <alignment/>
    </xf>
    <xf numFmtId="3" fontId="80" fillId="58" borderId="41" xfId="0" applyNumberFormat="1" applyFont="1" applyFill="1" applyBorder="1" applyAlignment="1">
      <alignment/>
    </xf>
    <xf numFmtId="3" fontId="80" fillId="58" borderId="42" xfId="0" applyNumberFormat="1" applyFont="1" applyFill="1" applyBorder="1" applyAlignment="1">
      <alignment/>
    </xf>
    <xf numFmtId="3" fontId="80" fillId="58" borderId="33" xfId="0" applyNumberFormat="1" applyFont="1" applyFill="1" applyBorder="1" applyAlignment="1">
      <alignment/>
    </xf>
    <xf numFmtId="3" fontId="80" fillId="58" borderId="32" xfId="0" applyNumberFormat="1" applyFont="1" applyFill="1" applyBorder="1" applyAlignment="1">
      <alignment/>
    </xf>
    <xf numFmtId="3" fontId="80" fillId="58" borderId="45" xfId="0" applyNumberFormat="1" applyFont="1" applyFill="1" applyBorder="1" applyAlignment="1">
      <alignment/>
    </xf>
    <xf numFmtId="3" fontId="80" fillId="58" borderId="43" xfId="0" applyNumberFormat="1" applyFont="1" applyFill="1" applyBorder="1" applyAlignment="1">
      <alignment/>
    </xf>
    <xf numFmtId="173" fontId="80" fillId="58" borderId="44" xfId="0" applyNumberFormat="1" applyFont="1" applyFill="1" applyBorder="1" applyAlignment="1">
      <alignment/>
    </xf>
    <xf numFmtId="173" fontId="80" fillId="58" borderId="46" xfId="0" applyNumberFormat="1" applyFont="1" applyFill="1" applyBorder="1" applyAlignment="1">
      <alignment/>
    </xf>
    <xf numFmtId="0" fontId="80" fillId="58" borderId="0" xfId="0" applyFont="1" applyFill="1" applyBorder="1" applyAlignment="1">
      <alignment horizontal="center" vertical="center"/>
    </xf>
    <xf numFmtId="0" fontId="80" fillId="58" borderId="40" xfId="0" applyFont="1" applyFill="1" applyBorder="1" applyAlignment="1">
      <alignment horizontal="center" vertical="center"/>
    </xf>
    <xf numFmtId="0" fontId="80" fillId="58" borderId="22" xfId="0" applyFont="1" applyFill="1" applyBorder="1" applyAlignment="1">
      <alignment horizontal="center" vertical="center"/>
    </xf>
    <xf numFmtId="0" fontId="80" fillId="58" borderId="41" xfId="0" applyFont="1" applyFill="1" applyBorder="1" applyAlignment="1">
      <alignment horizontal="center"/>
    </xf>
    <xf numFmtId="0" fontId="80" fillId="58" borderId="0" xfId="0" applyFont="1" applyFill="1" applyBorder="1" applyAlignment="1">
      <alignment horizontal="left" vertical="center"/>
    </xf>
    <xf numFmtId="0" fontId="83" fillId="58" borderId="22" xfId="0" applyFont="1" applyFill="1" applyBorder="1" applyAlignment="1">
      <alignment horizontal="left" vertical="center"/>
    </xf>
    <xf numFmtId="0" fontId="80" fillId="58" borderId="47" xfId="0" applyFont="1" applyFill="1" applyBorder="1" applyAlignment="1">
      <alignment/>
    </xf>
    <xf numFmtId="0" fontId="80" fillId="58" borderId="48" xfId="0" applyFont="1" applyFill="1" applyBorder="1" applyAlignment="1">
      <alignment/>
    </xf>
    <xf numFmtId="0" fontId="80" fillId="58" borderId="31" xfId="0" applyFont="1" applyFill="1" applyBorder="1" applyAlignment="1">
      <alignment horizontal="left" vertical="center"/>
    </xf>
    <xf numFmtId="0" fontId="80" fillId="58" borderId="46" xfId="0" applyFont="1" applyFill="1" applyBorder="1" applyAlignment="1">
      <alignment horizontal="right"/>
    </xf>
    <xf numFmtId="172" fontId="80" fillId="58" borderId="0" xfId="0" applyNumberFormat="1" applyFont="1" applyFill="1" applyAlignment="1">
      <alignment/>
    </xf>
    <xf numFmtId="172" fontId="80" fillId="58" borderId="0" xfId="0" applyNumberFormat="1" applyFont="1" applyFill="1" applyAlignment="1">
      <alignment/>
    </xf>
    <xf numFmtId="0" fontId="80" fillId="58" borderId="44" xfId="0" applyFont="1" applyFill="1" applyBorder="1" applyAlignment="1">
      <alignment horizontal="center" vertical="center"/>
    </xf>
    <xf numFmtId="0" fontId="80" fillId="59" borderId="0" xfId="0" applyFont="1" applyFill="1" applyBorder="1" applyAlignment="1">
      <alignment/>
    </xf>
    <xf numFmtId="0" fontId="80" fillId="59" borderId="22" xfId="0" applyFont="1" applyFill="1" applyBorder="1" applyAlignment="1">
      <alignment/>
    </xf>
    <xf numFmtId="0" fontId="80" fillId="59" borderId="41" xfId="0" applyFont="1" applyFill="1" applyBorder="1" applyAlignment="1">
      <alignment/>
    </xf>
    <xf numFmtId="0" fontId="80" fillId="59" borderId="42" xfId="0" applyFont="1" applyFill="1" applyBorder="1" applyAlignment="1">
      <alignment/>
    </xf>
    <xf numFmtId="173" fontId="80" fillId="58" borderId="44" xfId="0" applyNumberFormat="1" applyFont="1" applyFill="1" applyBorder="1" applyAlignment="1">
      <alignment horizontal="right"/>
    </xf>
    <xf numFmtId="173" fontId="80" fillId="58" borderId="0" xfId="0" applyNumberFormat="1" applyFont="1" applyFill="1" applyBorder="1" applyAlignment="1">
      <alignment horizontal="right"/>
    </xf>
    <xf numFmtId="173" fontId="80" fillId="58" borderId="22" xfId="0" applyNumberFormat="1" applyFont="1" applyFill="1" applyBorder="1" applyAlignment="1">
      <alignment horizontal="right"/>
    </xf>
    <xf numFmtId="173" fontId="80" fillId="58" borderId="41" xfId="0" applyNumberFormat="1" applyFont="1" applyFill="1" applyBorder="1" applyAlignment="1">
      <alignment horizontal="right"/>
    </xf>
    <xf numFmtId="173" fontId="80" fillId="58" borderId="42" xfId="0" applyNumberFormat="1" applyFont="1" applyFill="1" applyBorder="1" applyAlignment="1">
      <alignment horizontal="right"/>
    </xf>
    <xf numFmtId="174" fontId="80" fillId="58" borderId="44" xfId="0" applyNumberFormat="1" applyFont="1" applyFill="1" applyBorder="1" applyAlignment="1">
      <alignment horizontal="right"/>
    </xf>
    <xf numFmtId="174" fontId="80" fillId="58" borderId="0" xfId="0" applyNumberFormat="1" applyFont="1" applyFill="1" applyBorder="1" applyAlignment="1">
      <alignment horizontal="right"/>
    </xf>
    <xf numFmtId="174" fontId="80" fillId="58" borderId="22" xfId="0" applyNumberFormat="1" applyFont="1" applyFill="1" applyBorder="1" applyAlignment="1">
      <alignment horizontal="right"/>
    </xf>
    <xf numFmtId="174" fontId="80" fillId="58" borderId="0" xfId="0" applyNumberFormat="1" applyFont="1" applyFill="1" applyBorder="1" applyAlignment="1">
      <alignment/>
    </xf>
    <xf numFmtId="174" fontId="80" fillId="58" borderId="22" xfId="0" applyNumberFormat="1" applyFont="1" applyFill="1" applyBorder="1" applyAlignment="1">
      <alignment/>
    </xf>
    <xf numFmtId="174" fontId="80" fillId="58" borderId="41" xfId="0" applyNumberFormat="1" applyFont="1" applyFill="1" applyBorder="1" applyAlignment="1">
      <alignment/>
    </xf>
    <xf numFmtId="174" fontId="80" fillId="58" borderId="42" xfId="0" applyNumberFormat="1" applyFont="1" applyFill="1" applyBorder="1" applyAlignment="1">
      <alignment/>
    </xf>
    <xf numFmtId="174" fontId="80" fillId="58" borderId="44" xfId="0" applyNumberFormat="1" applyFont="1" applyFill="1" applyBorder="1" applyAlignment="1">
      <alignment/>
    </xf>
    <xf numFmtId="174" fontId="80" fillId="59" borderId="0" xfId="0" applyNumberFormat="1" applyFont="1" applyFill="1" applyBorder="1" applyAlignment="1">
      <alignment/>
    </xf>
    <xf numFmtId="174" fontId="80" fillId="59" borderId="22" xfId="0" applyNumberFormat="1" applyFont="1" applyFill="1" applyBorder="1" applyAlignment="1">
      <alignment/>
    </xf>
    <xf numFmtId="174" fontId="80" fillId="59" borderId="41" xfId="0" applyNumberFormat="1" applyFont="1" applyFill="1" applyBorder="1" applyAlignment="1">
      <alignment/>
    </xf>
    <xf numFmtId="174" fontId="80" fillId="59" borderId="42" xfId="0" applyNumberFormat="1" applyFont="1" applyFill="1" applyBorder="1" applyAlignment="1">
      <alignment/>
    </xf>
    <xf numFmtId="3" fontId="80" fillId="58" borderId="44" xfId="0" applyNumberFormat="1" applyFont="1" applyFill="1" applyBorder="1" applyAlignment="1">
      <alignment/>
    </xf>
    <xf numFmtId="0" fontId="81" fillId="58" borderId="32" xfId="0" applyFont="1" applyFill="1" applyBorder="1" applyAlignment="1">
      <alignment horizontal="left" vertical="center"/>
    </xf>
    <xf numFmtId="0" fontId="80" fillId="59" borderId="32" xfId="0" applyFont="1" applyFill="1" applyBorder="1" applyAlignment="1">
      <alignment/>
    </xf>
    <xf numFmtId="0" fontId="80" fillId="59" borderId="33" xfId="0" applyFont="1" applyFill="1" applyBorder="1" applyAlignment="1">
      <alignment/>
    </xf>
    <xf numFmtId="0" fontId="80" fillId="59" borderId="43" xfId="0" applyFont="1" applyFill="1" applyBorder="1" applyAlignment="1">
      <alignment/>
    </xf>
    <xf numFmtId="3" fontId="80" fillId="58" borderId="44" xfId="0" applyNumberFormat="1" applyFont="1" applyFill="1" applyBorder="1" applyAlignment="1">
      <alignment horizontal="center" vertical="center"/>
    </xf>
    <xf numFmtId="3" fontId="80" fillId="58" borderId="0" xfId="0" applyNumberFormat="1" applyFont="1" applyFill="1" applyBorder="1" applyAlignment="1">
      <alignment horizontal="center" vertical="center"/>
    </xf>
    <xf numFmtId="3" fontId="80" fillId="58" borderId="22" xfId="0" applyNumberFormat="1" applyFont="1" applyFill="1" applyBorder="1" applyAlignment="1">
      <alignment horizontal="center" vertical="center"/>
    </xf>
    <xf numFmtId="3" fontId="80" fillId="58" borderId="0" xfId="0" applyNumberFormat="1" applyFont="1" applyFill="1" applyBorder="1" applyAlignment="1">
      <alignment horizontal="center"/>
    </xf>
    <xf numFmtId="3" fontId="80" fillId="58" borderId="22" xfId="0" applyNumberFormat="1" applyFont="1" applyFill="1" applyBorder="1" applyAlignment="1">
      <alignment horizontal="center"/>
    </xf>
    <xf numFmtId="3" fontId="80" fillId="58" borderId="42" xfId="0" applyNumberFormat="1" applyFont="1" applyFill="1" applyBorder="1" applyAlignment="1">
      <alignment horizontal="center"/>
    </xf>
    <xf numFmtId="3" fontId="80" fillId="58" borderId="44" xfId="0" applyNumberFormat="1" applyFont="1" applyFill="1" applyBorder="1" applyAlignment="1">
      <alignment horizontal="right"/>
    </xf>
    <xf numFmtId="3" fontId="80" fillId="59" borderId="0" xfId="0" applyNumberFormat="1" applyFont="1" applyFill="1" applyBorder="1" applyAlignment="1">
      <alignment/>
    </xf>
    <xf numFmtId="3" fontId="80" fillId="59" borderId="22" xfId="0" applyNumberFormat="1" applyFont="1" applyFill="1" applyBorder="1" applyAlignment="1">
      <alignment/>
    </xf>
    <xf numFmtId="3" fontId="80" fillId="59" borderId="42" xfId="0" applyNumberFormat="1" applyFont="1" applyFill="1" applyBorder="1" applyAlignment="1">
      <alignment/>
    </xf>
    <xf numFmtId="3" fontId="80" fillId="58" borderId="46" xfId="0" applyNumberFormat="1" applyFont="1" applyFill="1" applyBorder="1" applyAlignment="1">
      <alignment/>
    </xf>
    <xf numFmtId="3" fontId="80" fillId="59" borderId="32" xfId="0" applyNumberFormat="1" applyFont="1" applyFill="1" applyBorder="1" applyAlignment="1">
      <alignment/>
    </xf>
    <xf numFmtId="3" fontId="80" fillId="59" borderId="33" xfId="0" applyNumberFormat="1" applyFont="1" applyFill="1" applyBorder="1" applyAlignment="1">
      <alignment/>
    </xf>
    <xf numFmtId="3" fontId="80" fillId="59" borderId="43" xfId="0" applyNumberFormat="1" applyFont="1" applyFill="1" applyBorder="1" applyAlignment="1">
      <alignment/>
    </xf>
    <xf numFmtId="0" fontId="84" fillId="58" borderId="49" xfId="0" applyFont="1" applyFill="1" applyBorder="1" applyAlignment="1">
      <alignment horizontal="center" vertical="center" textRotation="90" wrapText="1"/>
    </xf>
    <xf numFmtId="0" fontId="84" fillId="58" borderId="46" xfId="0" applyFont="1" applyFill="1" applyBorder="1" applyAlignment="1">
      <alignment horizontal="center" vertical="center" textRotation="90" wrapText="1"/>
    </xf>
    <xf numFmtId="0" fontId="84" fillId="58" borderId="33" xfId="0" applyFont="1" applyFill="1" applyBorder="1" applyAlignment="1">
      <alignment horizontal="center" vertical="center" textRotation="90" wrapText="1"/>
    </xf>
    <xf numFmtId="0" fontId="84" fillId="58" borderId="43" xfId="0" applyFont="1" applyFill="1" applyBorder="1" applyAlignment="1">
      <alignment horizontal="center" vertical="center" textRotation="90" wrapText="1"/>
    </xf>
    <xf numFmtId="173" fontId="80" fillId="57" borderId="28" xfId="0" applyNumberFormat="1" applyFont="1" applyFill="1" applyBorder="1" applyAlignment="1">
      <alignment horizontal="right"/>
    </xf>
    <xf numFmtId="173" fontId="80" fillId="57" borderId="27" xfId="0" applyNumberFormat="1" applyFont="1" applyFill="1" applyBorder="1" applyAlignment="1">
      <alignment horizontal="right"/>
    </xf>
    <xf numFmtId="0" fontId="0" fillId="0" borderId="0" xfId="0" applyAlignment="1">
      <alignment/>
    </xf>
    <xf numFmtId="3" fontId="80" fillId="58" borderId="42" xfId="0" applyNumberFormat="1" applyFont="1" applyFill="1" applyBorder="1" applyAlignment="1">
      <alignment horizontal="right"/>
    </xf>
    <xf numFmtId="0" fontId="80" fillId="58" borderId="38" xfId="0" applyFont="1" applyFill="1" applyBorder="1" applyAlignment="1">
      <alignment horizontal="center"/>
    </xf>
    <xf numFmtId="174" fontId="80" fillId="58" borderId="42" xfId="0" applyNumberFormat="1" applyFont="1" applyFill="1" applyBorder="1" applyAlignment="1">
      <alignment horizontal="right"/>
    </xf>
    <xf numFmtId="173" fontId="80" fillId="58" borderId="50" xfId="0" applyNumberFormat="1" applyFont="1" applyFill="1" applyBorder="1" applyAlignment="1">
      <alignment horizontal="center"/>
    </xf>
    <xf numFmtId="173" fontId="80" fillId="58" borderId="44" xfId="0" applyNumberFormat="1" applyFont="1" applyFill="1" applyBorder="1" applyAlignment="1">
      <alignment horizontal="center"/>
    </xf>
    <xf numFmtId="173" fontId="80" fillId="58" borderId="22" xfId="0" applyNumberFormat="1" applyFont="1" applyFill="1" applyBorder="1" applyAlignment="1">
      <alignment horizontal="center"/>
    </xf>
    <xf numFmtId="173" fontId="80" fillId="58" borderId="42" xfId="0" applyNumberFormat="1" applyFont="1" applyFill="1" applyBorder="1" applyAlignment="1">
      <alignment horizontal="center"/>
    </xf>
    <xf numFmtId="173" fontId="80" fillId="58" borderId="30" xfId="0" applyNumberFormat="1" applyFont="1" applyFill="1" applyBorder="1" applyAlignment="1">
      <alignment horizontal="center"/>
    </xf>
    <xf numFmtId="173" fontId="80" fillId="58" borderId="41" xfId="0" applyNumberFormat="1" applyFont="1" applyFill="1" applyBorder="1" applyAlignment="1">
      <alignment horizontal="center"/>
    </xf>
    <xf numFmtId="173" fontId="80" fillId="58" borderId="46" xfId="0" applyNumberFormat="1" applyFont="1" applyFill="1" applyBorder="1" applyAlignment="1">
      <alignment horizontal="center"/>
    </xf>
    <xf numFmtId="173" fontId="80" fillId="58" borderId="33" xfId="0" applyNumberFormat="1" applyFont="1" applyFill="1" applyBorder="1" applyAlignment="1">
      <alignment horizontal="center"/>
    </xf>
    <xf numFmtId="173" fontId="80" fillId="58" borderId="43" xfId="0" applyNumberFormat="1" applyFont="1" applyFill="1" applyBorder="1" applyAlignment="1">
      <alignment horizontal="center"/>
    </xf>
    <xf numFmtId="173" fontId="80" fillId="0" borderId="22" xfId="0" applyNumberFormat="1" applyFont="1" applyFill="1" applyBorder="1" applyAlignment="1">
      <alignment horizontal="right"/>
    </xf>
    <xf numFmtId="0" fontId="80" fillId="0" borderId="0" xfId="0" applyFont="1" applyFill="1" applyBorder="1" applyAlignment="1">
      <alignment/>
    </xf>
    <xf numFmtId="0" fontId="80" fillId="0" borderId="22" xfId="0" applyFont="1" applyFill="1" applyBorder="1" applyAlignment="1">
      <alignment/>
    </xf>
    <xf numFmtId="0" fontId="80" fillId="0" borderId="0" xfId="0" applyFont="1" applyFill="1" applyAlignment="1">
      <alignment/>
    </xf>
    <xf numFmtId="1" fontId="80" fillId="0" borderId="51" xfId="0" applyNumberFormat="1" applyFont="1" applyFill="1" applyBorder="1" applyAlignment="1">
      <alignment/>
    </xf>
    <xf numFmtId="1" fontId="80" fillId="0" borderId="52" xfId="0" applyNumberFormat="1" applyFont="1" applyFill="1" applyBorder="1" applyAlignment="1">
      <alignment/>
    </xf>
    <xf numFmtId="1" fontId="80" fillId="0" borderId="53" xfId="0" applyNumberFormat="1" applyFont="1" applyFill="1" applyBorder="1" applyAlignment="1">
      <alignment/>
    </xf>
    <xf numFmtId="1" fontId="80" fillId="0" borderId="54" xfId="0" applyNumberFormat="1" applyFont="1" applyFill="1" applyBorder="1" applyAlignment="1">
      <alignment/>
    </xf>
    <xf numFmtId="1" fontId="80" fillId="0" borderId="55" xfId="0" applyNumberFormat="1" applyFont="1" applyFill="1" applyBorder="1" applyAlignment="1">
      <alignment/>
    </xf>
    <xf numFmtId="1" fontId="80" fillId="0" borderId="56" xfId="0" applyNumberFormat="1" applyFont="1" applyFill="1" applyBorder="1" applyAlignment="1">
      <alignment/>
    </xf>
    <xf numFmtId="1" fontId="80" fillId="0" borderId="57" xfId="0" applyNumberFormat="1" applyFont="1" applyFill="1" applyBorder="1" applyAlignment="1">
      <alignment/>
    </xf>
    <xf numFmtId="1" fontId="80" fillId="0" borderId="58" xfId="0" applyNumberFormat="1" applyFont="1" applyFill="1" applyBorder="1" applyAlignment="1">
      <alignment/>
    </xf>
    <xf numFmtId="1" fontId="80" fillId="0" borderId="59" xfId="0" applyNumberFormat="1" applyFont="1" applyFill="1" applyBorder="1" applyAlignment="1">
      <alignment/>
    </xf>
    <xf numFmtId="1" fontId="80" fillId="0" borderId="60" xfId="0" applyNumberFormat="1" applyFont="1" applyFill="1" applyBorder="1" applyAlignment="1">
      <alignment/>
    </xf>
    <xf numFmtId="1" fontId="80" fillId="0" borderId="61" xfId="0" applyNumberFormat="1" applyFont="1" applyFill="1" applyBorder="1" applyAlignment="1">
      <alignment/>
    </xf>
    <xf numFmtId="0" fontId="80" fillId="0" borderId="62" xfId="0" applyFont="1" applyFill="1" applyBorder="1" applyAlignment="1">
      <alignment/>
    </xf>
    <xf numFmtId="0" fontId="80" fillId="58" borderId="63" xfId="0" applyFont="1" applyFill="1" applyBorder="1" applyAlignment="1">
      <alignment/>
    </xf>
    <xf numFmtId="0" fontId="80" fillId="0" borderId="63" xfId="0" applyFont="1" applyFill="1" applyBorder="1" applyAlignment="1">
      <alignment/>
    </xf>
    <xf numFmtId="173" fontId="80" fillId="0" borderId="64" xfId="0" applyNumberFormat="1" applyFont="1" applyFill="1" applyBorder="1" applyAlignment="1">
      <alignment/>
    </xf>
    <xf numFmtId="173" fontId="80" fillId="0" borderId="53" xfId="0" applyNumberFormat="1" applyFont="1" applyFill="1" applyBorder="1" applyAlignment="1">
      <alignment/>
    </xf>
    <xf numFmtId="173" fontId="80" fillId="0" borderId="54" xfId="0" applyNumberFormat="1" applyFont="1" applyFill="1" applyBorder="1" applyAlignment="1">
      <alignment/>
    </xf>
    <xf numFmtId="173" fontId="80" fillId="0" borderId="55" xfId="0" applyNumberFormat="1" applyFont="1" applyFill="1" applyBorder="1" applyAlignment="1">
      <alignment/>
    </xf>
    <xf numFmtId="173" fontId="80" fillId="0" borderId="51" xfId="0" applyNumberFormat="1" applyFont="1" applyFill="1" applyBorder="1" applyAlignment="1">
      <alignment/>
    </xf>
    <xf numFmtId="173" fontId="80" fillId="0" borderId="56" xfId="0" applyNumberFormat="1" applyFont="1" applyFill="1" applyBorder="1" applyAlignment="1">
      <alignment/>
    </xf>
    <xf numFmtId="173" fontId="80" fillId="0" borderId="57" xfId="0" applyNumberFormat="1" applyFont="1" applyFill="1" applyBorder="1" applyAlignment="1">
      <alignment/>
    </xf>
    <xf numFmtId="173" fontId="80" fillId="0" borderId="58" xfId="0" applyNumberFormat="1" applyFont="1" applyFill="1" applyBorder="1" applyAlignment="1">
      <alignment/>
    </xf>
    <xf numFmtId="173" fontId="80" fillId="0" borderId="52" xfId="0" applyNumberFormat="1" applyFont="1" applyFill="1" applyBorder="1" applyAlignment="1">
      <alignment/>
    </xf>
    <xf numFmtId="173" fontId="80" fillId="0" borderId="59" xfId="0" applyNumberFormat="1" applyFont="1" applyFill="1" applyBorder="1" applyAlignment="1">
      <alignment/>
    </xf>
    <xf numFmtId="173" fontId="80" fillId="0" borderId="60" xfId="0" applyNumberFormat="1" applyFont="1" applyFill="1" applyBorder="1" applyAlignment="1">
      <alignment/>
    </xf>
    <xf numFmtId="173" fontId="80" fillId="0" borderId="61" xfId="0" applyNumberFormat="1" applyFont="1" applyFill="1" applyBorder="1" applyAlignment="1">
      <alignment/>
    </xf>
    <xf numFmtId="17" fontId="80" fillId="58" borderId="65" xfId="0" applyNumberFormat="1" applyFont="1" applyFill="1" applyBorder="1" applyAlignment="1">
      <alignment/>
    </xf>
    <xf numFmtId="17" fontId="80" fillId="58" borderId="66" xfId="0" applyNumberFormat="1" applyFont="1" applyFill="1" applyBorder="1" applyAlignment="1">
      <alignment/>
    </xf>
    <xf numFmtId="0" fontId="0" fillId="0" borderId="0" xfId="0" applyFill="1" applyAlignment="1">
      <alignment/>
    </xf>
    <xf numFmtId="173" fontId="80" fillId="58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58" borderId="0" xfId="0" applyFont="1" applyFill="1" applyAlignment="1">
      <alignment/>
    </xf>
    <xf numFmtId="0" fontId="85" fillId="57" borderId="67" xfId="0" applyFont="1" applyFill="1" applyBorder="1" applyAlignment="1">
      <alignment vertical="center"/>
    </xf>
    <xf numFmtId="0" fontId="85" fillId="57" borderId="68" xfId="0" applyFont="1" applyFill="1" applyBorder="1" applyAlignment="1">
      <alignment vertical="center"/>
    </xf>
    <xf numFmtId="3" fontId="80" fillId="0" borderId="64" xfId="0" applyNumberFormat="1" applyFont="1" applyFill="1" applyBorder="1" applyAlignment="1">
      <alignment/>
    </xf>
    <xf numFmtId="173" fontId="0" fillId="0" borderId="0" xfId="0" applyNumberFormat="1" applyAlignment="1">
      <alignment/>
    </xf>
    <xf numFmtId="0" fontId="80" fillId="0" borderId="30" xfId="0" applyFont="1" applyFill="1" applyBorder="1" applyAlignment="1">
      <alignment/>
    </xf>
    <xf numFmtId="0" fontId="80" fillId="0" borderId="0" xfId="0" applyFont="1" applyFill="1" applyAlignment="1">
      <alignment vertical="center"/>
    </xf>
    <xf numFmtId="0" fontId="58" fillId="0" borderId="0" xfId="0" applyFont="1" applyFill="1" applyAlignment="1">
      <alignment vertical="center"/>
    </xf>
    <xf numFmtId="0" fontId="80" fillId="58" borderId="42" xfId="0" applyFont="1" applyFill="1" applyBorder="1" applyAlignment="1">
      <alignment horizontal="center" vertical="center"/>
    </xf>
    <xf numFmtId="3" fontId="80" fillId="58" borderId="42" xfId="0" applyNumberFormat="1" applyFont="1" applyFill="1" applyBorder="1" applyAlignment="1">
      <alignment horizontal="center" vertical="center"/>
    </xf>
    <xf numFmtId="0" fontId="86" fillId="58" borderId="0" xfId="0" applyFont="1" applyFill="1" applyBorder="1" applyAlignment="1">
      <alignment horizontal="left" vertical="center"/>
    </xf>
    <xf numFmtId="0" fontId="86" fillId="58" borderId="22" xfId="0" applyFont="1" applyFill="1" applyBorder="1" applyAlignment="1">
      <alignment horizontal="left" vertical="center"/>
    </xf>
    <xf numFmtId="0" fontId="83" fillId="58" borderId="30" xfId="0" applyFont="1" applyFill="1" applyBorder="1" applyAlignment="1">
      <alignment/>
    </xf>
    <xf numFmtId="3" fontId="80" fillId="58" borderId="0" xfId="0" applyNumberFormat="1" applyFont="1" applyFill="1" applyAlignment="1">
      <alignment/>
    </xf>
    <xf numFmtId="0" fontId="83" fillId="58" borderId="31" xfId="0" applyFont="1" applyFill="1" applyBorder="1" applyAlignment="1">
      <alignment/>
    </xf>
    <xf numFmtId="174" fontId="80" fillId="0" borderId="0" xfId="0" applyNumberFormat="1" applyFont="1" applyFill="1" applyBorder="1" applyAlignment="1">
      <alignment horizontal="right"/>
    </xf>
    <xf numFmtId="0" fontId="81" fillId="58" borderId="34" xfId="0" applyFont="1" applyFill="1" applyBorder="1" applyAlignment="1">
      <alignment horizontal="center" vertical="center"/>
    </xf>
    <xf numFmtId="0" fontId="81" fillId="58" borderId="69" xfId="0" applyFont="1" applyFill="1" applyBorder="1" applyAlignment="1">
      <alignment horizontal="center"/>
    </xf>
    <xf numFmtId="1" fontId="0" fillId="0" borderId="0" xfId="0" applyNumberFormat="1" applyAlignment="1">
      <alignment/>
    </xf>
    <xf numFmtId="173" fontId="80" fillId="58" borderId="44" xfId="0" applyNumberFormat="1" applyFont="1" applyFill="1" applyBorder="1" applyAlignment="1">
      <alignment horizontal="center"/>
    </xf>
    <xf numFmtId="173" fontId="80" fillId="58" borderId="44" xfId="0" applyNumberFormat="1" applyFont="1" applyFill="1" applyBorder="1" applyAlignment="1">
      <alignment horizontal="center"/>
    </xf>
    <xf numFmtId="176" fontId="0" fillId="0" borderId="0" xfId="0" applyNumberFormat="1" applyAlignment="1">
      <alignment/>
    </xf>
    <xf numFmtId="173" fontId="80" fillId="0" borderId="0" xfId="0" applyNumberFormat="1" applyFont="1" applyBorder="1" applyAlignment="1">
      <alignment horizontal="right"/>
    </xf>
    <xf numFmtId="173" fontId="80" fillId="0" borderId="0" xfId="0" applyNumberFormat="1" applyFont="1" applyFill="1" applyBorder="1" applyAlignment="1">
      <alignment horizontal="right"/>
    </xf>
    <xf numFmtId="174" fontId="80" fillId="0" borderId="42" xfId="0" applyNumberFormat="1" applyFont="1" applyFill="1" applyBorder="1" applyAlignment="1">
      <alignment horizontal="right"/>
    </xf>
    <xf numFmtId="174" fontId="80" fillId="0" borderId="44" xfId="0" applyNumberFormat="1" applyFont="1" applyFill="1" applyBorder="1" applyAlignment="1">
      <alignment horizontal="right"/>
    </xf>
    <xf numFmtId="173" fontId="80" fillId="0" borderId="42" xfId="0" applyNumberFormat="1" applyFont="1" applyBorder="1" applyAlignment="1">
      <alignment horizontal="right"/>
    </xf>
    <xf numFmtId="173" fontId="80" fillId="57" borderId="29" xfId="0" applyNumberFormat="1" applyFont="1" applyFill="1" applyBorder="1" applyAlignment="1">
      <alignment horizontal="right"/>
    </xf>
    <xf numFmtId="0" fontId="80" fillId="0" borderId="42" xfId="0" applyFont="1" applyBorder="1" applyAlignment="1">
      <alignment horizontal="right"/>
    </xf>
    <xf numFmtId="0" fontId="80" fillId="57" borderId="29" xfId="0" applyFont="1" applyFill="1" applyBorder="1" applyAlignment="1">
      <alignment horizontal="right"/>
    </xf>
    <xf numFmtId="0" fontId="79" fillId="58" borderId="30" xfId="0" applyFont="1" applyFill="1" applyBorder="1" applyAlignment="1">
      <alignment horizontal="left" vertical="center"/>
    </xf>
    <xf numFmtId="0" fontId="79" fillId="58" borderId="0" xfId="0" applyFont="1" applyFill="1" applyBorder="1" applyAlignment="1">
      <alignment horizontal="left" vertical="center"/>
    </xf>
    <xf numFmtId="0" fontId="79" fillId="58" borderId="22" xfId="0" applyFont="1" applyFill="1" applyBorder="1" applyAlignment="1">
      <alignment horizontal="left" vertical="center"/>
    </xf>
    <xf numFmtId="173" fontId="80" fillId="58" borderId="0" xfId="0" applyNumberFormat="1" applyFont="1" applyFill="1" applyBorder="1" applyAlignment="1">
      <alignment horizontal="center"/>
    </xf>
    <xf numFmtId="0" fontId="85" fillId="57" borderId="70" xfId="0" applyFont="1" applyFill="1" applyBorder="1" applyAlignment="1">
      <alignment horizontal="left" vertical="center"/>
    </xf>
    <xf numFmtId="0" fontId="85" fillId="57" borderId="67" xfId="0" applyFont="1" applyFill="1" applyBorder="1" applyAlignment="1">
      <alignment horizontal="left" vertical="center"/>
    </xf>
    <xf numFmtId="0" fontId="85" fillId="57" borderId="68" xfId="0" applyFont="1" applyFill="1" applyBorder="1" applyAlignment="1">
      <alignment horizontal="left" vertical="center"/>
    </xf>
    <xf numFmtId="0" fontId="79" fillId="58" borderId="71" xfId="0" applyFont="1" applyFill="1" applyBorder="1" applyAlignment="1">
      <alignment horizontal="left" vertical="center"/>
    </xf>
    <xf numFmtId="0" fontId="79" fillId="58" borderId="72" xfId="0" applyFont="1" applyFill="1" applyBorder="1" applyAlignment="1">
      <alignment horizontal="left" vertical="center"/>
    </xf>
    <xf numFmtId="0" fontId="79" fillId="58" borderId="38" xfId="0" applyFont="1" applyFill="1" applyBorder="1" applyAlignment="1">
      <alignment horizontal="left" vertical="center"/>
    </xf>
    <xf numFmtId="0" fontId="81" fillId="58" borderId="24" xfId="0" applyFont="1" applyFill="1" applyBorder="1" applyAlignment="1">
      <alignment horizontal="center" vertical="center"/>
    </xf>
    <xf numFmtId="0" fontId="80" fillId="58" borderId="73" xfId="0" applyFont="1" applyFill="1" applyBorder="1" applyAlignment="1">
      <alignment horizontal="center" vertical="center"/>
    </xf>
    <xf numFmtId="0" fontId="80" fillId="58" borderId="72" xfId="0" applyFont="1" applyFill="1" applyBorder="1" applyAlignment="1">
      <alignment horizontal="center" vertical="center"/>
    </xf>
    <xf numFmtId="0" fontId="80" fillId="58" borderId="74" xfId="0" applyFont="1" applyFill="1" applyBorder="1" applyAlignment="1">
      <alignment horizontal="center" vertical="center"/>
    </xf>
    <xf numFmtId="0" fontId="81" fillId="58" borderId="38" xfId="0" applyFont="1" applyFill="1" applyBorder="1" applyAlignment="1">
      <alignment horizontal="center" vertical="center"/>
    </xf>
    <xf numFmtId="0" fontId="78" fillId="0" borderId="23" xfId="0" applyFont="1" applyBorder="1" applyAlignment="1">
      <alignment horizontal="center"/>
    </xf>
    <xf numFmtId="0" fontId="80" fillId="58" borderId="74" xfId="0" applyFont="1" applyFill="1" applyBorder="1" applyAlignment="1">
      <alignment horizontal="center"/>
    </xf>
    <xf numFmtId="0" fontId="80" fillId="58" borderId="38" xfId="0" applyFont="1" applyFill="1" applyBorder="1" applyAlignment="1">
      <alignment horizontal="center"/>
    </xf>
    <xf numFmtId="1" fontId="80" fillId="0" borderId="75" xfId="0" applyNumberFormat="1" applyFont="1" applyFill="1" applyBorder="1" applyAlignment="1">
      <alignment/>
    </xf>
    <xf numFmtId="1" fontId="80" fillId="0" borderId="76" xfId="0" applyNumberFormat="1" applyFont="1" applyFill="1" applyBorder="1" applyAlignment="1">
      <alignment/>
    </xf>
    <xf numFmtId="1" fontId="80" fillId="0" borderId="77" xfId="0" applyNumberFormat="1" applyFont="1" applyFill="1" applyBorder="1" applyAlignment="1">
      <alignment/>
    </xf>
    <xf numFmtId="173" fontId="80" fillId="0" borderId="75" xfId="0" applyNumberFormat="1" applyFont="1" applyFill="1" applyBorder="1" applyAlignment="1">
      <alignment/>
    </xf>
    <xf numFmtId="173" fontId="80" fillId="0" borderId="76" xfId="0" applyNumberFormat="1" applyFont="1" applyFill="1" applyBorder="1" applyAlignment="1">
      <alignment/>
    </xf>
    <xf numFmtId="173" fontId="80" fillId="0" borderId="77" xfId="0" applyNumberFormat="1" applyFont="1" applyFill="1" applyBorder="1" applyAlignment="1">
      <alignment/>
    </xf>
    <xf numFmtId="0" fontId="80" fillId="58" borderId="24" xfId="0" applyFont="1" applyFill="1" applyBorder="1" applyAlignment="1">
      <alignment horizontal="center" vertical="center" wrapText="1"/>
    </xf>
    <xf numFmtId="174" fontId="80" fillId="0" borderId="42" xfId="0" applyNumberFormat="1" applyFont="1" applyFill="1" applyBorder="1" applyAlignment="1">
      <alignment horizontal="center"/>
    </xf>
    <xf numFmtId="174" fontId="80" fillId="58" borderId="68" xfId="0" applyNumberFormat="1" applyFont="1" applyFill="1" applyBorder="1" applyAlignment="1">
      <alignment horizontal="center"/>
    </xf>
    <xf numFmtId="174" fontId="80" fillId="58" borderId="42" xfId="0" applyNumberFormat="1" applyFont="1" applyFill="1" applyBorder="1" applyAlignment="1">
      <alignment horizontal="center"/>
    </xf>
    <xf numFmtId="174" fontId="80" fillId="0" borderId="42" xfId="0" applyNumberFormat="1" applyFont="1" applyBorder="1" applyAlignment="1">
      <alignment horizontal="center"/>
    </xf>
    <xf numFmtId="173" fontId="80" fillId="0" borderId="42" xfId="0" applyNumberFormat="1" applyFont="1" applyBorder="1" applyAlignment="1">
      <alignment horizontal="center"/>
    </xf>
    <xf numFmtId="3" fontId="80" fillId="0" borderId="42" xfId="0" applyNumberFormat="1" applyFont="1" applyBorder="1" applyAlignment="1">
      <alignment horizontal="center"/>
    </xf>
    <xf numFmtId="173" fontId="80" fillId="0" borderId="42" xfId="0" applyNumberFormat="1" applyFont="1" applyBorder="1" applyAlignment="1">
      <alignment horizontal="center" vertical="center"/>
    </xf>
    <xf numFmtId="173" fontId="80" fillId="58" borderId="42" xfId="0" applyNumberFormat="1" applyFont="1" applyFill="1" applyBorder="1" applyAlignment="1">
      <alignment horizontal="center" vertical="center"/>
    </xf>
    <xf numFmtId="173" fontId="80" fillId="0" borderId="43" xfId="0" applyNumberFormat="1" applyFont="1" applyBorder="1" applyAlignment="1">
      <alignment horizontal="center" vertical="center"/>
    </xf>
    <xf numFmtId="173" fontId="4" fillId="0" borderId="0" xfId="0" applyNumberFormat="1" applyFont="1" applyBorder="1" applyAlignment="1">
      <alignment horizontal="right"/>
    </xf>
    <xf numFmtId="173" fontId="80" fillId="58" borderId="49" xfId="0" applyNumberFormat="1" applyFont="1" applyFill="1" applyBorder="1" applyAlignment="1">
      <alignment horizontal="center"/>
    </xf>
    <xf numFmtId="17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79" fillId="0" borderId="30" xfId="0" applyFont="1" applyBorder="1" applyAlignment="1">
      <alignment horizontal="left" vertical="center"/>
    </xf>
    <xf numFmtId="0" fontId="79" fillId="0" borderId="0" xfId="0" applyFont="1" applyBorder="1" applyAlignment="1">
      <alignment horizontal="left" vertical="center"/>
    </xf>
    <xf numFmtId="0" fontId="79" fillId="0" borderId="22" xfId="0" applyFont="1" applyBorder="1" applyAlignment="1">
      <alignment horizontal="left" vertical="center"/>
    </xf>
    <xf numFmtId="0" fontId="79" fillId="0" borderId="78" xfId="0" applyFont="1" applyBorder="1" applyAlignment="1">
      <alignment horizontal="left" vertical="center"/>
    </xf>
    <xf numFmtId="0" fontId="79" fillId="0" borderId="37" xfId="0" applyFont="1" applyBorder="1" applyAlignment="1">
      <alignment horizontal="left" vertical="center"/>
    </xf>
    <xf numFmtId="0" fontId="79" fillId="0" borderId="23" xfId="0" applyFont="1" applyBorder="1" applyAlignment="1">
      <alignment horizontal="left" vertical="center"/>
    </xf>
    <xf numFmtId="0" fontId="79" fillId="0" borderId="22" xfId="0" applyFont="1" applyBorder="1" applyAlignment="1">
      <alignment horizontal="center" vertical="center"/>
    </xf>
    <xf numFmtId="0" fontId="79" fillId="0" borderId="23" xfId="0" applyFont="1" applyBorder="1" applyAlignment="1">
      <alignment horizontal="center" vertical="center"/>
    </xf>
    <xf numFmtId="0" fontId="78" fillId="0" borderId="39" xfId="0" applyFont="1" applyBorder="1" applyAlignment="1">
      <alignment horizontal="center"/>
    </xf>
    <xf numFmtId="0" fontId="78" fillId="0" borderId="37" xfId="0" applyFont="1" applyBorder="1" applyAlignment="1">
      <alignment horizontal="center"/>
    </xf>
    <xf numFmtId="0" fontId="78" fillId="0" borderId="23" xfId="0" applyFont="1" applyBorder="1" applyAlignment="1">
      <alignment horizontal="center"/>
    </xf>
    <xf numFmtId="0" fontId="78" fillId="0" borderId="25" xfId="0" applyFont="1" applyBorder="1" applyAlignment="1">
      <alignment horizontal="center"/>
    </xf>
    <xf numFmtId="0" fontId="85" fillId="57" borderId="79" xfId="0" applyFont="1" applyFill="1" applyBorder="1" applyAlignment="1">
      <alignment horizontal="left" vertical="center"/>
    </xf>
    <xf numFmtId="0" fontId="85" fillId="57" borderId="80" xfId="0" applyFont="1" applyFill="1" applyBorder="1" applyAlignment="1">
      <alignment horizontal="left" vertical="center"/>
    </xf>
    <xf numFmtId="0" fontId="85" fillId="57" borderId="81" xfId="0" applyFont="1" applyFill="1" applyBorder="1" applyAlignment="1">
      <alignment horizontal="left" vertical="center"/>
    </xf>
    <xf numFmtId="0" fontId="80" fillId="58" borderId="73" xfId="0" applyFont="1" applyFill="1" applyBorder="1" applyAlignment="1">
      <alignment horizontal="center"/>
    </xf>
    <xf numFmtId="0" fontId="80" fillId="58" borderId="72" xfId="0" applyFont="1" applyFill="1" applyBorder="1" applyAlignment="1">
      <alignment horizontal="center"/>
    </xf>
    <xf numFmtId="0" fontId="80" fillId="58" borderId="38" xfId="0" applyFont="1" applyFill="1" applyBorder="1" applyAlignment="1">
      <alignment horizontal="center"/>
    </xf>
    <xf numFmtId="0" fontId="81" fillId="58" borderId="35" xfId="0" applyFont="1" applyFill="1" applyBorder="1" applyAlignment="1">
      <alignment horizontal="center" vertical="center"/>
    </xf>
    <xf numFmtId="0" fontId="81" fillId="58" borderId="36" xfId="0" applyFont="1" applyFill="1" applyBorder="1" applyAlignment="1">
      <alignment horizontal="center" vertical="center"/>
    </xf>
    <xf numFmtId="0" fontId="80" fillId="58" borderId="40" xfId="0" applyFont="1" applyFill="1" applyBorder="1" applyAlignment="1">
      <alignment horizontal="center" vertical="center"/>
    </xf>
    <xf numFmtId="0" fontId="80" fillId="58" borderId="37" xfId="0" applyFont="1" applyFill="1" applyBorder="1" applyAlignment="1">
      <alignment horizontal="center" vertical="center"/>
    </xf>
    <xf numFmtId="0" fontId="80" fillId="58" borderId="34" xfId="0" applyFont="1" applyFill="1" applyBorder="1" applyAlignment="1">
      <alignment horizontal="center" vertical="center"/>
    </xf>
    <xf numFmtId="0" fontId="80" fillId="58" borderId="23" xfId="0" applyFont="1" applyFill="1" applyBorder="1" applyAlignment="1">
      <alignment horizontal="center" vertical="center"/>
    </xf>
    <xf numFmtId="0" fontId="80" fillId="58" borderId="68" xfId="0" applyFont="1" applyFill="1" applyBorder="1" applyAlignment="1">
      <alignment horizontal="center" vertical="center"/>
    </xf>
    <xf numFmtId="0" fontId="80" fillId="58" borderId="25" xfId="0" applyFont="1" applyFill="1" applyBorder="1" applyAlignment="1">
      <alignment horizontal="center" vertical="center"/>
    </xf>
    <xf numFmtId="0" fontId="79" fillId="58" borderId="70" xfId="0" applyFont="1" applyFill="1" applyBorder="1" applyAlignment="1">
      <alignment horizontal="left" vertical="center"/>
    </xf>
    <xf numFmtId="0" fontId="79" fillId="58" borderId="67" xfId="0" applyFont="1" applyFill="1" applyBorder="1" applyAlignment="1">
      <alignment horizontal="left" vertical="center"/>
    </xf>
    <xf numFmtId="0" fontId="79" fillId="58" borderId="82" xfId="0" applyFont="1" applyFill="1" applyBorder="1" applyAlignment="1">
      <alignment horizontal="left" vertical="center"/>
    </xf>
    <xf numFmtId="0" fontId="79" fillId="58" borderId="78" xfId="0" applyFont="1" applyFill="1" applyBorder="1" applyAlignment="1">
      <alignment horizontal="left" vertical="center"/>
    </xf>
    <xf numFmtId="0" fontId="79" fillId="58" borderId="37" xfId="0" applyFont="1" applyFill="1" applyBorder="1" applyAlignment="1">
      <alignment horizontal="left" vertical="center"/>
    </xf>
    <xf numFmtId="0" fontId="79" fillId="58" borderId="23" xfId="0" applyFont="1" applyFill="1" applyBorder="1" applyAlignment="1">
      <alignment horizontal="left" vertical="center"/>
    </xf>
    <xf numFmtId="0" fontId="81" fillId="58" borderId="69" xfId="0" applyFont="1" applyFill="1" applyBorder="1" applyAlignment="1">
      <alignment horizontal="center" vertical="center"/>
    </xf>
    <xf numFmtId="0" fontId="80" fillId="58" borderId="83" xfId="0" applyFont="1" applyFill="1" applyBorder="1" applyAlignment="1">
      <alignment horizontal="center" vertical="center"/>
    </xf>
    <xf numFmtId="0" fontId="80" fillId="58" borderId="39" xfId="0" applyFont="1" applyFill="1" applyBorder="1" applyAlignment="1">
      <alignment horizontal="center" vertical="center"/>
    </xf>
    <xf numFmtId="0" fontId="80" fillId="58" borderId="67" xfId="0" applyFont="1" applyFill="1" applyBorder="1" applyAlignment="1">
      <alignment horizontal="center" vertical="center"/>
    </xf>
    <xf numFmtId="0" fontId="79" fillId="58" borderId="84" xfId="0" applyFont="1" applyFill="1" applyBorder="1" applyAlignment="1">
      <alignment horizontal="left" vertical="center"/>
    </xf>
    <xf numFmtId="0" fontId="79" fillId="58" borderId="40" xfId="0" applyFont="1" applyFill="1" applyBorder="1" applyAlignment="1">
      <alignment horizontal="left" vertical="center"/>
    </xf>
    <xf numFmtId="0" fontId="79" fillId="58" borderId="34" xfId="0" applyFont="1" applyFill="1" applyBorder="1" applyAlignment="1">
      <alignment horizontal="left" vertical="center"/>
    </xf>
    <xf numFmtId="0" fontId="80" fillId="58" borderId="0" xfId="0" applyFont="1" applyFill="1" applyBorder="1" applyAlignment="1">
      <alignment horizontal="center" vertical="center"/>
    </xf>
    <xf numFmtId="0" fontId="80" fillId="58" borderId="85" xfId="0" applyFont="1" applyFill="1" applyBorder="1" applyAlignment="1">
      <alignment horizontal="center" vertical="center"/>
    </xf>
    <xf numFmtId="0" fontId="80" fillId="58" borderId="74" xfId="0" applyFont="1" applyFill="1" applyBorder="1" applyAlignment="1">
      <alignment horizontal="center"/>
    </xf>
    <xf numFmtId="0" fontId="80" fillId="58" borderId="47" xfId="0" applyFont="1" applyFill="1" applyBorder="1" applyAlignment="1">
      <alignment horizontal="center"/>
    </xf>
    <xf numFmtId="0" fontId="80" fillId="58" borderId="65" xfId="0" applyFont="1" applyFill="1" applyBorder="1" applyAlignment="1">
      <alignment horizontal="center"/>
    </xf>
    <xf numFmtId="0" fontId="80" fillId="58" borderId="66" xfId="0" applyFont="1" applyFill="1" applyBorder="1" applyAlignment="1">
      <alignment horizontal="center"/>
    </xf>
    <xf numFmtId="0" fontId="81" fillId="58" borderId="70" xfId="0" applyFont="1" applyFill="1" applyBorder="1" applyAlignment="1">
      <alignment horizontal="left" vertical="center" wrapText="1"/>
    </xf>
    <xf numFmtId="0" fontId="81" fillId="58" borderId="68" xfId="0" applyFont="1" applyFill="1" applyBorder="1" applyAlignment="1">
      <alignment horizontal="left" vertical="center" wrapText="1"/>
    </xf>
    <xf numFmtId="0" fontId="81" fillId="58" borderId="31" xfId="0" applyFont="1" applyFill="1" applyBorder="1" applyAlignment="1">
      <alignment horizontal="left" vertical="center" wrapText="1"/>
    </xf>
    <xf numFmtId="0" fontId="81" fillId="58" borderId="43" xfId="0" applyFont="1" applyFill="1" applyBorder="1" applyAlignment="1">
      <alignment horizontal="left" vertical="center" wrapText="1"/>
    </xf>
  </cellXfs>
  <cellStyles count="1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- Accent1" xfId="21"/>
    <cellStyle name="20% - Accent1 2" xfId="22"/>
    <cellStyle name="20% - Accent2" xfId="23"/>
    <cellStyle name="20% - Accent2 2" xfId="24"/>
    <cellStyle name="20% - Accent3" xfId="25"/>
    <cellStyle name="20% - Accent3 2" xfId="26"/>
    <cellStyle name="20% - Accent4" xfId="27"/>
    <cellStyle name="20% - Accent4 2" xfId="28"/>
    <cellStyle name="20% - Accent5" xfId="29"/>
    <cellStyle name="20% - Accent5 2" xfId="30"/>
    <cellStyle name="20% - Accent6" xfId="31"/>
    <cellStyle name="20% - Accent6 2" xfId="32"/>
    <cellStyle name="40 % – Zvýraznění1" xfId="33"/>
    <cellStyle name="40 % – Zvýraznění2" xfId="34"/>
    <cellStyle name="40 % – Zvýraznění3" xfId="35"/>
    <cellStyle name="40 % – Zvýraznění4" xfId="36"/>
    <cellStyle name="40 % – Zvýraznění5" xfId="37"/>
    <cellStyle name="40 % – Zvýraznění6" xfId="38"/>
    <cellStyle name="40% - Accent1" xfId="39"/>
    <cellStyle name="40% - Accent1 2" xfId="40"/>
    <cellStyle name="40% - Accent2" xfId="41"/>
    <cellStyle name="40% - Accent2 2" xfId="42"/>
    <cellStyle name="40% - Accent3" xfId="43"/>
    <cellStyle name="40% - Accent3 2" xfId="44"/>
    <cellStyle name="40% - Accent4" xfId="45"/>
    <cellStyle name="40% - Accent4 2" xfId="46"/>
    <cellStyle name="40% - Accent5" xfId="47"/>
    <cellStyle name="40% - Accent5 2" xfId="48"/>
    <cellStyle name="40% - Accent6" xfId="49"/>
    <cellStyle name="40% - Accent6 2" xfId="50"/>
    <cellStyle name="60 % – Zvýraznění1" xfId="51"/>
    <cellStyle name="60 % – Zvýraznění2" xfId="52"/>
    <cellStyle name="60 % – Zvýraznění3" xfId="53"/>
    <cellStyle name="60 % – Zvýraznění4" xfId="54"/>
    <cellStyle name="60 % – Zvýraznění5" xfId="55"/>
    <cellStyle name="60 % – Zvýraznění6" xfId="56"/>
    <cellStyle name="60% - Accent1" xfId="57"/>
    <cellStyle name="60% - Accent1 2" xfId="58"/>
    <cellStyle name="60% - Accent2" xfId="59"/>
    <cellStyle name="60% - Accent2 2" xfId="60"/>
    <cellStyle name="60% - Accent3" xfId="61"/>
    <cellStyle name="60% - Accent3 2" xfId="62"/>
    <cellStyle name="60% - Accent4" xfId="63"/>
    <cellStyle name="60% - Accent4 2" xfId="64"/>
    <cellStyle name="60% - Accent5" xfId="65"/>
    <cellStyle name="60% - Accent5 2" xfId="66"/>
    <cellStyle name="60% - Accent6" xfId="67"/>
    <cellStyle name="60% - Accent6 2" xfId="68"/>
    <cellStyle name="Accent1" xfId="69"/>
    <cellStyle name="Accent1 2" xfId="70"/>
    <cellStyle name="Accent2" xfId="71"/>
    <cellStyle name="Accent2 2" xfId="72"/>
    <cellStyle name="Accent3" xfId="73"/>
    <cellStyle name="Accent3 2" xfId="74"/>
    <cellStyle name="Accent4" xfId="75"/>
    <cellStyle name="Accent4 2" xfId="76"/>
    <cellStyle name="Accent5" xfId="77"/>
    <cellStyle name="Accent5 2" xfId="78"/>
    <cellStyle name="Accent6" xfId="79"/>
    <cellStyle name="Accent6 2" xfId="80"/>
    <cellStyle name="Bad" xfId="81"/>
    <cellStyle name="Bad 2" xfId="82"/>
    <cellStyle name="Calculation" xfId="83"/>
    <cellStyle name="Calculation 2" xfId="84"/>
    <cellStyle name="Celkem" xfId="85"/>
    <cellStyle name="Comma" xfId="86"/>
    <cellStyle name="Comma [0]" xfId="87"/>
    <cellStyle name="Currency" xfId="88"/>
    <cellStyle name="Currency [0]" xfId="89"/>
    <cellStyle name="Explanatory Text" xfId="90"/>
    <cellStyle name="Explanatory Text 2" xfId="91"/>
    <cellStyle name="Followed Hyperlink" xfId="92"/>
    <cellStyle name="Good" xfId="93"/>
    <cellStyle name="Good 2" xfId="94"/>
    <cellStyle name="Heading 1" xfId="95"/>
    <cellStyle name="Heading 1 2" xfId="96"/>
    <cellStyle name="Heading 2" xfId="97"/>
    <cellStyle name="Heading 2 2" xfId="98"/>
    <cellStyle name="Heading 3" xfId="99"/>
    <cellStyle name="Heading 3 2" xfId="100"/>
    <cellStyle name="Heading 4" xfId="101"/>
    <cellStyle name="Heading 4 2" xfId="102"/>
    <cellStyle name="Hyperlink" xfId="103"/>
    <cellStyle name="Check Cell" xfId="104"/>
    <cellStyle name="Check Cell 2" xfId="105"/>
    <cellStyle name="Chybně" xfId="106"/>
    <cellStyle name="Input" xfId="107"/>
    <cellStyle name="Input 2" xfId="108"/>
    <cellStyle name="Kontrolní buňka" xfId="109"/>
    <cellStyle name="Linked Cell" xfId="110"/>
    <cellStyle name="Linked Cell 2" xfId="111"/>
    <cellStyle name="Nadpis 1" xfId="112"/>
    <cellStyle name="Nadpis 2" xfId="113"/>
    <cellStyle name="Nadpis 3" xfId="114"/>
    <cellStyle name="Nadpis 4" xfId="115"/>
    <cellStyle name="Název" xfId="116"/>
    <cellStyle name="Neutral" xfId="117"/>
    <cellStyle name="Neutral 2" xfId="118"/>
    <cellStyle name="Neutrální" xfId="119"/>
    <cellStyle name="Normal 2" xfId="120"/>
    <cellStyle name="Normal 2 2" xfId="121"/>
    <cellStyle name="Normal 2 2 2" xfId="122"/>
    <cellStyle name="Normal 2 3" xfId="123"/>
    <cellStyle name="Normal 3" xfId="124"/>
    <cellStyle name="Normal 3 2" xfId="125"/>
    <cellStyle name="Normal 4" xfId="126"/>
    <cellStyle name="Normal 5" xfId="127"/>
    <cellStyle name="Normal 6" xfId="128"/>
    <cellStyle name="Normal 7" xfId="129"/>
    <cellStyle name="Normal 8" xfId="130"/>
    <cellStyle name="normální_HDP v b.c." xfId="131"/>
    <cellStyle name="Note" xfId="132"/>
    <cellStyle name="Note 2" xfId="133"/>
    <cellStyle name="Output" xfId="134"/>
    <cellStyle name="Output 2" xfId="135"/>
    <cellStyle name="Percent" xfId="136"/>
    <cellStyle name="Percent 2" xfId="137"/>
    <cellStyle name="Percent 3" xfId="138"/>
    <cellStyle name="Percent 4" xfId="139"/>
    <cellStyle name="percentá 2" xfId="140"/>
    <cellStyle name="Poznámka" xfId="141"/>
    <cellStyle name="Poznámka 2" xfId="142"/>
    <cellStyle name="Propojená buňka" xfId="143"/>
    <cellStyle name="Správně" xfId="144"/>
    <cellStyle name="Style 1" xfId="145"/>
    <cellStyle name="Text upozornění" xfId="146"/>
    <cellStyle name="Title" xfId="147"/>
    <cellStyle name="Title 2" xfId="148"/>
    <cellStyle name="Total" xfId="149"/>
    <cellStyle name="Total 2" xfId="150"/>
    <cellStyle name="Vstup" xfId="151"/>
    <cellStyle name="Výpočet" xfId="152"/>
    <cellStyle name="Výstup" xfId="153"/>
    <cellStyle name="Vysvětlující text" xfId="154"/>
    <cellStyle name="Warning Text" xfId="155"/>
    <cellStyle name="Warning Text 2" xfId="156"/>
    <cellStyle name="Zvýraznění 1" xfId="157"/>
    <cellStyle name="Zvýraznění 2" xfId="158"/>
    <cellStyle name="Zvýraznění 3" xfId="159"/>
    <cellStyle name="Zvýraznění 4" xfId="160"/>
    <cellStyle name="Zvýraznění 5" xfId="161"/>
    <cellStyle name="Zvýraznění 6" xfId="1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Z81"/>
  <sheetViews>
    <sheetView showGridLines="0" zoomScale="80" zoomScaleNormal="80" zoomScalePageLayoutView="0" workbookViewId="0" topLeftCell="A1">
      <pane xSplit="6" ySplit="4" topLeftCell="G14" activePane="bottomRight" state="frozen"/>
      <selection pane="topLeft" activeCell="A1" sqref="A1"/>
      <selection pane="topRight" activeCell="G1" sqref="G1"/>
      <selection pane="bottomLeft" activeCell="A6" sqref="A6"/>
      <selection pane="bottomRight" activeCell="Q69" sqref="Q69"/>
    </sheetView>
  </sheetViews>
  <sheetFormatPr defaultColWidth="9.140625" defaultRowHeight="15" outlineLevelRow="1"/>
  <cols>
    <col min="1" max="4" width="3.140625" style="0" customWidth="1"/>
    <col min="5" max="5" width="35.140625" style="0" customWidth="1"/>
    <col min="6" max="6" width="31.7109375" style="0" bestFit="1" customWidth="1"/>
    <col min="7" max="7" width="11.57421875" style="0" customWidth="1"/>
    <col min="8" max="9" width="11.00390625" style="0" customWidth="1"/>
    <col min="10" max="10" width="11.00390625" style="154" customWidth="1"/>
    <col min="11" max="13" width="11.00390625" style="0" customWidth="1"/>
    <col min="14" max="14" width="11.00390625" style="154" customWidth="1"/>
    <col min="15" max="15" width="11.00390625" style="0" customWidth="1"/>
    <col min="16" max="18" width="11.421875" style="0" bestFit="1" customWidth="1"/>
  </cols>
  <sheetData>
    <row r="1" ht="22.5" customHeight="1" thickBot="1">
      <c r="B1" s="1"/>
    </row>
    <row r="2" spans="2:15" s="154" customFormat="1" ht="30" customHeight="1" thickBot="1">
      <c r="B2" s="282" t="str">
        <f>"Strednodobá predikcia "&amp;H3&amp;" základných makroekonomických ukazovateľov"</f>
        <v>Strednodobá predikcia P4Q-2016 základných makroekonomických ukazovateľov</v>
      </c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4"/>
    </row>
    <row r="3" spans="2:15" ht="15">
      <c r="B3" s="270" t="s">
        <v>29</v>
      </c>
      <c r="C3" s="271"/>
      <c r="D3" s="271"/>
      <c r="E3" s="272"/>
      <c r="F3" s="276" t="s">
        <v>72</v>
      </c>
      <c r="G3" s="2" t="s">
        <v>35</v>
      </c>
      <c r="H3" s="278" t="s">
        <v>188</v>
      </c>
      <c r="I3" s="279"/>
      <c r="J3" s="279"/>
      <c r="K3" s="280"/>
      <c r="L3" s="278" t="s">
        <v>187</v>
      </c>
      <c r="M3" s="279"/>
      <c r="N3" s="279"/>
      <c r="O3" s="281"/>
    </row>
    <row r="4" spans="2:15" ht="15">
      <c r="B4" s="273"/>
      <c r="C4" s="274"/>
      <c r="D4" s="274"/>
      <c r="E4" s="275"/>
      <c r="F4" s="277"/>
      <c r="G4" s="4">
        <v>2015</v>
      </c>
      <c r="H4" s="4">
        <v>2016</v>
      </c>
      <c r="I4" s="4">
        <v>2017</v>
      </c>
      <c r="J4" s="247">
        <v>2018</v>
      </c>
      <c r="K4" s="3">
        <v>2019</v>
      </c>
      <c r="L4" s="4">
        <v>2016</v>
      </c>
      <c r="M4" s="4">
        <v>2017</v>
      </c>
      <c r="N4" s="4">
        <v>2018</v>
      </c>
      <c r="O4" s="5">
        <v>2019</v>
      </c>
    </row>
    <row r="5" spans="2:15" ht="15.75" thickBot="1">
      <c r="B5" s="6" t="s">
        <v>12</v>
      </c>
      <c r="C5" s="7"/>
      <c r="D5" s="7"/>
      <c r="E5" s="8"/>
      <c r="F5" s="9"/>
      <c r="G5" s="10"/>
      <c r="H5" s="11"/>
      <c r="I5" s="11"/>
      <c r="J5" s="11"/>
      <c r="K5" s="10"/>
      <c r="L5" s="11"/>
      <c r="M5" s="11"/>
      <c r="N5" s="11"/>
      <c r="O5" s="12"/>
    </row>
    <row r="6" spans="2:26" ht="15">
      <c r="B6" s="13"/>
      <c r="C6" s="14" t="s">
        <v>73</v>
      </c>
      <c r="D6" s="14"/>
      <c r="E6" s="15"/>
      <c r="F6" s="16" t="s">
        <v>43</v>
      </c>
      <c r="G6" s="114">
        <v>-0.34381384224427336</v>
      </c>
      <c r="H6" s="113">
        <v>-0.4818405962938215</v>
      </c>
      <c r="I6" s="113">
        <v>1.2384661460510955</v>
      </c>
      <c r="J6" s="113">
        <v>1.8152890989082522</v>
      </c>
      <c r="K6" s="114">
        <v>1.87742365180155</v>
      </c>
      <c r="L6" s="113">
        <v>0</v>
      </c>
      <c r="M6" s="113">
        <v>0.09999999999999987</v>
      </c>
      <c r="N6" s="113">
        <v>0.10000000000000009</v>
      </c>
      <c r="O6" s="258" t="s">
        <v>185</v>
      </c>
      <c r="P6" s="206"/>
      <c r="Y6" s="206"/>
      <c r="Z6" s="206"/>
    </row>
    <row r="7" spans="2:26" ht="15">
      <c r="B7" s="13"/>
      <c r="C7" s="14" t="s">
        <v>74</v>
      </c>
      <c r="D7" s="14"/>
      <c r="E7" s="15"/>
      <c r="F7" s="16" t="s">
        <v>43</v>
      </c>
      <c r="G7" s="114">
        <v>-0.32591693725294135</v>
      </c>
      <c r="H7" s="113">
        <v>-0.51335998323853</v>
      </c>
      <c r="I7" s="113">
        <v>1.2469737510131296</v>
      </c>
      <c r="J7" s="113">
        <v>1.846326581898765</v>
      </c>
      <c r="K7" s="114">
        <v>2.0326306095724362</v>
      </c>
      <c r="L7" s="113">
        <v>0</v>
      </c>
      <c r="M7" s="113">
        <v>0.09999999999999987</v>
      </c>
      <c r="N7" s="113">
        <v>0</v>
      </c>
      <c r="O7" s="259" t="s">
        <v>185</v>
      </c>
      <c r="P7" s="206"/>
      <c r="Y7" s="206"/>
      <c r="Z7" s="206"/>
    </row>
    <row r="8" spans="2:26" ht="15">
      <c r="B8" s="13"/>
      <c r="C8" s="14" t="s">
        <v>18</v>
      </c>
      <c r="D8" s="14"/>
      <c r="E8" s="15"/>
      <c r="F8" s="16" t="s">
        <v>43</v>
      </c>
      <c r="G8" s="17">
        <v>-0.2159893415665124</v>
      </c>
      <c r="H8" s="18">
        <v>-0.40268549930814856</v>
      </c>
      <c r="I8" s="18">
        <v>1.3259615399035027</v>
      </c>
      <c r="J8" s="224">
        <v>1.92207927855641</v>
      </c>
      <c r="K8" s="17">
        <v>2.1170907076548957</v>
      </c>
      <c r="L8" s="18">
        <v>-0.10000000000000003</v>
      </c>
      <c r="M8" s="18">
        <v>0</v>
      </c>
      <c r="N8" s="224">
        <v>0.09999999999999987</v>
      </c>
      <c r="O8" s="260" t="s">
        <v>185</v>
      </c>
      <c r="P8" s="206"/>
      <c r="Y8" s="206"/>
      <c r="Z8" s="206"/>
    </row>
    <row r="9" spans="2:26" ht="3.75" customHeight="1">
      <c r="B9" s="13"/>
      <c r="C9" s="14"/>
      <c r="D9" s="14"/>
      <c r="E9" s="15"/>
      <c r="F9" s="16"/>
      <c r="G9" s="17"/>
      <c r="H9" s="18"/>
      <c r="I9" s="18"/>
      <c r="J9" s="224"/>
      <c r="K9" s="17"/>
      <c r="L9" s="18"/>
      <c r="M9" s="18"/>
      <c r="N9" s="224"/>
      <c r="O9" s="228"/>
      <c r="P9" s="206"/>
      <c r="Y9" s="206"/>
      <c r="Z9" s="206"/>
    </row>
    <row r="10" spans="2:26" ht="15.75" thickBot="1">
      <c r="B10" s="6" t="s">
        <v>28</v>
      </c>
      <c r="C10" s="7"/>
      <c r="D10" s="7"/>
      <c r="E10" s="8"/>
      <c r="F10" s="9"/>
      <c r="G10" s="152"/>
      <c r="H10" s="153"/>
      <c r="I10" s="153"/>
      <c r="J10" s="153"/>
      <c r="K10" s="152"/>
      <c r="L10" s="153"/>
      <c r="M10" s="153"/>
      <c r="N10" s="153"/>
      <c r="O10" s="229"/>
      <c r="P10" s="206"/>
      <c r="Y10" s="206"/>
      <c r="Z10" s="206"/>
    </row>
    <row r="11" spans="2:26" ht="15">
      <c r="B11" s="13"/>
      <c r="C11" s="14" t="s">
        <v>0</v>
      </c>
      <c r="D11" s="14"/>
      <c r="E11" s="15"/>
      <c r="F11" s="16" t="s">
        <v>92</v>
      </c>
      <c r="G11" s="17">
        <v>3.831084779901545</v>
      </c>
      <c r="H11" s="18">
        <v>3.3399957959947955</v>
      </c>
      <c r="I11" s="18">
        <v>3.0532533640253945</v>
      </c>
      <c r="J11" s="224">
        <v>4.165944134248406</v>
      </c>
      <c r="K11" s="17">
        <v>4.560579378711154</v>
      </c>
      <c r="L11" s="18">
        <v>-0.20000000000000018</v>
      </c>
      <c r="M11" s="18">
        <v>-0.19999999999999973</v>
      </c>
      <c r="N11" s="224">
        <v>0</v>
      </c>
      <c r="O11" s="261" t="s">
        <v>185</v>
      </c>
      <c r="P11" s="206"/>
      <c r="Y11" s="206"/>
      <c r="Z11" s="206"/>
    </row>
    <row r="12" spans="2:26" ht="15">
      <c r="B12" s="13"/>
      <c r="C12" s="14"/>
      <c r="D12" s="14" t="s">
        <v>194</v>
      </c>
      <c r="E12" s="15"/>
      <c r="F12" s="16" t="s">
        <v>92</v>
      </c>
      <c r="G12" s="17">
        <v>2.1582567700465773</v>
      </c>
      <c r="H12" s="18">
        <v>2.8150564395563293</v>
      </c>
      <c r="I12" s="18">
        <v>3.132715001432217</v>
      </c>
      <c r="J12" s="224">
        <v>3.656863649780462</v>
      </c>
      <c r="K12" s="17">
        <v>3.736005287800765</v>
      </c>
      <c r="L12" s="18">
        <v>-0.10000000000000009</v>
      </c>
      <c r="M12" s="18">
        <v>-0.3999999999999999</v>
      </c>
      <c r="N12" s="224">
        <v>0.20000000000000018</v>
      </c>
      <c r="O12" s="261" t="s">
        <v>185</v>
      </c>
      <c r="P12" s="206"/>
      <c r="Y12" s="206"/>
      <c r="Z12" s="206"/>
    </row>
    <row r="13" spans="2:26" ht="15">
      <c r="B13" s="13"/>
      <c r="C13" s="14"/>
      <c r="D13" s="14" t="s">
        <v>30</v>
      </c>
      <c r="E13" s="15"/>
      <c r="F13" s="16" t="s">
        <v>92</v>
      </c>
      <c r="G13" s="17">
        <v>5.417512355877335</v>
      </c>
      <c r="H13" s="18">
        <v>2.911482885892937</v>
      </c>
      <c r="I13" s="18">
        <v>0.9123268648873761</v>
      </c>
      <c r="J13" s="224">
        <v>1.268953659666522</v>
      </c>
      <c r="K13" s="17">
        <v>1.6600534932559583</v>
      </c>
      <c r="L13" s="18">
        <v>0.2999999999999998</v>
      </c>
      <c r="M13" s="18">
        <v>-0.4</v>
      </c>
      <c r="N13" s="224">
        <v>0.19999999999999996</v>
      </c>
      <c r="O13" s="261" t="s">
        <v>185</v>
      </c>
      <c r="P13" s="206"/>
      <c r="Y13" s="206"/>
      <c r="Z13" s="206"/>
    </row>
    <row r="14" spans="2:26" ht="15">
      <c r="B14" s="13"/>
      <c r="C14" s="14"/>
      <c r="D14" s="14" t="s">
        <v>1</v>
      </c>
      <c r="E14" s="15"/>
      <c r="F14" s="16" t="s">
        <v>92</v>
      </c>
      <c r="G14" s="17">
        <v>16.859885351159434</v>
      </c>
      <c r="H14" s="18">
        <v>-2.2527190650404094</v>
      </c>
      <c r="I14" s="18">
        <v>2.6260435302841216</v>
      </c>
      <c r="J14" s="224">
        <v>5.714680328624439</v>
      </c>
      <c r="K14" s="17">
        <v>4.131696455337448</v>
      </c>
      <c r="L14" s="18">
        <v>-3.1999999999999997</v>
      </c>
      <c r="M14" s="18">
        <v>-3.1</v>
      </c>
      <c r="N14" s="224">
        <v>-0.09999999999999964</v>
      </c>
      <c r="O14" s="261" t="s">
        <v>185</v>
      </c>
      <c r="P14" s="206"/>
      <c r="Y14" s="206"/>
      <c r="Z14" s="206"/>
    </row>
    <row r="15" spans="2:26" ht="15">
      <c r="B15" s="13"/>
      <c r="C15" s="14"/>
      <c r="D15" s="14" t="s">
        <v>31</v>
      </c>
      <c r="E15" s="15"/>
      <c r="F15" s="16" t="s">
        <v>92</v>
      </c>
      <c r="G15" s="17">
        <v>7.000659608871146</v>
      </c>
      <c r="H15" s="18">
        <v>4.772601777642933</v>
      </c>
      <c r="I15" s="18">
        <v>5.397984277101415</v>
      </c>
      <c r="J15" s="224">
        <v>7.582613529575056</v>
      </c>
      <c r="K15" s="17">
        <v>8.78222468546008</v>
      </c>
      <c r="L15" s="18">
        <v>-0.40000000000000036</v>
      </c>
      <c r="M15" s="18">
        <v>-0.39999999999999947</v>
      </c>
      <c r="N15" s="224">
        <v>-0.10000000000000053</v>
      </c>
      <c r="O15" s="261" t="s">
        <v>185</v>
      </c>
      <c r="P15" s="206"/>
      <c r="Y15" s="206"/>
      <c r="Z15" s="206"/>
    </row>
    <row r="16" spans="2:26" ht="15">
      <c r="B16" s="13"/>
      <c r="C16" s="14"/>
      <c r="D16" s="14" t="s">
        <v>32</v>
      </c>
      <c r="E16" s="15"/>
      <c r="F16" s="16" t="s">
        <v>92</v>
      </c>
      <c r="G16" s="17">
        <v>8.12313995994333</v>
      </c>
      <c r="H16" s="18">
        <v>2.726399809118192</v>
      </c>
      <c r="I16" s="18">
        <v>4.739574261975378</v>
      </c>
      <c r="J16" s="224">
        <v>7.428459411922361</v>
      </c>
      <c r="K16" s="17">
        <v>8.112097923712255</v>
      </c>
      <c r="L16" s="18">
        <v>-1.3999999999999995</v>
      </c>
      <c r="M16" s="18">
        <v>-1.3999999999999995</v>
      </c>
      <c r="N16" s="224">
        <v>0</v>
      </c>
      <c r="O16" s="261" t="s">
        <v>185</v>
      </c>
      <c r="P16" s="206"/>
      <c r="Y16" s="206"/>
      <c r="Z16" s="206"/>
    </row>
    <row r="17" spans="2:26" ht="15">
      <c r="B17" s="13"/>
      <c r="C17" s="14"/>
      <c r="D17" s="14" t="s">
        <v>33</v>
      </c>
      <c r="E17" s="15"/>
      <c r="F17" s="16" t="s">
        <v>97</v>
      </c>
      <c r="G17" s="21">
        <v>4293.360999999899</v>
      </c>
      <c r="H17" s="22">
        <v>5939.324856082378</v>
      </c>
      <c r="I17" s="22">
        <v>6736.262818269941</v>
      </c>
      <c r="J17" s="22">
        <v>7363.857914612694</v>
      </c>
      <c r="K17" s="21">
        <v>8556.078059258009</v>
      </c>
      <c r="L17" s="22">
        <v>677.5</v>
      </c>
      <c r="M17" s="22">
        <v>1393</v>
      </c>
      <c r="N17" s="22">
        <v>1385.8999999999996</v>
      </c>
      <c r="O17" s="261" t="s">
        <v>185</v>
      </c>
      <c r="P17" s="220"/>
      <c r="Y17" s="206"/>
      <c r="Z17" s="206"/>
    </row>
    <row r="18" spans="2:26" ht="15">
      <c r="B18" s="13"/>
      <c r="C18" s="14" t="s">
        <v>13</v>
      </c>
      <c r="D18" s="14"/>
      <c r="E18" s="15"/>
      <c r="F18" s="16" t="s">
        <v>34</v>
      </c>
      <c r="G18" s="17">
        <v>-0.997831362637459</v>
      </c>
      <c r="H18" s="18">
        <v>-0.6430786141456655</v>
      </c>
      <c r="I18" s="18">
        <v>-0.4162068724064909</v>
      </c>
      <c r="J18" s="224">
        <v>0.161498310450029</v>
      </c>
      <c r="K18" s="17">
        <v>0.8982453043568743</v>
      </c>
      <c r="L18" s="18">
        <v>0</v>
      </c>
      <c r="M18" s="18">
        <v>0.09999999999999998</v>
      </c>
      <c r="N18" s="224">
        <v>0.2</v>
      </c>
      <c r="O18" s="261" t="s">
        <v>185</v>
      </c>
      <c r="P18" s="206"/>
      <c r="Y18" s="206"/>
      <c r="Z18" s="206"/>
    </row>
    <row r="19" spans="2:26" ht="15">
      <c r="B19" s="13"/>
      <c r="C19" s="14" t="s">
        <v>0</v>
      </c>
      <c r="D19" s="14"/>
      <c r="E19" s="15"/>
      <c r="F19" s="16" t="s">
        <v>98</v>
      </c>
      <c r="G19" s="21">
        <v>78685.608</v>
      </c>
      <c r="H19" s="22">
        <v>80986.2655042976</v>
      </c>
      <c r="I19" s="22">
        <v>84565.61537490285</v>
      </c>
      <c r="J19" s="22">
        <v>89781.70385101554</v>
      </c>
      <c r="K19" s="21">
        <v>95863.7155056928</v>
      </c>
      <c r="L19" s="22">
        <v>377.40000000000873</v>
      </c>
      <c r="M19" s="22">
        <v>222.10000000000582</v>
      </c>
      <c r="N19" s="22">
        <v>279.8000000000029</v>
      </c>
      <c r="O19" s="262" t="s">
        <v>185</v>
      </c>
      <c r="P19" s="220"/>
      <c r="Y19" s="206"/>
      <c r="Z19" s="206"/>
    </row>
    <row r="20" spans="2:26" ht="3.75" customHeight="1">
      <c r="B20" s="13"/>
      <c r="C20" s="14"/>
      <c r="D20" s="14"/>
      <c r="E20" s="15"/>
      <c r="F20" s="16"/>
      <c r="G20" s="16"/>
      <c r="H20" s="19"/>
      <c r="I20" s="19"/>
      <c r="J20" s="19"/>
      <c r="K20" s="16"/>
      <c r="L20" s="19"/>
      <c r="M20" s="19"/>
      <c r="N20" s="19"/>
      <c r="O20" s="230"/>
      <c r="P20" s="206"/>
      <c r="Y20" s="206"/>
      <c r="Z20" s="206"/>
    </row>
    <row r="21" spans="2:26" ht="15.75" thickBot="1">
      <c r="B21" s="6" t="s">
        <v>7</v>
      </c>
      <c r="C21" s="7"/>
      <c r="D21" s="7"/>
      <c r="E21" s="8"/>
      <c r="F21" s="9"/>
      <c r="G21" s="9"/>
      <c r="H21" s="20"/>
      <c r="I21" s="20"/>
      <c r="J21" s="20"/>
      <c r="K21" s="9"/>
      <c r="L21" s="20"/>
      <c r="M21" s="20"/>
      <c r="N21" s="20"/>
      <c r="O21" s="231"/>
      <c r="P21" s="206"/>
      <c r="Y21" s="206"/>
      <c r="Z21" s="206"/>
    </row>
    <row r="22" spans="2:26" ht="15">
      <c r="B22" s="13"/>
      <c r="C22" s="14" t="s">
        <v>10</v>
      </c>
      <c r="D22" s="14"/>
      <c r="E22" s="15"/>
      <c r="F22" s="16" t="s">
        <v>124</v>
      </c>
      <c r="G22" s="21">
        <v>2267.0969999999998</v>
      </c>
      <c r="H22" s="22">
        <v>2318.625926335395</v>
      </c>
      <c r="I22" s="22">
        <v>2349.1857441335083</v>
      </c>
      <c r="J22" s="22">
        <v>2373.9630902640715</v>
      </c>
      <c r="K22" s="21">
        <v>2394.929884994257</v>
      </c>
      <c r="L22" s="18">
        <v>5.299999999999727</v>
      </c>
      <c r="M22" s="18">
        <v>12.699999999999818</v>
      </c>
      <c r="N22" s="224">
        <v>13.099999999999909</v>
      </c>
      <c r="O22" s="261" t="s">
        <v>185</v>
      </c>
      <c r="P22" s="220"/>
      <c r="Y22" s="206"/>
      <c r="Z22" s="206"/>
    </row>
    <row r="23" spans="2:26" ht="15">
      <c r="B23" s="13"/>
      <c r="C23" s="14" t="s">
        <v>10</v>
      </c>
      <c r="D23" s="14"/>
      <c r="E23" s="15"/>
      <c r="F23" s="16" t="s">
        <v>111</v>
      </c>
      <c r="G23" s="17">
        <v>1.9768355607293557</v>
      </c>
      <c r="H23" s="18">
        <v>2.2729034679766897</v>
      </c>
      <c r="I23" s="18">
        <v>1.3180141501485565</v>
      </c>
      <c r="J23" s="224">
        <v>1.054720606594799</v>
      </c>
      <c r="K23" s="17">
        <v>0.8831980082661346</v>
      </c>
      <c r="L23" s="18">
        <v>0.2999999999999998</v>
      </c>
      <c r="M23" s="18">
        <v>0.30000000000000004</v>
      </c>
      <c r="N23" s="224">
        <v>0.10000000000000009</v>
      </c>
      <c r="O23" s="261" t="s">
        <v>185</v>
      </c>
      <c r="P23" s="206"/>
      <c r="Y23" s="206"/>
      <c r="Z23" s="206"/>
    </row>
    <row r="24" spans="2:26" ht="18">
      <c r="B24" s="13"/>
      <c r="C24" s="14" t="s">
        <v>36</v>
      </c>
      <c r="D24" s="14"/>
      <c r="E24" s="15"/>
      <c r="F24" s="16" t="s">
        <v>125</v>
      </c>
      <c r="G24" s="24">
        <v>314.2375</v>
      </c>
      <c r="H24" s="23">
        <v>269.13363053093184</v>
      </c>
      <c r="I24" s="23">
        <v>247.8760306558836</v>
      </c>
      <c r="J24" s="23">
        <v>229.22200294883055</v>
      </c>
      <c r="K24" s="24">
        <v>213.20898858431292</v>
      </c>
      <c r="L24" s="18">
        <v>-4.599999999999966</v>
      </c>
      <c r="M24" s="18">
        <v>-9.200000000000017</v>
      </c>
      <c r="N24" s="224">
        <v>-7.5</v>
      </c>
      <c r="O24" s="261" t="s">
        <v>185</v>
      </c>
      <c r="P24" s="220"/>
      <c r="Y24" s="206"/>
      <c r="Z24" s="206"/>
    </row>
    <row r="25" spans="2:26" ht="15">
      <c r="B25" s="13"/>
      <c r="C25" s="14" t="s">
        <v>8</v>
      </c>
      <c r="D25" s="14"/>
      <c r="E25" s="15"/>
      <c r="F25" s="16" t="s">
        <v>11</v>
      </c>
      <c r="G25" s="17">
        <v>11.47704684772027</v>
      </c>
      <c r="H25" s="18">
        <v>9.755362748033681</v>
      </c>
      <c r="I25" s="18">
        <v>8.955548970144745</v>
      </c>
      <c r="J25" s="224">
        <v>8.268829597648164</v>
      </c>
      <c r="K25" s="17">
        <v>7.686423551496091</v>
      </c>
      <c r="L25" s="18">
        <v>-0.09999999999999964</v>
      </c>
      <c r="M25" s="18">
        <v>-0.3000000000000007</v>
      </c>
      <c r="N25" s="224">
        <v>-0.1999999999999993</v>
      </c>
      <c r="O25" s="261" t="s">
        <v>185</v>
      </c>
      <c r="P25" s="25"/>
      <c r="Y25" s="206"/>
      <c r="Z25" s="206"/>
    </row>
    <row r="26" spans="2:26" ht="18">
      <c r="B26" s="13"/>
      <c r="C26" s="14" t="s">
        <v>100</v>
      </c>
      <c r="D26" s="14"/>
      <c r="E26" s="15"/>
      <c r="F26" s="16" t="s">
        <v>101</v>
      </c>
      <c r="G26" s="17">
        <v>1.816429106291853</v>
      </c>
      <c r="H26" s="18">
        <v>0.20192136390167897</v>
      </c>
      <c r="I26" s="18">
        <v>-0.1987032046065748</v>
      </c>
      <c r="J26" s="224">
        <v>-0.5443072291043904</v>
      </c>
      <c r="K26" s="17">
        <v>-0.9561670348048779</v>
      </c>
      <c r="L26" s="18">
        <v>0</v>
      </c>
      <c r="M26" s="18">
        <v>-0.1</v>
      </c>
      <c r="N26" s="224">
        <v>0</v>
      </c>
      <c r="O26" s="261" t="s">
        <v>185</v>
      </c>
      <c r="P26" s="206"/>
      <c r="Y26" s="206"/>
      <c r="Z26" s="206"/>
    </row>
    <row r="27" spans="2:26" ht="18">
      <c r="B27" s="13"/>
      <c r="C27" s="14" t="s">
        <v>102</v>
      </c>
      <c r="D27" s="14"/>
      <c r="E27" s="15"/>
      <c r="F27" s="16" t="s">
        <v>43</v>
      </c>
      <c r="G27" s="17">
        <v>1.8183043325245478</v>
      </c>
      <c r="H27" s="18">
        <v>1.0433773676448084</v>
      </c>
      <c r="I27" s="18">
        <v>1.7126660332142905</v>
      </c>
      <c r="J27" s="224">
        <v>3.0787513032326075</v>
      </c>
      <c r="K27" s="17">
        <v>3.6451871501374455</v>
      </c>
      <c r="L27" s="18">
        <v>-0.5</v>
      </c>
      <c r="M27" s="18">
        <v>-0.5999999999999999</v>
      </c>
      <c r="N27" s="224">
        <v>0</v>
      </c>
      <c r="O27" s="261" t="s">
        <v>185</v>
      </c>
      <c r="P27" s="206"/>
      <c r="Y27" s="206"/>
      <c r="Z27" s="206"/>
    </row>
    <row r="28" spans="2:26" ht="18">
      <c r="B28" s="13"/>
      <c r="C28" s="14" t="s">
        <v>103</v>
      </c>
      <c r="D28" s="14"/>
      <c r="E28" s="15"/>
      <c r="F28" s="16" t="s">
        <v>43</v>
      </c>
      <c r="G28" s="17">
        <v>1.4448129698748033</v>
      </c>
      <c r="H28" s="18">
        <v>0.5990342693350499</v>
      </c>
      <c r="I28" s="18">
        <v>3.01298959382099</v>
      </c>
      <c r="J28" s="224">
        <v>5.060006622626759</v>
      </c>
      <c r="K28" s="17">
        <v>5.839449776224541</v>
      </c>
      <c r="L28" s="18">
        <v>-0.5000000000000001</v>
      </c>
      <c r="M28" s="18">
        <v>-0.5</v>
      </c>
      <c r="N28" s="224">
        <v>0.09999999999999964</v>
      </c>
      <c r="O28" s="261" t="s">
        <v>185</v>
      </c>
      <c r="P28" s="206"/>
      <c r="Y28" s="206"/>
      <c r="Z28" s="206"/>
    </row>
    <row r="29" spans="2:26" ht="15">
      <c r="B29" s="13"/>
      <c r="C29" s="26" t="s">
        <v>87</v>
      </c>
      <c r="D29" s="26"/>
      <c r="E29" s="27"/>
      <c r="F29" s="28" t="s">
        <v>111</v>
      </c>
      <c r="G29" s="17">
        <v>2.372099847253594</v>
      </c>
      <c r="H29" s="18">
        <v>2.7424664784979598</v>
      </c>
      <c r="I29" s="18">
        <v>4.362457192722829</v>
      </c>
      <c r="J29" s="224">
        <v>4.460985720950504</v>
      </c>
      <c r="K29" s="17">
        <v>4.566474647813507</v>
      </c>
      <c r="L29" s="18">
        <v>-0.09999999999999964</v>
      </c>
      <c r="M29" s="18">
        <v>0.5000000000000004</v>
      </c>
      <c r="N29" s="224">
        <v>0.6000000000000001</v>
      </c>
      <c r="O29" s="261" t="s">
        <v>185</v>
      </c>
      <c r="P29" s="206"/>
      <c r="Y29" s="206"/>
      <c r="Z29" s="206"/>
    </row>
    <row r="30" spans="2:26" ht="18">
      <c r="B30" s="13"/>
      <c r="C30" s="14" t="s">
        <v>104</v>
      </c>
      <c r="D30" s="14"/>
      <c r="E30" s="15"/>
      <c r="F30" s="16" t="s">
        <v>43</v>
      </c>
      <c r="G30" s="167">
        <v>2.9137529137528873</v>
      </c>
      <c r="H30" s="25">
        <v>3.3624246198261716</v>
      </c>
      <c r="I30" s="25">
        <v>3.971100944147281</v>
      </c>
      <c r="J30" s="225">
        <v>4.461867229388233</v>
      </c>
      <c r="K30" s="167">
        <v>4.5665520473681624</v>
      </c>
      <c r="L30" s="18">
        <v>0</v>
      </c>
      <c r="M30" s="18">
        <v>0.10000000000000009</v>
      </c>
      <c r="N30" s="224">
        <v>0.6000000000000001</v>
      </c>
      <c r="O30" s="261" t="s">
        <v>185</v>
      </c>
      <c r="P30" s="206"/>
      <c r="Y30" s="206"/>
      <c r="Z30" s="206"/>
    </row>
    <row r="31" spans="2:26" ht="18">
      <c r="B31" s="13"/>
      <c r="C31" s="14" t="s">
        <v>105</v>
      </c>
      <c r="D31" s="14"/>
      <c r="E31" s="15"/>
      <c r="F31" s="16" t="s">
        <v>43</v>
      </c>
      <c r="G31" s="167">
        <v>3.2358808324716364</v>
      </c>
      <c r="H31" s="25">
        <v>3.9023415394024568</v>
      </c>
      <c r="I31" s="25">
        <v>2.690232750983654</v>
      </c>
      <c r="J31" s="225">
        <v>2.568233005202302</v>
      </c>
      <c r="K31" s="167">
        <v>2.483385943844567</v>
      </c>
      <c r="L31" s="18">
        <v>0</v>
      </c>
      <c r="M31" s="18">
        <v>-0.09999999999999964</v>
      </c>
      <c r="N31" s="224">
        <v>0.5</v>
      </c>
      <c r="O31" s="261" t="s">
        <v>185</v>
      </c>
      <c r="P31" s="206"/>
      <c r="Y31" s="206"/>
      <c r="Z31" s="206"/>
    </row>
    <row r="32" spans="2:26" ht="3.75" customHeight="1">
      <c r="B32" s="13"/>
      <c r="C32" s="14"/>
      <c r="D32" s="14"/>
      <c r="E32" s="15"/>
      <c r="F32" s="15"/>
      <c r="G32" s="16"/>
      <c r="H32" s="19"/>
      <c r="I32" s="19"/>
      <c r="J32" s="19"/>
      <c r="K32" s="16"/>
      <c r="L32" s="19"/>
      <c r="M32" s="19"/>
      <c r="N32" s="19"/>
      <c r="O32" s="230"/>
      <c r="P32" s="206"/>
      <c r="Y32" s="206"/>
      <c r="Z32" s="206"/>
    </row>
    <row r="33" spans="2:26" ht="15.75" thickBot="1">
      <c r="B33" s="6" t="s">
        <v>195</v>
      </c>
      <c r="C33" s="7"/>
      <c r="D33" s="7"/>
      <c r="E33" s="8"/>
      <c r="F33" s="8"/>
      <c r="G33" s="9"/>
      <c r="H33" s="20"/>
      <c r="I33" s="20"/>
      <c r="J33" s="20"/>
      <c r="K33" s="9"/>
      <c r="L33" s="20"/>
      <c r="M33" s="20"/>
      <c r="N33" s="20"/>
      <c r="O33" s="231"/>
      <c r="P33" s="206"/>
      <c r="Y33" s="206"/>
      <c r="Z33" s="206"/>
    </row>
    <row r="34" spans="2:26" ht="15">
      <c r="B34" s="13"/>
      <c r="C34" s="14" t="s">
        <v>9</v>
      </c>
      <c r="D34" s="14"/>
      <c r="E34" s="15"/>
      <c r="F34" s="16" t="s">
        <v>92</v>
      </c>
      <c r="G34" s="167">
        <v>4.025061894216407</v>
      </c>
      <c r="H34" s="225">
        <v>3.6552678453933822</v>
      </c>
      <c r="I34" s="225">
        <v>3.3771097030482906</v>
      </c>
      <c r="J34" s="225">
        <v>3.714409557010228</v>
      </c>
      <c r="K34" s="167">
        <v>3.563473880070873</v>
      </c>
      <c r="L34" s="224" t="s">
        <v>185</v>
      </c>
      <c r="M34" s="224" t="s">
        <v>185</v>
      </c>
      <c r="N34" s="224" t="s">
        <v>185</v>
      </c>
      <c r="O34" s="261" t="s">
        <v>185</v>
      </c>
      <c r="P34" s="206"/>
      <c r="Y34" s="206"/>
      <c r="Z34" s="206"/>
    </row>
    <row r="35" spans="2:26" ht="18">
      <c r="B35" s="13"/>
      <c r="C35" s="14" t="s">
        <v>196</v>
      </c>
      <c r="D35" s="14"/>
      <c r="E35" s="15"/>
      <c r="F35" s="16" t="s">
        <v>93</v>
      </c>
      <c r="G35" s="167">
        <v>8.814393350227716</v>
      </c>
      <c r="H35" s="225">
        <v>9.712672095530165</v>
      </c>
      <c r="I35" s="225">
        <v>9.916978974227082</v>
      </c>
      <c r="J35" s="225">
        <v>9.966973105301005</v>
      </c>
      <c r="K35" s="167">
        <v>9.816987207841317</v>
      </c>
      <c r="L35" s="224" t="s">
        <v>185</v>
      </c>
      <c r="M35" s="224" t="s">
        <v>185</v>
      </c>
      <c r="N35" s="224" t="s">
        <v>185</v>
      </c>
      <c r="O35" s="261" t="s">
        <v>185</v>
      </c>
      <c r="P35" s="206"/>
      <c r="Y35" s="206"/>
      <c r="Z35" s="206"/>
    </row>
    <row r="36" spans="2:26" ht="3.75" customHeight="1">
      <c r="B36" s="13"/>
      <c r="C36" s="14"/>
      <c r="D36" s="14"/>
      <c r="E36" s="15"/>
      <c r="F36" s="15"/>
      <c r="G36" s="16"/>
      <c r="H36" s="19"/>
      <c r="I36" s="19"/>
      <c r="J36" s="19"/>
      <c r="K36" s="16"/>
      <c r="L36" s="19"/>
      <c r="M36" s="19"/>
      <c r="N36" s="19"/>
      <c r="O36" s="230"/>
      <c r="P36" s="206"/>
      <c r="Y36" s="206"/>
      <c r="Z36" s="206"/>
    </row>
    <row r="37" spans="2:26" s="154" customFormat="1" ht="18" customHeight="1" thickBot="1">
      <c r="B37" s="6" t="s">
        <v>197</v>
      </c>
      <c r="C37" s="7"/>
      <c r="D37" s="7"/>
      <c r="E37" s="8"/>
      <c r="F37" s="8"/>
      <c r="G37" s="9"/>
      <c r="H37" s="20"/>
      <c r="I37" s="20"/>
      <c r="J37" s="20"/>
      <c r="K37" s="9"/>
      <c r="L37" s="20"/>
      <c r="M37" s="20"/>
      <c r="N37" s="20"/>
      <c r="O37" s="231"/>
      <c r="P37" s="206"/>
      <c r="Q37"/>
      <c r="R37"/>
      <c r="S37"/>
      <c r="T37"/>
      <c r="U37"/>
      <c r="V37"/>
      <c r="W37"/>
      <c r="X37"/>
      <c r="Y37" s="206"/>
      <c r="Z37" s="206"/>
    </row>
    <row r="38" spans="2:26" s="154" customFormat="1" ht="15">
      <c r="B38" s="207"/>
      <c r="C38" s="168" t="s">
        <v>154</v>
      </c>
      <c r="D38" s="168"/>
      <c r="E38" s="169"/>
      <c r="F38" s="29" t="s">
        <v>14</v>
      </c>
      <c r="G38" s="167">
        <v>42.854230725395176</v>
      </c>
      <c r="H38" s="25">
        <v>40.93659669580792</v>
      </c>
      <c r="I38" s="25">
        <v>41.24608963795237</v>
      </c>
      <c r="J38" s="225">
        <v>41.17958715458983</v>
      </c>
      <c r="K38" s="167">
        <v>40.58302565021864</v>
      </c>
      <c r="L38" s="217">
        <v>0.08739033693971976</v>
      </c>
      <c r="M38" s="217">
        <v>0.5353366580403787</v>
      </c>
      <c r="N38" s="217">
        <v>0.7344493980454487</v>
      </c>
      <c r="O38" s="257" t="s">
        <v>185</v>
      </c>
      <c r="P38" s="206"/>
      <c r="Q38"/>
      <c r="R38"/>
      <c r="S38"/>
      <c r="T38"/>
      <c r="U38"/>
      <c r="V38"/>
      <c r="W38"/>
      <c r="X38"/>
      <c r="Y38" s="206"/>
      <c r="Z38" s="206"/>
    </row>
    <row r="39" spans="2:26" s="154" customFormat="1" ht="15">
      <c r="B39" s="207"/>
      <c r="C39" s="168" t="s">
        <v>155</v>
      </c>
      <c r="D39" s="168"/>
      <c r="E39" s="169"/>
      <c r="F39" s="29" t="s">
        <v>14</v>
      </c>
      <c r="G39" s="167">
        <v>45.56159621973055</v>
      </c>
      <c r="H39" s="25">
        <v>43.378216207955084</v>
      </c>
      <c r="I39" s="25">
        <v>42.796821789412306</v>
      </c>
      <c r="J39" s="225">
        <v>42.02479298817887</v>
      </c>
      <c r="K39" s="167">
        <v>40.929765197585205</v>
      </c>
      <c r="L39" s="217">
        <v>0.037280494829069255</v>
      </c>
      <c r="M39" s="217">
        <v>0.5316403051426661</v>
      </c>
      <c r="N39" s="217">
        <v>0.7565869699983239</v>
      </c>
      <c r="O39" s="257" t="s">
        <v>185</v>
      </c>
      <c r="P39" s="206"/>
      <c r="Q39"/>
      <c r="R39"/>
      <c r="S39"/>
      <c r="T39"/>
      <c r="U39"/>
      <c r="V39"/>
      <c r="W39"/>
      <c r="X39"/>
      <c r="Y39" s="206"/>
      <c r="Z39" s="206"/>
    </row>
    <row r="40" spans="2:26" s="154" customFormat="1" ht="18">
      <c r="B40" s="207"/>
      <c r="C40" s="168" t="s">
        <v>198</v>
      </c>
      <c r="D40" s="168"/>
      <c r="E40" s="169"/>
      <c r="F40" s="29" t="s">
        <v>14</v>
      </c>
      <c r="G40" s="167">
        <v>-2.7073654943353773</v>
      </c>
      <c r="H40" s="25">
        <v>-2.441619512147163</v>
      </c>
      <c r="I40" s="25">
        <v>-1.5507321514599326</v>
      </c>
      <c r="J40" s="225">
        <v>-0.8452058335890413</v>
      </c>
      <c r="K40" s="167">
        <v>-0.34673954736656754</v>
      </c>
      <c r="L40" s="217">
        <v>0.050109842110650504</v>
      </c>
      <c r="M40" s="217">
        <v>0.0036963528977125293</v>
      </c>
      <c r="N40" s="217">
        <v>-0.022137571952875135</v>
      </c>
      <c r="O40" s="257" t="s">
        <v>185</v>
      </c>
      <c r="P40" s="206"/>
      <c r="Q40" s="206"/>
      <c r="R40" s="206"/>
      <c r="W40" s="206"/>
      <c r="X40" s="206"/>
      <c r="Y40" s="206"/>
      <c r="Z40" s="206"/>
    </row>
    <row r="41" spans="2:26" s="154" customFormat="1" ht="15">
      <c r="B41" s="207"/>
      <c r="C41" s="168" t="s">
        <v>173</v>
      </c>
      <c r="D41" s="168"/>
      <c r="E41" s="169"/>
      <c r="F41" s="62" t="s">
        <v>176</v>
      </c>
      <c r="G41" s="167">
        <v>-0.44598709700716943</v>
      </c>
      <c r="H41" s="225">
        <v>-0.11094257383268435</v>
      </c>
      <c r="I41" s="225">
        <v>0.02931932904135907</v>
      </c>
      <c r="J41" s="225">
        <v>0.17836787301426535</v>
      </c>
      <c r="K41" s="167">
        <v>0.3320199095857646</v>
      </c>
      <c r="L41" s="217">
        <v>-0.05384038124804671</v>
      </c>
      <c r="M41" s="217">
        <v>-0.06507890350454835</v>
      </c>
      <c r="N41" s="217">
        <v>-0.06357440765110478</v>
      </c>
      <c r="O41" s="257" t="s">
        <v>185</v>
      </c>
      <c r="P41" s="206"/>
      <c r="Q41" s="206"/>
      <c r="R41" s="206"/>
      <c r="W41" s="206"/>
      <c r="X41" s="206"/>
      <c r="Y41" s="206"/>
      <c r="Z41" s="206"/>
    </row>
    <row r="42" spans="2:26" s="154" customFormat="1" ht="15">
      <c r="B42" s="207"/>
      <c r="C42" s="168" t="s">
        <v>174</v>
      </c>
      <c r="D42" s="168"/>
      <c r="E42" s="169"/>
      <c r="F42" s="62" t="s">
        <v>176</v>
      </c>
      <c r="G42" s="167">
        <v>-1.8526699714786927</v>
      </c>
      <c r="H42" s="225">
        <v>-1.972647841313313</v>
      </c>
      <c r="I42" s="225">
        <v>-1.5277461787371127</v>
      </c>
      <c r="J42" s="225">
        <v>-1.014193660938136</v>
      </c>
      <c r="K42" s="167">
        <v>-0.6778076646413815</v>
      </c>
      <c r="L42" s="217">
        <v>0.1716747690466116</v>
      </c>
      <c r="M42" s="217">
        <v>0.09891188810832818</v>
      </c>
      <c r="N42" s="217">
        <v>0.03743124156093969</v>
      </c>
      <c r="O42" s="257" t="s">
        <v>185</v>
      </c>
      <c r="P42" s="206"/>
      <c r="Q42" s="206"/>
      <c r="R42" s="206"/>
      <c r="W42" s="206"/>
      <c r="X42" s="206"/>
      <c r="Y42" s="206"/>
      <c r="Z42" s="206"/>
    </row>
    <row r="43" spans="2:26" s="154" customFormat="1" ht="15">
      <c r="B43" s="207"/>
      <c r="C43" s="168" t="s">
        <v>175</v>
      </c>
      <c r="D43" s="168"/>
      <c r="E43" s="169"/>
      <c r="F43" s="62" t="s">
        <v>176</v>
      </c>
      <c r="G43" s="167">
        <v>-0.5035078793186121</v>
      </c>
      <c r="H43" s="225">
        <v>-0.650711897824643</v>
      </c>
      <c r="I43" s="225">
        <v>-0.005080833702109603</v>
      </c>
      <c r="J43" s="225">
        <v>0.4250605053195047</v>
      </c>
      <c r="K43" s="167">
        <v>0.6729382900525068</v>
      </c>
      <c r="L43" s="217">
        <v>0.07260748685340279</v>
      </c>
      <c r="M43" s="217">
        <v>0.05098418223260727</v>
      </c>
      <c r="N43" s="217">
        <v>0.03099068999811594</v>
      </c>
      <c r="O43" s="257" t="s">
        <v>185</v>
      </c>
      <c r="P43" s="206"/>
      <c r="Q43" s="206"/>
      <c r="R43" s="206"/>
      <c r="W43" s="206"/>
      <c r="X43" s="206"/>
      <c r="Y43" s="206"/>
      <c r="Z43" s="206"/>
    </row>
    <row r="44" spans="2:26" s="154" customFormat="1" ht="18">
      <c r="B44" s="207"/>
      <c r="C44" s="168" t="s">
        <v>199</v>
      </c>
      <c r="D44" s="168"/>
      <c r="E44" s="169"/>
      <c r="F44" s="62" t="s">
        <v>179</v>
      </c>
      <c r="G44" s="167">
        <v>-0.3555546289541389</v>
      </c>
      <c r="H44" s="225">
        <v>-0.14720401850603093</v>
      </c>
      <c r="I44" s="225">
        <v>0.6456310641225333</v>
      </c>
      <c r="J44" s="225">
        <v>0.4301413390216143</v>
      </c>
      <c r="K44" s="167">
        <v>0.24787778473300215</v>
      </c>
      <c r="L44" s="217">
        <v>-0.23094969414233746</v>
      </c>
      <c r="M44" s="217">
        <v>-0.021623304620795536</v>
      </c>
      <c r="N44" s="217">
        <v>-0.019993492234491317</v>
      </c>
      <c r="O44" s="257" t="s">
        <v>185</v>
      </c>
      <c r="P44" s="206"/>
      <c r="Q44" s="206"/>
      <c r="R44" s="206"/>
      <c r="W44" s="206"/>
      <c r="X44" s="206"/>
      <c r="Y44" s="206"/>
      <c r="Z44" s="206"/>
    </row>
    <row r="45" spans="2:26" s="154" customFormat="1" ht="15">
      <c r="B45" s="207"/>
      <c r="C45" s="168" t="s">
        <v>153</v>
      </c>
      <c r="D45" s="168"/>
      <c r="E45" s="169"/>
      <c r="F45" s="29" t="s">
        <v>14</v>
      </c>
      <c r="G45" s="167">
        <v>52.478866275011825</v>
      </c>
      <c r="H45" s="25">
        <v>52.9491336792791</v>
      </c>
      <c r="I45" s="25">
        <v>52.57507796898293</v>
      </c>
      <c r="J45" s="225">
        <v>51.12540694031066</v>
      </c>
      <c r="K45" s="167">
        <v>50.06199499129303</v>
      </c>
      <c r="L45" s="217">
        <v>0.030995409867855983</v>
      </c>
      <c r="M45" s="217">
        <v>0.05275781011633285</v>
      </c>
      <c r="N45" s="217">
        <v>0.040628568622416594</v>
      </c>
      <c r="O45" s="257" t="s">
        <v>185</v>
      </c>
      <c r="P45" s="206"/>
      <c r="Q45" s="206"/>
      <c r="R45" s="206"/>
      <c r="W45" s="206"/>
      <c r="X45" s="206"/>
      <c r="Y45" s="206"/>
      <c r="Z45" s="206"/>
    </row>
    <row r="46" spans="2:26" s="154" customFormat="1" ht="3.75" customHeight="1">
      <c r="B46" s="13"/>
      <c r="C46" s="14"/>
      <c r="D46" s="14"/>
      <c r="E46" s="15"/>
      <c r="F46" s="15"/>
      <c r="G46" s="16"/>
      <c r="H46" s="19"/>
      <c r="I46" s="19"/>
      <c r="J46" s="19"/>
      <c r="K46" s="16"/>
      <c r="L46" s="19"/>
      <c r="M46" s="19"/>
      <c r="N46" s="19"/>
      <c r="O46" s="230"/>
      <c r="P46" s="206"/>
      <c r="Q46" s="206"/>
      <c r="R46" s="206"/>
      <c r="W46" s="206"/>
      <c r="X46" s="206"/>
      <c r="Y46" s="206"/>
      <c r="Z46" s="206"/>
    </row>
    <row r="47" spans="2:26" ht="15.75" thickBot="1">
      <c r="B47" s="6" t="s">
        <v>15</v>
      </c>
      <c r="C47" s="7"/>
      <c r="D47" s="7"/>
      <c r="E47" s="8"/>
      <c r="F47" s="8"/>
      <c r="G47" s="9"/>
      <c r="H47" s="20"/>
      <c r="I47" s="20"/>
      <c r="J47" s="20"/>
      <c r="K47" s="9"/>
      <c r="L47" s="20"/>
      <c r="M47" s="20"/>
      <c r="N47" s="20"/>
      <c r="O47" s="231"/>
      <c r="P47" s="206"/>
      <c r="Q47" s="206"/>
      <c r="R47" s="206"/>
      <c r="W47" s="206"/>
      <c r="X47" s="206"/>
      <c r="Y47" s="206"/>
      <c r="Z47" s="206"/>
    </row>
    <row r="48" spans="2:26" ht="15">
      <c r="B48" s="13"/>
      <c r="C48" s="14" t="s">
        <v>94</v>
      </c>
      <c r="D48" s="14"/>
      <c r="E48" s="15"/>
      <c r="F48" s="16" t="s">
        <v>14</v>
      </c>
      <c r="G48" s="17">
        <v>2.6879710702866078</v>
      </c>
      <c r="H48" s="18">
        <v>3.889240227183189</v>
      </c>
      <c r="I48" s="18">
        <v>4.219887720456484</v>
      </c>
      <c r="J48" s="224">
        <v>4.2924832794797805</v>
      </c>
      <c r="K48" s="17">
        <v>5.011671677908818</v>
      </c>
      <c r="L48" s="18">
        <v>0.7776416624301055</v>
      </c>
      <c r="M48" s="18">
        <v>1.7728736882024059</v>
      </c>
      <c r="N48" s="224">
        <v>1.7596981597781727</v>
      </c>
      <c r="O48" s="257" t="s">
        <v>185</v>
      </c>
      <c r="P48" s="206"/>
      <c r="Q48" s="206"/>
      <c r="R48" s="206"/>
      <c r="W48" s="206"/>
      <c r="X48" s="206"/>
      <c r="Y48" s="206"/>
      <c r="Z48" s="206"/>
    </row>
    <row r="49" spans="2:26" ht="15">
      <c r="B49" s="13"/>
      <c r="C49" s="14" t="s">
        <v>75</v>
      </c>
      <c r="D49" s="14"/>
      <c r="E49" s="15"/>
      <c r="F49" s="16" t="s">
        <v>14</v>
      </c>
      <c r="G49" s="17">
        <v>0.21292395149226187</v>
      </c>
      <c r="H49" s="18">
        <v>1.2750633313778386</v>
      </c>
      <c r="I49" s="225">
        <v>1.5933988046943952</v>
      </c>
      <c r="J49" s="225">
        <v>1.9702694060607193</v>
      </c>
      <c r="K49" s="17">
        <v>2.899068883932195</v>
      </c>
      <c r="L49" s="18">
        <v>1.8750633313778384</v>
      </c>
      <c r="M49" s="18">
        <v>2.7933988046943954</v>
      </c>
      <c r="N49" s="224">
        <v>2.6702694060607195</v>
      </c>
      <c r="O49" s="257" t="s">
        <v>185</v>
      </c>
      <c r="P49" s="206"/>
      <c r="Q49" s="223"/>
      <c r="R49" s="206"/>
      <c r="W49" s="206"/>
      <c r="X49" s="206"/>
      <c r="Y49" s="206"/>
      <c r="Z49" s="206"/>
    </row>
    <row r="50" spans="2:26" ht="3.75" customHeight="1">
      <c r="B50" s="13"/>
      <c r="C50" s="14"/>
      <c r="D50" s="14"/>
      <c r="E50" s="15"/>
      <c r="F50" s="15"/>
      <c r="G50" s="16"/>
      <c r="H50" s="19"/>
      <c r="I50" s="19"/>
      <c r="J50" s="19"/>
      <c r="K50" s="16"/>
      <c r="L50" s="19"/>
      <c r="M50" s="19"/>
      <c r="N50" s="19"/>
      <c r="O50" s="230"/>
      <c r="P50" s="206"/>
      <c r="Q50" s="206"/>
      <c r="R50" s="206"/>
      <c r="W50" s="206"/>
      <c r="X50" s="206"/>
      <c r="Y50" s="206"/>
      <c r="Z50" s="206"/>
    </row>
    <row r="51" spans="2:26" ht="15.75" hidden="1" outlineLevel="1" thickBot="1">
      <c r="B51" s="6" t="s">
        <v>16</v>
      </c>
      <c r="C51" s="7"/>
      <c r="D51" s="7"/>
      <c r="E51" s="8"/>
      <c r="F51" s="8"/>
      <c r="G51" s="9"/>
      <c r="H51" s="20"/>
      <c r="I51" s="20"/>
      <c r="J51" s="20"/>
      <c r="K51" s="9"/>
      <c r="L51" s="20"/>
      <c r="M51" s="20"/>
      <c r="N51" s="20"/>
      <c r="O51" s="231"/>
      <c r="P51" s="206"/>
      <c r="Q51" s="206"/>
      <c r="R51" s="206"/>
      <c r="W51" s="206"/>
      <c r="X51" s="206"/>
      <c r="Y51" s="206"/>
      <c r="Z51" s="206"/>
    </row>
    <row r="52" spans="2:26" ht="15" hidden="1" outlineLevel="1">
      <c r="B52" s="13"/>
      <c r="C52" s="14" t="s">
        <v>38</v>
      </c>
      <c r="D52" s="14"/>
      <c r="E52" s="15"/>
      <c r="F52" s="16" t="s">
        <v>76</v>
      </c>
      <c r="G52" s="16"/>
      <c r="H52" s="19"/>
      <c r="I52" s="19"/>
      <c r="J52" s="19"/>
      <c r="K52" s="16"/>
      <c r="L52" s="19"/>
      <c r="M52" s="19"/>
      <c r="N52" s="19"/>
      <c r="O52" s="230"/>
      <c r="P52" s="206"/>
      <c r="Q52" s="206"/>
      <c r="R52" s="206"/>
      <c r="W52" s="206"/>
      <c r="X52" s="206"/>
      <c r="Y52" s="206"/>
      <c r="Z52" s="206"/>
    </row>
    <row r="53" spans="2:26" ht="15" hidden="1" outlineLevel="1">
      <c r="B53" s="13"/>
      <c r="C53" s="14" t="s">
        <v>17</v>
      </c>
      <c r="D53" s="14"/>
      <c r="E53" s="15"/>
      <c r="F53" s="29" t="s">
        <v>76</v>
      </c>
      <c r="G53" s="16"/>
      <c r="H53" s="19"/>
      <c r="I53" s="19"/>
      <c r="J53" s="19"/>
      <c r="K53" s="16"/>
      <c r="L53" s="19"/>
      <c r="M53" s="19"/>
      <c r="N53" s="19"/>
      <c r="O53" s="230"/>
      <c r="P53" s="206"/>
      <c r="Q53" s="206"/>
      <c r="R53" s="206"/>
      <c r="W53" s="206"/>
      <c r="X53" s="206"/>
      <c r="Y53" s="206"/>
      <c r="Z53" s="206"/>
    </row>
    <row r="54" spans="2:26" ht="3.75" customHeight="1" hidden="1" collapsed="1">
      <c r="B54" s="13"/>
      <c r="C54" s="14"/>
      <c r="D54" s="14"/>
      <c r="E54" s="15"/>
      <c r="F54" s="15"/>
      <c r="G54" s="16"/>
      <c r="H54" s="19"/>
      <c r="I54" s="19"/>
      <c r="J54" s="19"/>
      <c r="K54" s="16"/>
      <c r="L54" s="19"/>
      <c r="M54" s="19"/>
      <c r="N54" s="19"/>
      <c r="O54" s="230"/>
      <c r="P54" s="206"/>
      <c r="Q54" s="206"/>
      <c r="R54" s="206"/>
      <c r="W54" s="206"/>
      <c r="X54" s="206"/>
      <c r="Y54" s="206"/>
      <c r="Z54" s="206"/>
    </row>
    <row r="55" spans="2:26" ht="15.75" thickBot="1">
      <c r="B55" s="6" t="s">
        <v>37</v>
      </c>
      <c r="C55" s="7"/>
      <c r="D55" s="7"/>
      <c r="E55" s="30"/>
      <c r="F55" s="8"/>
      <c r="G55" s="9"/>
      <c r="H55" s="20"/>
      <c r="I55" s="20"/>
      <c r="J55" s="20"/>
      <c r="K55" s="9"/>
      <c r="L55" s="20"/>
      <c r="M55" s="20"/>
      <c r="N55" s="20"/>
      <c r="O55" s="231"/>
      <c r="P55" s="224"/>
      <c r="Q55" s="206"/>
      <c r="R55" s="206"/>
      <c r="W55" s="206"/>
      <c r="X55" s="206"/>
      <c r="Y55" s="206"/>
      <c r="Z55" s="206"/>
    </row>
    <row r="56" spans="2:26" ht="15">
      <c r="B56" s="13"/>
      <c r="C56" s="31" t="s">
        <v>42</v>
      </c>
      <c r="D56" s="31"/>
      <c r="E56" s="15"/>
      <c r="F56" s="16" t="s">
        <v>43</v>
      </c>
      <c r="G56" s="17">
        <v>3.595154477788398</v>
      </c>
      <c r="H56" s="18">
        <v>3.4976528309059347</v>
      </c>
      <c r="I56" s="18">
        <v>3.489168566831353</v>
      </c>
      <c r="J56" s="224">
        <v>4.059380862172631</v>
      </c>
      <c r="K56" s="17">
        <v>4.049947292294533</v>
      </c>
      <c r="L56" s="18">
        <v>0.1</v>
      </c>
      <c r="M56" s="18">
        <v>-0.2</v>
      </c>
      <c r="N56" s="224">
        <v>-0.2</v>
      </c>
      <c r="O56" s="263" t="s">
        <v>185</v>
      </c>
      <c r="P56" s="206"/>
      <c r="Q56" s="206"/>
      <c r="R56" s="206"/>
      <c r="W56" s="206"/>
      <c r="X56" s="206"/>
      <c r="Y56" s="206"/>
      <c r="Z56" s="206"/>
    </row>
    <row r="57" spans="2:26" ht="15" customHeight="1">
      <c r="B57" s="13"/>
      <c r="C57" s="14" t="s">
        <v>200</v>
      </c>
      <c r="D57" s="14"/>
      <c r="E57" s="15"/>
      <c r="F57" s="16" t="s">
        <v>39</v>
      </c>
      <c r="G57" s="32">
        <v>1.10958375</v>
      </c>
      <c r="H57" s="33">
        <v>1.11063</v>
      </c>
      <c r="I57" s="33">
        <v>1.08975</v>
      </c>
      <c r="J57" s="33">
        <v>1.08975</v>
      </c>
      <c r="K57" s="32">
        <v>1.08975</v>
      </c>
      <c r="L57" s="18">
        <v>-0.5</v>
      </c>
      <c r="M57" s="18">
        <v>-2.6</v>
      </c>
      <c r="N57" s="224">
        <v>-2.6</v>
      </c>
      <c r="O57" s="263" t="s">
        <v>185</v>
      </c>
      <c r="P57" s="206"/>
      <c r="Q57" s="206"/>
      <c r="R57" s="206"/>
      <c r="W57" s="206"/>
      <c r="X57" s="206"/>
      <c r="Y57" s="206"/>
      <c r="Z57" s="206"/>
    </row>
    <row r="58" spans="2:26" ht="18">
      <c r="B58" s="13"/>
      <c r="C58" s="14" t="s">
        <v>201</v>
      </c>
      <c r="D58" s="14"/>
      <c r="E58" s="15"/>
      <c r="F58" s="16" t="s">
        <v>39</v>
      </c>
      <c r="G58" s="17">
        <v>52.39940833333333</v>
      </c>
      <c r="H58" s="18">
        <v>43.14430845084583</v>
      </c>
      <c r="I58" s="18">
        <v>49.31591666666667</v>
      </c>
      <c r="J58" s="224">
        <v>52.6411666666667</v>
      </c>
      <c r="K58" s="17">
        <v>54.572083333333325</v>
      </c>
      <c r="L58" s="18">
        <v>-1.8</v>
      </c>
      <c r="M58" s="18">
        <v>-2.8</v>
      </c>
      <c r="N58" s="224">
        <v>-1.5</v>
      </c>
      <c r="O58" s="263" t="s">
        <v>185</v>
      </c>
      <c r="P58" s="206"/>
      <c r="Q58" s="206"/>
      <c r="R58" s="206"/>
      <c r="W58" s="206"/>
      <c r="X58" s="206"/>
      <c r="Y58" s="206"/>
      <c r="Z58" s="206"/>
    </row>
    <row r="59" spans="2:26" ht="15">
      <c r="B59" s="13"/>
      <c r="C59" s="14" t="s">
        <v>40</v>
      </c>
      <c r="D59" s="14"/>
      <c r="E59" s="15"/>
      <c r="F59" s="16" t="s">
        <v>43</v>
      </c>
      <c r="G59" s="17">
        <v>-47.04094687274436</v>
      </c>
      <c r="H59" s="18">
        <v>-17.66260379050877</v>
      </c>
      <c r="I59" s="18">
        <v>14.304570955986321</v>
      </c>
      <c r="J59" s="224">
        <v>6.742752086463</v>
      </c>
      <c r="K59" s="17">
        <v>3.668073465950215</v>
      </c>
      <c r="L59" s="18">
        <v>-1.5135624</v>
      </c>
      <c r="M59" s="18">
        <v>-1.14185854</v>
      </c>
      <c r="N59" s="224">
        <v>1.35905924</v>
      </c>
      <c r="O59" s="263" t="s">
        <v>185</v>
      </c>
      <c r="P59" s="206"/>
      <c r="Q59" s="206"/>
      <c r="R59" s="206"/>
      <c r="W59" s="206"/>
      <c r="X59" s="206"/>
      <c r="Y59" s="206"/>
      <c r="Z59" s="206"/>
    </row>
    <row r="60" spans="2:26" ht="15">
      <c r="B60" s="13"/>
      <c r="C60" s="14" t="s">
        <v>41</v>
      </c>
      <c r="D60" s="14"/>
      <c r="E60" s="15"/>
      <c r="F60" s="16" t="s">
        <v>43</v>
      </c>
      <c r="G60" s="17">
        <v>-36.567658683006854</v>
      </c>
      <c r="H60" s="18">
        <v>-17.74016832665866</v>
      </c>
      <c r="I60" s="18">
        <v>16.494687442851188</v>
      </c>
      <c r="J60" s="224">
        <v>6.742752086463028</v>
      </c>
      <c r="K60" s="17">
        <v>3.668073465950201</v>
      </c>
      <c r="L60" s="266">
        <v>-1.1</v>
      </c>
      <c r="M60" s="266">
        <v>1.3</v>
      </c>
      <c r="N60" s="266">
        <v>1.4</v>
      </c>
      <c r="O60" s="263" t="s">
        <v>185</v>
      </c>
      <c r="P60" s="206"/>
      <c r="Q60" s="206"/>
      <c r="R60" s="206"/>
      <c r="W60" s="206"/>
      <c r="X60" s="206"/>
      <c r="Y60" s="206"/>
      <c r="Z60" s="206"/>
    </row>
    <row r="61" spans="2:26" s="269" customFormat="1" ht="15">
      <c r="B61" s="13"/>
      <c r="C61" s="14" t="s">
        <v>169</v>
      </c>
      <c r="D61" s="14"/>
      <c r="E61" s="15"/>
      <c r="F61" s="16" t="s">
        <v>43</v>
      </c>
      <c r="G61" s="17">
        <v>-16.489310244492557</v>
      </c>
      <c r="H61" s="224">
        <v>-4.014063319653474</v>
      </c>
      <c r="I61" s="224">
        <v>6.647568661746959</v>
      </c>
      <c r="J61" s="224">
        <v>3.753653428898332</v>
      </c>
      <c r="K61" s="17">
        <v>4.523640041963063</v>
      </c>
      <c r="L61" s="224">
        <v>-1</v>
      </c>
      <c r="M61" s="225">
        <v>1.3</v>
      </c>
      <c r="N61" s="225">
        <v>-0.4</v>
      </c>
      <c r="O61" s="263" t="s">
        <v>185</v>
      </c>
      <c r="P61" s="268"/>
      <c r="Q61" s="268"/>
      <c r="R61" s="268"/>
      <c r="W61" s="268"/>
      <c r="X61" s="268"/>
      <c r="Y61" s="268"/>
      <c r="Z61" s="268"/>
    </row>
    <row r="62" spans="2:26" ht="15">
      <c r="B62" s="13"/>
      <c r="C62" s="14" t="s">
        <v>170</v>
      </c>
      <c r="D62" s="14"/>
      <c r="E62" s="15"/>
      <c r="F62" s="16" t="s">
        <v>95</v>
      </c>
      <c r="G62" s="17">
        <v>-0.01954779971856624</v>
      </c>
      <c r="H62" s="18">
        <v>-0.2624003551900387</v>
      </c>
      <c r="I62" s="18">
        <v>-0.2737499922513962</v>
      </c>
      <c r="J62" s="224">
        <v>-0.1808333359658718</v>
      </c>
      <c r="K62" s="17">
        <v>-0.01374999969266355</v>
      </c>
      <c r="L62" s="18">
        <v>0</v>
      </c>
      <c r="M62" s="18">
        <v>0.1</v>
      </c>
      <c r="N62" s="224">
        <v>0.2</v>
      </c>
      <c r="O62" s="264" t="s">
        <v>185</v>
      </c>
      <c r="P62" s="206"/>
      <c r="Q62" s="206"/>
      <c r="R62" s="206"/>
      <c r="W62" s="206"/>
      <c r="X62" s="206"/>
      <c r="Y62" s="206"/>
      <c r="Z62" s="206"/>
    </row>
    <row r="63" spans="2:26" ht="15.75" thickBot="1">
      <c r="B63" s="34"/>
      <c r="C63" s="35" t="s">
        <v>171</v>
      </c>
      <c r="D63" s="35"/>
      <c r="E63" s="36"/>
      <c r="F63" s="37" t="s">
        <v>11</v>
      </c>
      <c r="G63" s="38">
        <v>0.8852458447217941</v>
      </c>
      <c r="H63" s="39">
        <v>0.5277221947908401</v>
      </c>
      <c r="I63" s="39">
        <v>0.9313082844018936</v>
      </c>
      <c r="J63" s="39">
        <v>1.1166250109672546</v>
      </c>
      <c r="K63" s="38">
        <v>1.297108381986618</v>
      </c>
      <c r="L63" s="39">
        <v>0.1</v>
      </c>
      <c r="M63" s="39">
        <v>0.5</v>
      </c>
      <c r="N63" s="39">
        <v>0.5</v>
      </c>
      <c r="O63" s="265" t="s">
        <v>185</v>
      </c>
      <c r="P63" s="206"/>
      <c r="Q63" s="206"/>
      <c r="R63" s="206"/>
      <c r="W63" s="206"/>
      <c r="X63" s="206"/>
      <c r="Y63" s="206"/>
      <c r="Z63" s="206"/>
    </row>
    <row r="64" spans="2:15" ht="15.75" customHeight="1">
      <c r="B64" s="31" t="s">
        <v>96</v>
      </c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</row>
    <row r="65" spans="2:15" ht="15.75" customHeight="1">
      <c r="B65" s="31" t="s">
        <v>106</v>
      </c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</row>
    <row r="66" spans="2:15" ht="15.75" customHeight="1">
      <c r="B66" s="31" t="s">
        <v>107</v>
      </c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</row>
    <row r="67" spans="2:15" ht="15.75" customHeight="1">
      <c r="B67" s="31" t="s">
        <v>108</v>
      </c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</row>
    <row r="68" spans="2:15" ht="15">
      <c r="B68" s="31" t="s">
        <v>118</v>
      </c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</row>
    <row r="69" spans="2:15" ht="15">
      <c r="B69" s="31" t="s">
        <v>109</v>
      </c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</row>
    <row r="70" spans="2:15" ht="15">
      <c r="B70" s="31" t="s">
        <v>166</v>
      </c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</row>
    <row r="71" spans="2:15" ht="15">
      <c r="B71" s="31" t="s">
        <v>167</v>
      </c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</row>
    <row r="72" spans="2:15" s="154" customFormat="1" ht="15">
      <c r="B72" s="31" t="s">
        <v>202</v>
      </c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</row>
    <row r="73" spans="2:15" s="154" customFormat="1" ht="15">
      <c r="B73" s="31"/>
      <c r="C73" s="31" t="s">
        <v>203</v>
      </c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</row>
    <row r="74" spans="2:15" s="154" customFormat="1" ht="15">
      <c r="B74" s="170" t="s">
        <v>204</v>
      </c>
      <c r="C74" s="170"/>
      <c r="D74" s="170"/>
      <c r="E74" s="170"/>
      <c r="F74" s="31"/>
      <c r="G74" s="31"/>
      <c r="H74" s="31"/>
      <c r="I74" s="31"/>
      <c r="J74" s="31"/>
      <c r="K74" s="31"/>
      <c r="L74" s="31"/>
      <c r="M74" s="31"/>
      <c r="N74" s="31"/>
      <c r="O74" s="31"/>
    </row>
    <row r="75" spans="2:15" s="154" customFormat="1" ht="15">
      <c r="B75" s="170" t="s">
        <v>205</v>
      </c>
      <c r="C75" s="170"/>
      <c r="D75" s="208"/>
      <c r="E75" s="170"/>
      <c r="F75" s="170"/>
      <c r="G75" s="31"/>
      <c r="H75" s="31"/>
      <c r="I75" s="31"/>
      <c r="J75" s="31"/>
      <c r="K75" s="31"/>
      <c r="L75" s="31"/>
      <c r="M75" s="31"/>
      <c r="N75" s="31"/>
      <c r="O75" s="31"/>
    </row>
    <row r="76" spans="2:15" s="154" customFormat="1" ht="15">
      <c r="B76" s="170" t="s">
        <v>206</v>
      </c>
      <c r="C76" s="170"/>
      <c r="D76" s="170"/>
      <c r="E76" s="170"/>
      <c r="F76" s="170"/>
      <c r="G76" s="31"/>
      <c r="H76" s="31"/>
      <c r="I76" s="31"/>
      <c r="J76" s="31"/>
      <c r="K76" s="31"/>
      <c r="L76" s="31"/>
      <c r="M76" s="31"/>
      <c r="N76" s="31"/>
      <c r="O76" s="31"/>
    </row>
    <row r="77" spans="2:15" ht="15">
      <c r="B77" s="31" t="s">
        <v>207</v>
      </c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</row>
    <row r="78" spans="2:18" s="154" customFormat="1" ht="15">
      <c r="B78" s="31"/>
      <c r="F78" s="170"/>
      <c r="G78" s="170"/>
      <c r="H78" s="170"/>
      <c r="I78" s="170"/>
      <c r="J78" s="170"/>
      <c r="K78" s="170"/>
      <c r="L78" s="170"/>
      <c r="M78" s="170"/>
      <c r="N78" s="170"/>
      <c r="O78" s="170"/>
      <c r="P78" s="199"/>
      <c r="Q78" s="199"/>
      <c r="R78" s="199"/>
    </row>
    <row r="79" spans="3:4" s="170" customFormat="1" ht="15.75">
      <c r="C79" s="208"/>
      <c r="D79" s="209"/>
    </row>
    <row r="80" s="170" customFormat="1" ht="15"/>
    <row r="81" spans="5:16" ht="15">
      <c r="E81" s="199"/>
      <c r="F81" s="199"/>
      <c r="G81" s="199"/>
      <c r="H81" s="199"/>
      <c r="I81" s="199"/>
      <c r="J81" s="199"/>
      <c r="K81" s="199"/>
      <c r="L81" s="199"/>
      <c r="M81" s="199"/>
      <c r="N81" s="199"/>
      <c r="O81" s="199"/>
      <c r="P81" s="199"/>
    </row>
  </sheetData>
  <sheetProtection/>
  <mergeCells count="5">
    <mergeCell ref="B3:E4"/>
    <mergeCell ref="F3:F4"/>
    <mergeCell ref="H3:K3"/>
    <mergeCell ref="L3:O3"/>
    <mergeCell ref="B2:O2"/>
  </mergeCells>
  <printOptions/>
  <pageMargins left="0.7" right="0.7" top="0.75" bottom="0.75" header="0.3" footer="0.3"/>
  <pageSetup fitToHeight="1" fitToWidth="1" horizontalDpi="600" verticalDpi="6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B1:AF76"/>
  <sheetViews>
    <sheetView zoomScale="80" zoomScaleNormal="80" zoomScalePageLayoutView="0" workbookViewId="0" topLeftCell="A1">
      <selection activeCell="V49" sqref="V49"/>
    </sheetView>
  </sheetViews>
  <sheetFormatPr defaultColWidth="9.140625" defaultRowHeight="15"/>
  <cols>
    <col min="1" max="5" width="3.140625" style="45" customWidth="1"/>
    <col min="6" max="6" width="29.8515625" style="45" customWidth="1"/>
    <col min="7" max="7" width="22.00390625" style="45" customWidth="1"/>
    <col min="8" max="8" width="10.00390625" style="45" customWidth="1"/>
    <col min="9" max="32" width="9.140625" style="45" customWidth="1"/>
    <col min="33" max="16384" width="9.140625" style="45" customWidth="1"/>
  </cols>
  <sheetData>
    <row r="1" ht="22.5" customHeight="1" thickBot="1">
      <c r="B1" s="44" t="s">
        <v>113</v>
      </c>
    </row>
    <row r="2" spans="2:32" ht="30" customHeight="1">
      <c r="B2" s="236" t="str">
        <f>"Strednodobá predikcia "&amp;Súhrn!$H$3&amp;" - komponenty HDP [objem]"</f>
        <v>Strednodobá predikcia P4Q-2016 - komponenty HDP [objem]</v>
      </c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  <c r="AB2" s="237"/>
      <c r="AC2" s="237"/>
      <c r="AD2" s="237"/>
      <c r="AE2" s="237"/>
      <c r="AF2" s="238"/>
    </row>
    <row r="3" spans="2:32" ht="15">
      <c r="B3" s="306" t="s">
        <v>29</v>
      </c>
      <c r="C3" s="307"/>
      <c r="D3" s="307"/>
      <c r="E3" s="307"/>
      <c r="F3" s="308"/>
      <c r="G3" s="288" t="s">
        <v>72</v>
      </c>
      <c r="H3" s="41" t="s">
        <v>35</v>
      </c>
      <c r="I3" s="310">
        <v>2016</v>
      </c>
      <c r="J3" s="290">
        <v>2017</v>
      </c>
      <c r="K3" s="290">
        <v>2018</v>
      </c>
      <c r="L3" s="292">
        <v>2019</v>
      </c>
      <c r="M3" s="285">
        <v>2015</v>
      </c>
      <c r="N3" s="286"/>
      <c r="O3" s="286"/>
      <c r="P3" s="286"/>
      <c r="Q3" s="285">
        <v>2016</v>
      </c>
      <c r="R3" s="286"/>
      <c r="S3" s="286"/>
      <c r="T3" s="286"/>
      <c r="U3" s="285">
        <v>2017</v>
      </c>
      <c r="V3" s="286"/>
      <c r="W3" s="286"/>
      <c r="X3" s="287"/>
      <c r="Y3" s="285">
        <v>2018</v>
      </c>
      <c r="Z3" s="286"/>
      <c r="AA3" s="286"/>
      <c r="AB3" s="287"/>
      <c r="AC3" s="286">
        <v>2019</v>
      </c>
      <c r="AD3" s="286"/>
      <c r="AE3" s="286"/>
      <c r="AF3" s="311"/>
    </row>
    <row r="4" spans="2:32" ht="15">
      <c r="B4" s="299"/>
      <c r="C4" s="300"/>
      <c r="D4" s="300"/>
      <c r="E4" s="300"/>
      <c r="F4" s="301"/>
      <c r="G4" s="289"/>
      <c r="H4" s="42">
        <v>2015</v>
      </c>
      <c r="I4" s="304"/>
      <c r="J4" s="291"/>
      <c r="K4" s="291"/>
      <c r="L4" s="293"/>
      <c r="M4" s="46" t="s">
        <v>3</v>
      </c>
      <c r="N4" s="46" t="s">
        <v>4</v>
      </c>
      <c r="O4" s="46" t="s">
        <v>5</v>
      </c>
      <c r="P4" s="47" t="s">
        <v>6</v>
      </c>
      <c r="Q4" s="46" t="s">
        <v>3</v>
      </c>
      <c r="R4" s="46" t="s">
        <v>4</v>
      </c>
      <c r="S4" s="46" t="s">
        <v>5</v>
      </c>
      <c r="T4" s="47" t="s">
        <v>6</v>
      </c>
      <c r="U4" s="48" t="s">
        <v>3</v>
      </c>
      <c r="V4" s="46" t="s">
        <v>4</v>
      </c>
      <c r="W4" s="46" t="s">
        <v>5</v>
      </c>
      <c r="X4" s="47" t="s">
        <v>6</v>
      </c>
      <c r="Y4" s="48" t="s">
        <v>3</v>
      </c>
      <c r="Z4" s="46" t="s">
        <v>4</v>
      </c>
      <c r="AA4" s="46" t="s">
        <v>5</v>
      </c>
      <c r="AB4" s="249" t="s">
        <v>6</v>
      </c>
      <c r="AC4" s="46" t="s">
        <v>3</v>
      </c>
      <c r="AD4" s="46" t="s">
        <v>4</v>
      </c>
      <c r="AE4" s="46" t="s">
        <v>5</v>
      </c>
      <c r="AF4" s="49" t="s">
        <v>6</v>
      </c>
    </row>
    <row r="5" spans="2:32" ht="3.75" customHeight="1">
      <c r="B5" s="50"/>
      <c r="C5" s="51"/>
      <c r="D5" s="51"/>
      <c r="E5" s="51"/>
      <c r="F5" s="52"/>
      <c r="G5" s="40"/>
      <c r="H5" s="54"/>
      <c r="I5" s="55"/>
      <c r="J5" s="56"/>
      <c r="K5" s="55"/>
      <c r="L5" s="54"/>
      <c r="M5" s="57"/>
      <c r="N5" s="57"/>
      <c r="O5" s="57"/>
      <c r="P5" s="58"/>
      <c r="Q5" s="57"/>
      <c r="R5" s="57"/>
      <c r="S5" s="57"/>
      <c r="T5" s="58"/>
      <c r="U5" s="59"/>
      <c r="V5" s="57"/>
      <c r="W5" s="57"/>
      <c r="X5" s="58"/>
      <c r="Y5" s="59"/>
      <c r="Z5" s="57"/>
      <c r="AA5" s="57"/>
      <c r="AB5" s="58"/>
      <c r="AC5" s="57"/>
      <c r="AD5" s="57"/>
      <c r="AE5" s="57"/>
      <c r="AF5" s="60"/>
    </row>
    <row r="6" spans="2:32" ht="15">
      <c r="B6" s="61"/>
      <c r="C6" s="57" t="s">
        <v>0</v>
      </c>
      <c r="D6" s="57"/>
      <c r="E6" s="57"/>
      <c r="F6" s="58"/>
      <c r="G6" s="62" t="s">
        <v>127</v>
      </c>
      <c r="H6" s="83">
        <v>78685.608</v>
      </c>
      <c r="I6" s="84">
        <v>80986.2655042976</v>
      </c>
      <c r="J6" s="84">
        <v>84565.61537490285</v>
      </c>
      <c r="K6" s="84">
        <v>89781.70385101554</v>
      </c>
      <c r="L6" s="83">
        <v>95863.7155056928</v>
      </c>
      <c r="M6" s="85">
        <v>19395.6936114305</v>
      </c>
      <c r="N6" s="85">
        <v>19571.1405859398</v>
      </c>
      <c r="O6" s="85">
        <v>19772.7060484129</v>
      </c>
      <c r="P6" s="86">
        <v>19946.0677542168</v>
      </c>
      <c r="Q6" s="85">
        <v>20037.6190539177</v>
      </c>
      <c r="R6" s="85">
        <v>20186.8320298313</v>
      </c>
      <c r="S6" s="85">
        <v>20287.011459016</v>
      </c>
      <c r="T6" s="86">
        <v>20474.802961532587</v>
      </c>
      <c r="U6" s="87">
        <v>20744.06057201768</v>
      </c>
      <c r="V6" s="85">
        <v>20998.931250472997</v>
      </c>
      <c r="W6" s="85">
        <v>21268.734503489897</v>
      </c>
      <c r="X6" s="86">
        <v>21553.889048922276</v>
      </c>
      <c r="Y6" s="87">
        <v>21940.0403745199</v>
      </c>
      <c r="Z6" s="85">
        <v>22265.131853907213</v>
      </c>
      <c r="AA6" s="85">
        <v>22621.179927657347</v>
      </c>
      <c r="AB6" s="86">
        <v>22955.35169493109</v>
      </c>
      <c r="AC6" s="85">
        <v>23372.450254567586</v>
      </c>
      <c r="AD6" s="85">
        <v>23764.341293420333</v>
      </c>
      <c r="AE6" s="85">
        <v>24190.11430974413</v>
      </c>
      <c r="AF6" s="88">
        <v>24536.809647960752</v>
      </c>
    </row>
    <row r="7" spans="2:32" ht="15">
      <c r="B7" s="61"/>
      <c r="C7" s="57"/>
      <c r="D7" s="57"/>
      <c r="E7" s="57" t="s">
        <v>194</v>
      </c>
      <c r="F7" s="58"/>
      <c r="G7" s="62" t="s">
        <v>127</v>
      </c>
      <c r="H7" s="86">
        <v>43212.652</v>
      </c>
      <c r="I7" s="85">
        <v>44329.171066580835</v>
      </c>
      <c r="J7" s="22">
        <v>46322.16730563318</v>
      </c>
      <c r="K7" s="22">
        <v>48820.173188456494</v>
      </c>
      <c r="L7" s="86">
        <v>51586.19950299411</v>
      </c>
      <c r="M7" s="85">
        <v>10702.5153057499</v>
      </c>
      <c r="N7" s="85">
        <v>10780.1732693005</v>
      </c>
      <c r="O7" s="85">
        <v>10837.873001958502</v>
      </c>
      <c r="P7" s="86">
        <v>10892.090422991101</v>
      </c>
      <c r="Q7" s="85">
        <v>10952.8637272385</v>
      </c>
      <c r="R7" s="85">
        <v>11030.6544466399</v>
      </c>
      <c r="S7" s="85">
        <v>11113.194621147686</v>
      </c>
      <c r="T7" s="86">
        <v>11232.458271554742</v>
      </c>
      <c r="U7" s="87">
        <v>11372.569439878649</v>
      </c>
      <c r="V7" s="85">
        <v>11500.052315144228</v>
      </c>
      <c r="W7" s="85">
        <v>11645.73302284779</v>
      </c>
      <c r="X7" s="86">
        <v>11803.812527762517</v>
      </c>
      <c r="Y7" s="87">
        <v>11964.169128663774</v>
      </c>
      <c r="Z7" s="85">
        <v>12122.26389575338</v>
      </c>
      <c r="AA7" s="85">
        <v>12284.084492936385</v>
      </c>
      <c r="AB7" s="86">
        <v>12449.655671102957</v>
      </c>
      <c r="AC7" s="85">
        <v>12623.342697115746</v>
      </c>
      <c r="AD7" s="85">
        <v>12803.64698039819</v>
      </c>
      <c r="AE7" s="85">
        <v>12986.921364428543</v>
      </c>
      <c r="AF7" s="88">
        <v>13172.288461051634</v>
      </c>
    </row>
    <row r="8" spans="2:32" ht="15">
      <c r="B8" s="61"/>
      <c r="C8" s="57"/>
      <c r="D8" s="57"/>
      <c r="E8" s="57" t="s">
        <v>30</v>
      </c>
      <c r="F8" s="58"/>
      <c r="G8" s="62" t="s">
        <v>127</v>
      </c>
      <c r="H8" s="86">
        <v>15308.225</v>
      </c>
      <c r="I8" s="85">
        <v>15944.630575953903</v>
      </c>
      <c r="J8" s="85">
        <v>16428.84135693471</v>
      </c>
      <c r="K8" s="85">
        <v>17095.856942605104</v>
      </c>
      <c r="L8" s="86">
        <v>17817.350425759127</v>
      </c>
      <c r="M8" s="85">
        <v>3736.24568217037</v>
      </c>
      <c r="N8" s="85">
        <v>3806.95476383663</v>
      </c>
      <c r="O8" s="85">
        <v>3859.30182273995</v>
      </c>
      <c r="P8" s="86">
        <v>3905.72273125305</v>
      </c>
      <c r="Q8" s="85">
        <v>3941.80727330783</v>
      </c>
      <c r="R8" s="85">
        <v>3981.20977452465</v>
      </c>
      <c r="S8" s="85">
        <v>3985.38282106182</v>
      </c>
      <c r="T8" s="86">
        <v>4036.2307070596044</v>
      </c>
      <c r="U8" s="87">
        <v>4060.7897905211603</v>
      </c>
      <c r="V8" s="85">
        <v>4083.6926451920594</v>
      </c>
      <c r="W8" s="85">
        <v>4119.080406857118</v>
      </c>
      <c r="X8" s="86">
        <v>4165.278514364371</v>
      </c>
      <c r="Y8" s="87">
        <v>4207.13963350709</v>
      </c>
      <c r="Z8" s="85">
        <v>4251.230526595969</v>
      </c>
      <c r="AA8" s="85">
        <v>4295.996055370219</v>
      </c>
      <c r="AB8" s="86">
        <v>4341.490727131826</v>
      </c>
      <c r="AC8" s="85">
        <v>4386.283257852294</v>
      </c>
      <c r="AD8" s="85">
        <v>4431.421102923744</v>
      </c>
      <c r="AE8" s="85">
        <v>4476.906050446152</v>
      </c>
      <c r="AF8" s="88">
        <v>4522.7400145369365</v>
      </c>
    </row>
    <row r="9" spans="2:32" ht="15">
      <c r="B9" s="61"/>
      <c r="C9" s="57"/>
      <c r="D9" s="57"/>
      <c r="E9" s="57" t="s">
        <v>1</v>
      </c>
      <c r="F9" s="58"/>
      <c r="G9" s="62" t="s">
        <v>127</v>
      </c>
      <c r="H9" s="86">
        <v>18107.75199999999</v>
      </c>
      <c r="I9" s="85">
        <v>17598.51401079108</v>
      </c>
      <c r="J9" s="85">
        <v>18380.508914198796</v>
      </c>
      <c r="K9" s="85">
        <v>19830.860445365848</v>
      </c>
      <c r="L9" s="86">
        <v>21096.52582772328</v>
      </c>
      <c r="M9" s="85">
        <v>4230.77358674313</v>
      </c>
      <c r="N9" s="85">
        <v>4485.73948197214</v>
      </c>
      <c r="O9" s="85">
        <v>4646.64404627128</v>
      </c>
      <c r="P9" s="86">
        <v>4744.59488501344</v>
      </c>
      <c r="Q9" s="85">
        <v>4393.27214382168</v>
      </c>
      <c r="R9" s="85">
        <v>4428.37027416922</v>
      </c>
      <c r="S9" s="85">
        <v>4326.156706960238</v>
      </c>
      <c r="T9" s="86">
        <v>4450.714885839941</v>
      </c>
      <c r="U9" s="87">
        <v>4489.111432730506</v>
      </c>
      <c r="V9" s="85">
        <v>4561.628129199861</v>
      </c>
      <c r="W9" s="85">
        <v>4629.6787608092845</v>
      </c>
      <c r="X9" s="86">
        <v>4700.090591459143</v>
      </c>
      <c r="Y9" s="87">
        <v>4820.5892742645265</v>
      </c>
      <c r="Z9" s="85">
        <v>4920.191856577421</v>
      </c>
      <c r="AA9" s="85">
        <v>5006.985488358985</v>
      </c>
      <c r="AB9" s="86">
        <v>5083.093826164914</v>
      </c>
      <c r="AC9" s="85">
        <v>5160.388880322344</v>
      </c>
      <c r="AD9" s="85">
        <v>5234.456207230719</v>
      </c>
      <c r="AE9" s="85">
        <v>5311.247206823245</v>
      </c>
      <c r="AF9" s="88">
        <v>5390.433533346973</v>
      </c>
    </row>
    <row r="10" spans="2:32" ht="15">
      <c r="B10" s="61"/>
      <c r="C10" s="57"/>
      <c r="D10" s="57"/>
      <c r="E10" s="57" t="s">
        <v>2</v>
      </c>
      <c r="F10" s="58"/>
      <c r="G10" s="62" t="s">
        <v>127</v>
      </c>
      <c r="H10" s="86">
        <v>76628.62899999999</v>
      </c>
      <c r="I10" s="85">
        <v>77872.31565332582</v>
      </c>
      <c r="J10" s="85">
        <v>81131.51757676668</v>
      </c>
      <c r="K10" s="85">
        <v>85746.89057642745</v>
      </c>
      <c r="L10" s="86">
        <v>90500.07575647652</v>
      </c>
      <c r="M10" s="85">
        <v>18669.5345746634</v>
      </c>
      <c r="N10" s="85">
        <v>19072.867515109272</v>
      </c>
      <c r="O10" s="85">
        <v>19343.81887096973</v>
      </c>
      <c r="P10" s="86">
        <v>19542.40803925759</v>
      </c>
      <c r="Q10" s="85">
        <v>19287.94314436801</v>
      </c>
      <c r="R10" s="85">
        <v>19440.234495333767</v>
      </c>
      <c r="S10" s="85">
        <v>19424.734149169744</v>
      </c>
      <c r="T10" s="86">
        <v>19719.40386445429</v>
      </c>
      <c r="U10" s="87">
        <v>19922.470663130316</v>
      </c>
      <c r="V10" s="85">
        <v>20145.373089536148</v>
      </c>
      <c r="W10" s="85">
        <v>20394.49219051419</v>
      </c>
      <c r="X10" s="86">
        <v>20669.18163358603</v>
      </c>
      <c r="Y10" s="87">
        <v>20991.898036435392</v>
      </c>
      <c r="Z10" s="85">
        <v>21293.686278926773</v>
      </c>
      <c r="AA10" s="85">
        <v>21587.066036665587</v>
      </c>
      <c r="AB10" s="86">
        <v>21874.2402243997</v>
      </c>
      <c r="AC10" s="85">
        <v>22170.014835290385</v>
      </c>
      <c r="AD10" s="85">
        <v>22469.524290552654</v>
      </c>
      <c r="AE10" s="85">
        <v>22775.07462169794</v>
      </c>
      <c r="AF10" s="88">
        <v>23085.46200893554</v>
      </c>
    </row>
    <row r="11" spans="2:32" ht="15">
      <c r="B11" s="61"/>
      <c r="C11" s="57"/>
      <c r="D11" s="57" t="s">
        <v>31</v>
      </c>
      <c r="E11" s="57"/>
      <c r="F11" s="58"/>
      <c r="G11" s="62" t="s">
        <v>127</v>
      </c>
      <c r="H11" s="86">
        <v>73561.75200000001</v>
      </c>
      <c r="I11" s="85">
        <v>76276.59697414411</v>
      </c>
      <c r="J11" s="85">
        <v>81783.19937047867</v>
      </c>
      <c r="K11" s="85">
        <v>89684.01826773304</v>
      </c>
      <c r="L11" s="86">
        <v>99622.87414975371</v>
      </c>
      <c r="M11" s="85">
        <v>18372.5618932711</v>
      </c>
      <c r="N11" s="85">
        <v>18151.9236312003</v>
      </c>
      <c r="O11" s="85">
        <v>18322.4499465744</v>
      </c>
      <c r="P11" s="86">
        <v>18714.8165289542</v>
      </c>
      <c r="Q11" s="85">
        <v>18427.6425380355</v>
      </c>
      <c r="R11" s="85">
        <v>19183.7320697404</v>
      </c>
      <c r="S11" s="85">
        <v>19080.54689961559</v>
      </c>
      <c r="T11" s="86">
        <v>19584.675466752626</v>
      </c>
      <c r="U11" s="87">
        <v>19918.021730731463</v>
      </c>
      <c r="V11" s="85">
        <v>20260.459380955945</v>
      </c>
      <c r="W11" s="85">
        <v>20615.098490616496</v>
      </c>
      <c r="X11" s="86">
        <v>20989.619768174776</v>
      </c>
      <c r="Y11" s="87">
        <v>21635.25455405432</v>
      </c>
      <c r="Z11" s="85">
        <v>22115.21936733362</v>
      </c>
      <c r="AA11" s="85">
        <v>22704.698401761903</v>
      </c>
      <c r="AB11" s="86">
        <v>23228.845944583212</v>
      </c>
      <c r="AC11" s="85">
        <v>23922.205614466944</v>
      </c>
      <c r="AD11" s="85">
        <v>24559.114087992668</v>
      </c>
      <c r="AE11" s="85">
        <v>25342.80865466546</v>
      </c>
      <c r="AF11" s="88">
        <v>25798.74579262865</v>
      </c>
    </row>
    <row r="12" spans="2:32" ht="15">
      <c r="B12" s="61"/>
      <c r="C12" s="57"/>
      <c r="D12" s="57" t="s">
        <v>32</v>
      </c>
      <c r="E12" s="57"/>
      <c r="F12" s="58"/>
      <c r="G12" s="62" t="s">
        <v>127</v>
      </c>
      <c r="H12" s="86">
        <v>71653.6310000001</v>
      </c>
      <c r="I12" s="85">
        <v>73035.5667888558</v>
      </c>
      <c r="J12" s="85">
        <v>78137.8112415681</v>
      </c>
      <c r="K12" s="85">
        <v>85737.47298655112</v>
      </c>
      <c r="L12" s="86">
        <v>94682.26217936672</v>
      </c>
      <c r="M12" s="85">
        <v>17651.5204974899</v>
      </c>
      <c r="N12" s="85">
        <v>17746.1761605443</v>
      </c>
      <c r="O12" s="85">
        <v>18022.9362367714</v>
      </c>
      <c r="P12" s="86">
        <v>18232.9981051945</v>
      </c>
      <c r="Q12" s="85">
        <v>17790.5900733271</v>
      </c>
      <c r="R12" s="85">
        <v>18437.9496284105</v>
      </c>
      <c r="S12" s="85">
        <v>18182.398904534803</v>
      </c>
      <c r="T12" s="86">
        <v>18624.628182583387</v>
      </c>
      <c r="U12" s="87">
        <v>18969.273931025422</v>
      </c>
      <c r="V12" s="85">
        <v>19348.428427169587</v>
      </c>
      <c r="W12" s="85">
        <v>19723.48936350566</v>
      </c>
      <c r="X12" s="86">
        <v>20096.61951986742</v>
      </c>
      <c r="Y12" s="87">
        <v>20694.44493160496</v>
      </c>
      <c r="Z12" s="85">
        <v>21154.467498268765</v>
      </c>
      <c r="AA12" s="85">
        <v>21696.67912660258</v>
      </c>
      <c r="AB12" s="86">
        <v>22191.881430074813</v>
      </c>
      <c r="AC12" s="85">
        <v>22786.550132418182</v>
      </c>
      <c r="AD12" s="85">
        <v>23353.663820218477</v>
      </c>
      <c r="AE12" s="85">
        <v>24050.654535664176</v>
      </c>
      <c r="AF12" s="88">
        <v>24491.39369106588</v>
      </c>
    </row>
    <row r="13" spans="2:32" ht="15.75" thickBot="1">
      <c r="B13" s="63"/>
      <c r="C13" s="64"/>
      <c r="D13" s="64" t="s">
        <v>33</v>
      </c>
      <c r="E13" s="64"/>
      <c r="F13" s="65"/>
      <c r="G13" s="104" t="s">
        <v>127</v>
      </c>
      <c r="H13" s="89">
        <v>1908.1209999999082</v>
      </c>
      <c r="I13" s="90">
        <v>3241.030185288324</v>
      </c>
      <c r="J13" s="90">
        <v>3645.3881289105884</v>
      </c>
      <c r="K13" s="90">
        <v>3946.5452811819378</v>
      </c>
      <c r="L13" s="89">
        <v>4940.611970387006</v>
      </c>
      <c r="M13" s="90">
        <v>721.0413957812016</v>
      </c>
      <c r="N13" s="90">
        <v>405.7474706560024</v>
      </c>
      <c r="O13" s="90">
        <v>299.5137098030027</v>
      </c>
      <c r="P13" s="89">
        <v>481.81842375970155</v>
      </c>
      <c r="Q13" s="90">
        <v>637.0524647083985</v>
      </c>
      <c r="R13" s="90">
        <v>745.7824413298986</v>
      </c>
      <c r="S13" s="90">
        <v>898.147995080788</v>
      </c>
      <c r="T13" s="89">
        <v>960.047284169239</v>
      </c>
      <c r="U13" s="91">
        <v>948.7477997060414</v>
      </c>
      <c r="V13" s="90">
        <v>912.0309537863577</v>
      </c>
      <c r="W13" s="90">
        <v>891.6091271108344</v>
      </c>
      <c r="X13" s="89">
        <v>893.0002483073549</v>
      </c>
      <c r="Y13" s="91">
        <v>940.8096224493602</v>
      </c>
      <c r="Z13" s="90">
        <v>960.751869064854</v>
      </c>
      <c r="AA13" s="90">
        <v>1008.019275159324</v>
      </c>
      <c r="AB13" s="89">
        <v>1036.9645145083996</v>
      </c>
      <c r="AC13" s="90">
        <v>1135.6554820487618</v>
      </c>
      <c r="AD13" s="90">
        <v>1205.4502677741912</v>
      </c>
      <c r="AE13" s="90">
        <v>1292.154119001283</v>
      </c>
      <c r="AF13" s="92">
        <v>1307.3521015627703</v>
      </c>
    </row>
    <row r="14" ht="15.75" thickBot="1">
      <c r="G14" s="68"/>
    </row>
    <row r="15" spans="2:32" ht="30" customHeight="1">
      <c r="B15" s="236" t="str">
        <f>"Strednodobá predikcia "&amp;Súhrn!$H$3&amp;" - komponenty HDP [zmena oproti predchádzajúcemu obdobiu]"</f>
        <v>Strednodobá predikcia P4Q-2016 - komponenty HDP [zmena oproti predchádzajúcemu obdobiu]</v>
      </c>
      <c r="C15" s="237"/>
      <c r="D15" s="237"/>
      <c r="E15" s="237"/>
      <c r="F15" s="237"/>
      <c r="G15" s="237"/>
      <c r="H15" s="237"/>
      <c r="I15" s="237"/>
      <c r="J15" s="237"/>
      <c r="K15" s="237"/>
      <c r="L15" s="237"/>
      <c r="M15" s="237"/>
      <c r="N15" s="237"/>
      <c r="O15" s="237"/>
      <c r="P15" s="237"/>
      <c r="Q15" s="237"/>
      <c r="R15" s="237"/>
      <c r="S15" s="237"/>
      <c r="T15" s="237"/>
      <c r="U15" s="237"/>
      <c r="V15" s="237"/>
      <c r="W15" s="237"/>
      <c r="X15" s="237"/>
      <c r="Y15" s="237"/>
      <c r="Z15" s="237"/>
      <c r="AA15" s="237"/>
      <c r="AB15" s="237"/>
      <c r="AC15" s="237"/>
      <c r="AD15" s="237"/>
      <c r="AE15" s="237"/>
      <c r="AF15" s="238"/>
    </row>
    <row r="16" spans="2:32" ht="15">
      <c r="B16" s="306" t="s">
        <v>29</v>
      </c>
      <c r="C16" s="307"/>
      <c r="D16" s="307"/>
      <c r="E16" s="307"/>
      <c r="F16" s="308"/>
      <c r="G16" s="288" t="s">
        <v>72</v>
      </c>
      <c r="H16" s="41" t="s">
        <v>35</v>
      </c>
      <c r="I16" s="310">
        <f>I$3</f>
        <v>2016</v>
      </c>
      <c r="J16" s="290">
        <f>J$3</f>
        <v>2017</v>
      </c>
      <c r="K16" s="290">
        <f>K$3</f>
        <v>2018</v>
      </c>
      <c r="L16" s="292">
        <f>L$3</f>
        <v>2019</v>
      </c>
      <c r="M16" s="285">
        <f>M$3</f>
        <v>2015</v>
      </c>
      <c r="N16" s="286"/>
      <c r="O16" s="286"/>
      <c r="P16" s="286"/>
      <c r="Q16" s="285">
        <f>Q$3</f>
        <v>2016</v>
      </c>
      <c r="R16" s="286"/>
      <c r="S16" s="286"/>
      <c r="T16" s="286"/>
      <c r="U16" s="285">
        <f>U$3</f>
        <v>2017</v>
      </c>
      <c r="V16" s="286"/>
      <c r="W16" s="286"/>
      <c r="X16" s="287"/>
      <c r="Y16" s="285">
        <f>Y$3</f>
        <v>2018</v>
      </c>
      <c r="Z16" s="286"/>
      <c r="AA16" s="286"/>
      <c r="AB16" s="287"/>
      <c r="AC16" s="286">
        <f>AC$3</f>
        <v>2019</v>
      </c>
      <c r="AD16" s="286"/>
      <c r="AE16" s="286"/>
      <c r="AF16" s="311"/>
    </row>
    <row r="17" spans="2:32" ht="15">
      <c r="B17" s="299"/>
      <c r="C17" s="300"/>
      <c r="D17" s="300"/>
      <c r="E17" s="300"/>
      <c r="F17" s="301"/>
      <c r="G17" s="289"/>
      <c r="H17" s="42">
        <f>$H$4</f>
        <v>2015</v>
      </c>
      <c r="I17" s="304"/>
      <c r="J17" s="291"/>
      <c r="K17" s="291"/>
      <c r="L17" s="293"/>
      <c r="M17" s="46" t="s">
        <v>3</v>
      </c>
      <c r="N17" s="46" t="s">
        <v>4</v>
      </c>
      <c r="O17" s="46" t="s">
        <v>5</v>
      </c>
      <c r="P17" s="156" t="s">
        <v>6</v>
      </c>
      <c r="Q17" s="46" t="s">
        <v>3</v>
      </c>
      <c r="R17" s="46" t="s">
        <v>4</v>
      </c>
      <c r="S17" s="46" t="s">
        <v>5</v>
      </c>
      <c r="T17" s="156" t="s">
        <v>6</v>
      </c>
      <c r="U17" s="48" t="s">
        <v>3</v>
      </c>
      <c r="V17" s="46" t="s">
        <v>4</v>
      </c>
      <c r="W17" s="46" t="s">
        <v>5</v>
      </c>
      <c r="X17" s="156" t="s">
        <v>6</v>
      </c>
      <c r="Y17" s="48" t="s">
        <v>3</v>
      </c>
      <c r="Z17" s="46" t="s">
        <v>4</v>
      </c>
      <c r="AA17" s="46" t="s">
        <v>5</v>
      </c>
      <c r="AB17" s="249" t="s">
        <v>6</v>
      </c>
      <c r="AC17" s="46" t="s">
        <v>3</v>
      </c>
      <c r="AD17" s="46" t="s">
        <v>4</v>
      </c>
      <c r="AE17" s="46" t="s">
        <v>5</v>
      </c>
      <c r="AF17" s="49" t="s">
        <v>6</v>
      </c>
    </row>
    <row r="18" spans="2:32" ht="3.75" customHeight="1">
      <c r="B18" s="50"/>
      <c r="C18" s="51"/>
      <c r="D18" s="51"/>
      <c r="E18" s="51"/>
      <c r="F18" s="52"/>
      <c r="G18" s="40"/>
      <c r="H18" s="54"/>
      <c r="I18" s="55"/>
      <c r="J18" s="56"/>
      <c r="K18" s="55"/>
      <c r="L18" s="54"/>
      <c r="M18" s="57"/>
      <c r="N18" s="57"/>
      <c r="O18" s="57"/>
      <c r="P18" s="58"/>
      <c r="Q18" s="57"/>
      <c r="R18" s="57"/>
      <c r="S18" s="57"/>
      <c r="T18" s="58"/>
      <c r="U18" s="59"/>
      <c r="V18" s="57"/>
      <c r="W18" s="57"/>
      <c r="X18" s="58"/>
      <c r="Y18" s="59"/>
      <c r="Z18" s="57"/>
      <c r="AA18" s="57"/>
      <c r="AB18" s="58"/>
      <c r="AC18" s="57"/>
      <c r="AD18" s="57"/>
      <c r="AE18" s="57"/>
      <c r="AF18" s="60"/>
    </row>
    <row r="19" spans="2:32" ht="15">
      <c r="B19" s="61"/>
      <c r="C19" s="57" t="s">
        <v>0</v>
      </c>
      <c r="D19" s="57"/>
      <c r="E19" s="57"/>
      <c r="F19" s="58"/>
      <c r="G19" s="62" t="s">
        <v>128</v>
      </c>
      <c r="H19" s="75">
        <v>3.831084779901545</v>
      </c>
      <c r="I19" s="76">
        <v>3.3399957959947955</v>
      </c>
      <c r="J19" s="76">
        <v>3.0532533640253945</v>
      </c>
      <c r="K19" s="76">
        <v>4.165944134248406</v>
      </c>
      <c r="L19" s="75">
        <v>4.560579378711154</v>
      </c>
      <c r="M19" s="76">
        <v>1.147372457008629</v>
      </c>
      <c r="N19" s="76">
        <v>0.9564699053467081</v>
      </c>
      <c r="O19" s="76">
        <v>1.0864141991083045</v>
      </c>
      <c r="P19" s="75">
        <v>0.9367707827257163</v>
      </c>
      <c r="Q19" s="76">
        <v>0.6787850543092304</v>
      </c>
      <c r="R19" s="76">
        <v>0.8714695072493441</v>
      </c>
      <c r="S19" s="76">
        <v>0.69543790386426</v>
      </c>
      <c r="T19" s="75">
        <v>0.5503000000000213</v>
      </c>
      <c r="U19" s="77">
        <v>0.8100099899999975</v>
      </c>
      <c r="V19" s="76">
        <v>0.7916428263739164</v>
      </c>
      <c r="W19" s="76">
        <v>0.8339853114872824</v>
      </c>
      <c r="X19" s="75">
        <v>0.8755373137457951</v>
      </c>
      <c r="Y19" s="77">
        <v>1.311966405578687</v>
      </c>
      <c r="Z19" s="76">
        <v>0.9835894093065178</v>
      </c>
      <c r="AA19" s="76">
        <v>1.079373706846809</v>
      </c>
      <c r="AB19" s="75">
        <v>0.960318921311881</v>
      </c>
      <c r="AC19" s="76">
        <v>1.2810120063372779</v>
      </c>
      <c r="AD19" s="76">
        <v>1.1455109102747656</v>
      </c>
      <c r="AE19" s="76">
        <v>1.2377357366421933</v>
      </c>
      <c r="AF19" s="78">
        <v>0.8758094141975192</v>
      </c>
    </row>
    <row r="20" spans="2:32" ht="15">
      <c r="B20" s="61"/>
      <c r="C20" s="57"/>
      <c r="D20" s="57"/>
      <c r="E20" s="57" t="s">
        <v>194</v>
      </c>
      <c r="F20" s="58"/>
      <c r="G20" s="62" t="s">
        <v>128</v>
      </c>
      <c r="H20" s="75">
        <v>2.1582567700465773</v>
      </c>
      <c r="I20" s="76">
        <v>2.8150564395563293</v>
      </c>
      <c r="J20" s="76">
        <v>3.132715001432217</v>
      </c>
      <c r="K20" s="76">
        <v>3.656863649780462</v>
      </c>
      <c r="L20" s="75">
        <v>3.736005287800765</v>
      </c>
      <c r="M20" s="76">
        <v>0.5314496442260435</v>
      </c>
      <c r="N20" s="76">
        <v>0.6257402595367694</v>
      </c>
      <c r="O20" s="76">
        <v>0.6882149155319297</v>
      </c>
      <c r="P20" s="75">
        <v>0.6782066426007134</v>
      </c>
      <c r="Q20" s="76">
        <v>0.711326334039569</v>
      </c>
      <c r="R20" s="76">
        <v>0.7888041087830828</v>
      </c>
      <c r="S20" s="76">
        <v>0.6001970516029047</v>
      </c>
      <c r="T20" s="75">
        <v>0.6939817216319568</v>
      </c>
      <c r="U20" s="77">
        <v>0.7357812084942452</v>
      </c>
      <c r="V20" s="76">
        <v>0.8434663010125547</v>
      </c>
      <c r="W20" s="76">
        <v>0.9414480904662526</v>
      </c>
      <c r="X20" s="75">
        <v>0.9505062949337884</v>
      </c>
      <c r="Y20" s="77">
        <v>0.8995087862048621</v>
      </c>
      <c r="Z20" s="76">
        <v>0.8641565614359052</v>
      </c>
      <c r="AA20" s="76">
        <v>0.8861605621428623</v>
      </c>
      <c r="AB20" s="75">
        <v>0.8919380091080882</v>
      </c>
      <c r="AC20" s="76">
        <v>0.9224840025813421</v>
      </c>
      <c r="AD20" s="76">
        <v>0.9558668788380373</v>
      </c>
      <c r="AE20" s="76">
        <v>0.9539546541724917</v>
      </c>
      <c r="AF20" s="78">
        <v>0.9580403460055322</v>
      </c>
    </row>
    <row r="21" spans="2:32" ht="15">
      <c r="B21" s="61"/>
      <c r="C21" s="57"/>
      <c r="D21" s="57"/>
      <c r="E21" s="57" t="s">
        <v>30</v>
      </c>
      <c r="F21" s="58"/>
      <c r="G21" s="62" t="s">
        <v>128</v>
      </c>
      <c r="H21" s="75">
        <v>5.417512355877335</v>
      </c>
      <c r="I21" s="76">
        <v>2.911482885892937</v>
      </c>
      <c r="J21" s="76">
        <v>0.9123268648873761</v>
      </c>
      <c r="K21" s="76">
        <v>1.268953659666522</v>
      </c>
      <c r="L21" s="75">
        <v>1.6600534932559583</v>
      </c>
      <c r="M21" s="76">
        <v>1.5391976223531287</v>
      </c>
      <c r="N21" s="76">
        <v>1.623914086960582</v>
      </c>
      <c r="O21" s="76">
        <v>1.1080509086132793</v>
      </c>
      <c r="P21" s="75">
        <v>0.9130120082704138</v>
      </c>
      <c r="Q21" s="76">
        <v>0.5993778237539686</v>
      </c>
      <c r="R21" s="76">
        <v>0.7687619138269071</v>
      </c>
      <c r="S21" s="76">
        <v>-0.19094029495899179</v>
      </c>
      <c r="T21" s="75">
        <v>0.667312236294876</v>
      </c>
      <c r="U21" s="77">
        <v>0.008888764860827791</v>
      </c>
      <c r="V21" s="76">
        <v>0.15903168731030348</v>
      </c>
      <c r="W21" s="76">
        <v>0.2500044671760975</v>
      </c>
      <c r="X21" s="75">
        <v>0.24525652434110157</v>
      </c>
      <c r="Y21" s="77">
        <v>0.3314840489205153</v>
      </c>
      <c r="Z21" s="76">
        <v>0.3764156301252086</v>
      </c>
      <c r="AA21" s="76">
        <v>0.39070252629484514</v>
      </c>
      <c r="AB21" s="75">
        <v>0.41819170900811287</v>
      </c>
      <c r="AC21" s="76">
        <v>0.39641539308598794</v>
      </c>
      <c r="AD21" s="76">
        <v>0.4223659580978989</v>
      </c>
      <c r="AE21" s="76">
        <v>0.4354098600022951</v>
      </c>
      <c r="AF21" s="78">
        <v>0.462399072071463</v>
      </c>
    </row>
    <row r="22" spans="2:32" ht="15">
      <c r="B22" s="61"/>
      <c r="C22" s="57"/>
      <c r="D22" s="57"/>
      <c r="E22" s="57" t="s">
        <v>1</v>
      </c>
      <c r="F22" s="58"/>
      <c r="G22" s="62" t="s">
        <v>128</v>
      </c>
      <c r="H22" s="75">
        <v>16.859885351159434</v>
      </c>
      <c r="I22" s="76">
        <v>-2.2527190650404094</v>
      </c>
      <c r="J22" s="76">
        <v>2.6260435302841216</v>
      </c>
      <c r="K22" s="76">
        <v>5.714680328624439</v>
      </c>
      <c r="L22" s="75">
        <v>4.131696455337448</v>
      </c>
      <c r="M22" s="76">
        <v>8.545711171735789</v>
      </c>
      <c r="N22" s="76">
        <v>5.142868172957222</v>
      </c>
      <c r="O22" s="76">
        <v>3.472669320247306</v>
      </c>
      <c r="P22" s="75">
        <v>1.6634212172194935</v>
      </c>
      <c r="Q22" s="76">
        <v>-5.609406400663957</v>
      </c>
      <c r="R22" s="76">
        <v>0.48803003110693055</v>
      </c>
      <c r="S22" s="76">
        <v>-3.25549325584727</v>
      </c>
      <c r="T22" s="75">
        <v>2.641310000000047</v>
      </c>
      <c r="U22" s="77">
        <v>0.5497999999999621</v>
      </c>
      <c r="V22" s="76">
        <v>1.1557591506732763</v>
      </c>
      <c r="W22" s="76">
        <v>1.0122080462211898</v>
      </c>
      <c r="X22" s="75">
        <v>1.0355751128862352</v>
      </c>
      <c r="Y22" s="77">
        <v>2.0430906028305174</v>
      </c>
      <c r="Z22" s="76">
        <v>1.5124768575788323</v>
      </c>
      <c r="AA22" s="76">
        <v>1.2062820949220168</v>
      </c>
      <c r="AB22" s="75">
        <v>0.9787665593899959</v>
      </c>
      <c r="AC22" s="76">
        <v>0.9793446338528895</v>
      </c>
      <c r="AD22" s="76">
        <v>0.9063168505876575</v>
      </c>
      <c r="AE22" s="76">
        <v>0.9254650080277003</v>
      </c>
      <c r="AF22" s="78">
        <v>0.9466001620224205</v>
      </c>
    </row>
    <row r="23" spans="2:32" ht="15">
      <c r="B23" s="61"/>
      <c r="C23" s="57"/>
      <c r="D23" s="57"/>
      <c r="E23" s="57" t="s">
        <v>2</v>
      </c>
      <c r="F23" s="58"/>
      <c r="G23" s="62" t="s">
        <v>128</v>
      </c>
      <c r="H23" s="75">
        <v>6.131556685423419</v>
      </c>
      <c r="I23" s="76">
        <v>1.5754667317376772</v>
      </c>
      <c r="J23" s="76">
        <v>2.5614831270891045</v>
      </c>
      <c r="K23" s="76">
        <v>3.67279957995612</v>
      </c>
      <c r="L23" s="75">
        <v>3.4280521850078145</v>
      </c>
      <c r="M23" s="76">
        <v>2.5510945125703444</v>
      </c>
      <c r="N23" s="76">
        <v>1.909172615488444</v>
      </c>
      <c r="O23" s="76">
        <v>1.461028336908086</v>
      </c>
      <c r="P23" s="75">
        <v>0.9735965069167918</v>
      </c>
      <c r="Q23" s="76">
        <v>-0.9162664952771564</v>
      </c>
      <c r="R23" s="76">
        <v>0.7119755987195617</v>
      </c>
      <c r="S23" s="76">
        <v>-0.4909154690224682</v>
      </c>
      <c r="T23" s="75">
        <v>1.1455845380817777</v>
      </c>
      <c r="U23" s="77">
        <v>0.5444132698914785</v>
      </c>
      <c r="V23" s="76">
        <v>0.7801013507775565</v>
      </c>
      <c r="W23" s="76">
        <v>0.8200654753747187</v>
      </c>
      <c r="X23" s="75">
        <v>0.8306193339691674</v>
      </c>
      <c r="Y23" s="77">
        <v>1.0616611790163972</v>
      </c>
      <c r="Z23" s="76">
        <v>0.9255251406623017</v>
      </c>
      <c r="AA23" s="76">
        <v>0.8674597219042113</v>
      </c>
      <c r="AB23" s="75">
        <v>0.821119822743313</v>
      </c>
      <c r="AC23" s="76">
        <v>0.8346002278716043</v>
      </c>
      <c r="AD23" s="76">
        <v>0.8409108809581056</v>
      </c>
      <c r="AE23" s="76">
        <v>0.8474568755614769</v>
      </c>
      <c r="AF23" s="78">
        <v>0.8605089477038206</v>
      </c>
    </row>
    <row r="24" spans="2:32" ht="15">
      <c r="B24" s="61"/>
      <c r="C24" s="57"/>
      <c r="D24" s="57" t="s">
        <v>31</v>
      </c>
      <c r="E24" s="57"/>
      <c r="F24" s="58"/>
      <c r="G24" s="62" t="s">
        <v>128</v>
      </c>
      <c r="H24" s="75">
        <v>7.000659608871146</v>
      </c>
      <c r="I24" s="76">
        <v>4.772601777642933</v>
      </c>
      <c r="J24" s="76">
        <v>5.397984277101415</v>
      </c>
      <c r="K24" s="76">
        <v>7.582613529575056</v>
      </c>
      <c r="L24" s="75">
        <v>8.78222468546008</v>
      </c>
      <c r="M24" s="76">
        <v>8.45872768387666</v>
      </c>
      <c r="N24" s="76">
        <v>-2.2351370375927218</v>
      </c>
      <c r="O24" s="76">
        <v>0.5947091891341074</v>
      </c>
      <c r="P24" s="75">
        <v>2.4976352300028424</v>
      </c>
      <c r="Q24" s="76">
        <v>-0.428688725665765</v>
      </c>
      <c r="R24" s="76">
        <v>4.934525236919967</v>
      </c>
      <c r="S24" s="76">
        <v>-1.2156465000000054</v>
      </c>
      <c r="T24" s="75">
        <v>1.9965199999999896</v>
      </c>
      <c r="U24" s="77">
        <v>1.251915655501449</v>
      </c>
      <c r="V24" s="76">
        <v>1.2953246553352216</v>
      </c>
      <c r="W24" s="76">
        <v>1.3013422914152102</v>
      </c>
      <c r="X24" s="75">
        <v>1.3620388540304589</v>
      </c>
      <c r="Y24" s="77">
        <v>2.574770680226493</v>
      </c>
      <c r="Z24" s="76">
        <v>1.70908635607951</v>
      </c>
      <c r="AA24" s="76">
        <v>2.140794193326556</v>
      </c>
      <c r="AB24" s="75">
        <v>1.7845123547576662</v>
      </c>
      <c r="AC24" s="76">
        <v>2.4464163849967235</v>
      </c>
      <c r="AD24" s="76">
        <v>2.1253542895881594</v>
      </c>
      <c r="AE24" s="76">
        <v>2.633636682616583</v>
      </c>
      <c r="AF24" s="78">
        <v>1.2483598623690426</v>
      </c>
    </row>
    <row r="25" spans="2:32" ht="15">
      <c r="B25" s="61"/>
      <c r="C25" s="57"/>
      <c r="D25" s="57" t="s">
        <v>32</v>
      </c>
      <c r="E25" s="57"/>
      <c r="F25" s="58"/>
      <c r="G25" s="62" t="s">
        <v>128</v>
      </c>
      <c r="H25" s="75">
        <v>8.12313995994333</v>
      </c>
      <c r="I25" s="76">
        <v>2.726399809118192</v>
      </c>
      <c r="J25" s="76">
        <v>4.739574261975378</v>
      </c>
      <c r="K25" s="76">
        <v>7.428459411922361</v>
      </c>
      <c r="L25" s="75">
        <v>8.112097923712255</v>
      </c>
      <c r="M25" s="76">
        <v>8.596622879551319</v>
      </c>
      <c r="N25" s="76">
        <v>-0.8088651480630915</v>
      </c>
      <c r="O25" s="76">
        <v>1.268947100117245</v>
      </c>
      <c r="P25" s="75">
        <v>1.3117594994099875</v>
      </c>
      <c r="Q25" s="76">
        <v>-1.3386393396996539</v>
      </c>
      <c r="R25" s="76">
        <v>4.556444355209493</v>
      </c>
      <c r="S25" s="76">
        <v>-2.2192653999999976</v>
      </c>
      <c r="T25" s="75">
        <v>1.6235420999999945</v>
      </c>
      <c r="U25" s="77">
        <v>1.447735840640732</v>
      </c>
      <c r="V25" s="76">
        <v>1.3348538278820712</v>
      </c>
      <c r="W25" s="76">
        <v>1.3353622959150897</v>
      </c>
      <c r="X25" s="75">
        <v>1.3672218853533877</v>
      </c>
      <c r="Y25" s="77">
        <v>2.4499623177627257</v>
      </c>
      <c r="Z25" s="76">
        <v>1.7249792670728965</v>
      </c>
      <c r="AA25" s="76">
        <v>2.0395662385806617</v>
      </c>
      <c r="AB25" s="75">
        <v>1.7334727104008039</v>
      </c>
      <c r="AC25" s="76">
        <v>2.140461901739087</v>
      </c>
      <c r="AD25" s="76">
        <v>1.9420111131841935</v>
      </c>
      <c r="AE25" s="76">
        <v>2.4170069259606493</v>
      </c>
      <c r="AF25" s="78">
        <v>1.2768848223686007</v>
      </c>
    </row>
    <row r="26" spans="2:32" ht="15.75" thickBot="1">
      <c r="B26" s="63"/>
      <c r="C26" s="64"/>
      <c r="D26" s="64" t="s">
        <v>33</v>
      </c>
      <c r="E26" s="64"/>
      <c r="F26" s="65"/>
      <c r="G26" s="104" t="s">
        <v>128</v>
      </c>
      <c r="H26" s="80">
        <v>-8.569314199740205</v>
      </c>
      <c r="I26" s="79">
        <v>38.337420405191125</v>
      </c>
      <c r="J26" s="79">
        <v>13.41798910647951</v>
      </c>
      <c r="K26" s="79">
        <v>9.316665831989269</v>
      </c>
      <c r="L26" s="80">
        <v>16.190156823633117</v>
      </c>
      <c r="M26" s="79">
        <v>6.603834197996704</v>
      </c>
      <c r="N26" s="79">
        <v>-21.77923622541293</v>
      </c>
      <c r="O26" s="79">
        <v>-11.12123543952498</v>
      </c>
      <c r="P26" s="80">
        <v>25.976744053092588</v>
      </c>
      <c r="Q26" s="79">
        <v>14.060021556884223</v>
      </c>
      <c r="R26" s="79">
        <v>10.141797366708388</v>
      </c>
      <c r="S26" s="79">
        <v>11.906142047560849</v>
      </c>
      <c r="T26" s="80">
        <v>6.257472325411555</v>
      </c>
      <c r="U26" s="81">
        <v>-0.8876020266779534</v>
      </c>
      <c r="V26" s="79">
        <v>0.8532551866389895</v>
      </c>
      <c r="W26" s="79">
        <v>0.9190671215392854</v>
      </c>
      <c r="X26" s="80">
        <v>1.3035580474458897</v>
      </c>
      <c r="Y26" s="81">
        <v>3.9838844232199477</v>
      </c>
      <c r="Z26" s="79">
        <v>1.5322988445413586</v>
      </c>
      <c r="AA26" s="79">
        <v>3.2689575368357566</v>
      </c>
      <c r="AB26" s="80">
        <v>2.346566263674802</v>
      </c>
      <c r="AC26" s="79">
        <v>5.795436433189849</v>
      </c>
      <c r="AD26" s="79">
        <v>4.0629205357031</v>
      </c>
      <c r="AE26" s="79">
        <v>4.876315637313098</v>
      </c>
      <c r="AF26" s="82">
        <v>0.9599774983673086</v>
      </c>
    </row>
    <row r="27" ht="15.75" thickBot="1"/>
    <row r="28" spans="2:32" ht="30" customHeight="1">
      <c r="B28" s="236" t="str">
        <f>"Strednodobá predikcia "&amp;Súhrn!$H$3&amp;" - komponenty HDP [príspevky k rastu]"</f>
        <v>Strednodobá predikcia P4Q-2016 - komponenty HDP [príspevky k rastu]</v>
      </c>
      <c r="C28" s="237"/>
      <c r="D28" s="237"/>
      <c r="E28" s="237"/>
      <c r="F28" s="237"/>
      <c r="G28" s="237"/>
      <c r="H28" s="237"/>
      <c r="I28" s="237"/>
      <c r="J28" s="237"/>
      <c r="K28" s="237"/>
      <c r="L28" s="237"/>
      <c r="M28" s="237"/>
      <c r="N28" s="237"/>
      <c r="O28" s="237"/>
      <c r="P28" s="237"/>
      <c r="Q28" s="237"/>
      <c r="R28" s="237"/>
      <c r="S28" s="237"/>
      <c r="T28" s="237"/>
      <c r="U28" s="237"/>
      <c r="V28" s="237"/>
      <c r="W28" s="237"/>
      <c r="X28" s="237"/>
      <c r="Y28" s="237"/>
      <c r="Z28" s="237"/>
      <c r="AA28" s="237"/>
      <c r="AB28" s="237"/>
      <c r="AC28" s="237"/>
      <c r="AD28" s="237"/>
      <c r="AE28" s="237"/>
      <c r="AF28" s="238"/>
    </row>
    <row r="29" spans="2:32" ht="15">
      <c r="B29" s="306" t="s">
        <v>29</v>
      </c>
      <c r="C29" s="307"/>
      <c r="D29" s="307"/>
      <c r="E29" s="307"/>
      <c r="F29" s="308"/>
      <c r="G29" s="288" t="s">
        <v>72</v>
      </c>
      <c r="H29" s="41" t="s">
        <v>35</v>
      </c>
      <c r="I29" s="310">
        <f>I$3</f>
        <v>2016</v>
      </c>
      <c r="J29" s="290">
        <f>J$3</f>
        <v>2017</v>
      </c>
      <c r="K29" s="290">
        <f>K$3</f>
        <v>2018</v>
      </c>
      <c r="L29" s="292">
        <f>L$3</f>
        <v>2019</v>
      </c>
      <c r="M29" s="285">
        <f>M$3</f>
        <v>2015</v>
      </c>
      <c r="N29" s="286"/>
      <c r="O29" s="286"/>
      <c r="P29" s="286"/>
      <c r="Q29" s="285">
        <f>Q$3</f>
        <v>2016</v>
      </c>
      <c r="R29" s="286"/>
      <c r="S29" s="286"/>
      <c r="T29" s="286"/>
      <c r="U29" s="285">
        <f>U$3</f>
        <v>2017</v>
      </c>
      <c r="V29" s="286"/>
      <c r="W29" s="286"/>
      <c r="X29" s="287"/>
      <c r="Y29" s="285">
        <f>Y$3</f>
        <v>2018</v>
      </c>
      <c r="Z29" s="286"/>
      <c r="AA29" s="286"/>
      <c r="AB29" s="287"/>
      <c r="AC29" s="286">
        <f>AC$3</f>
        <v>2019</v>
      </c>
      <c r="AD29" s="286"/>
      <c r="AE29" s="286"/>
      <c r="AF29" s="311"/>
    </row>
    <row r="30" spans="2:32" ht="15">
      <c r="B30" s="299"/>
      <c r="C30" s="300"/>
      <c r="D30" s="300"/>
      <c r="E30" s="300"/>
      <c r="F30" s="301"/>
      <c r="G30" s="289"/>
      <c r="H30" s="42">
        <f>$H$4</f>
        <v>2015</v>
      </c>
      <c r="I30" s="304"/>
      <c r="J30" s="291"/>
      <c r="K30" s="291"/>
      <c r="L30" s="293"/>
      <c r="M30" s="46" t="s">
        <v>3</v>
      </c>
      <c r="N30" s="46" t="s">
        <v>4</v>
      </c>
      <c r="O30" s="46" t="s">
        <v>5</v>
      </c>
      <c r="P30" s="156" t="s">
        <v>6</v>
      </c>
      <c r="Q30" s="46" t="s">
        <v>3</v>
      </c>
      <c r="R30" s="46" t="s">
        <v>4</v>
      </c>
      <c r="S30" s="46" t="s">
        <v>5</v>
      </c>
      <c r="T30" s="156" t="s">
        <v>6</v>
      </c>
      <c r="U30" s="48" t="s">
        <v>3</v>
      </c>
      <c r="V30" s="46" t="s">
        <v>4</v>
      </c>
      <c r="W30" s="46" t="s">
        <v>5</v>
      </c>
      <c r="X30" s="156" t="s">
        <v>6</v>
      </c>
      <c r="Y30" s="48" t="s">
        <v>3</v>
      </c>
      <c r="Z30" s="46" t="s">
        <v>4</v>
      </c>
      <c r="AA30" s="46" t="s">
        <v>5</v>
      </c>
      <c r="AB30" s="249" t="s">
        <v>6</v>
      </c>
      <c r="AC30" s="46" t="s">
        <v>3</v>
      </c>
      <c r="AD30" s="46" t="s">
        <v>4</v>
      </c>
      <c r="AE30" s="46" t="s">
        <v>5</v>
      </c>
      <c r="AF30" s="49" t="s">
        <v>6</v>
      </c>
    </row>
    <row r="31" spans="2:32" ht="3.75" customHeight="1">
      <c r="B31" s="50"/>
      <c r="C31" s="51"/>
      <c r="D31" s="51"/>
      <c r="E31" s="51"/>
      <c r="F31" s="52"/>
      <c r="G31" s="40"/>
      <c r="H31" s="54"/>
      <c r="I31" s="55"/>
      <c r="J31" s="56"/>
      <c r="K31" s="55"/>
      <c r="L31" s="54"/>
      <c r="M31" s="57"/>
      <c r="N31" s="57"/>
      <c r="O31" s="57"/>
      <c r="P31" s="58"/>
      <c r="Q31" s="57"/>
      <c r="R31" s="57"/>
      <c r="S31" s="57"/>
      <c r="T31" s="58"/>
      <c r="U31" s="59"/>
      <c r="V31" s="57"/>
      <c r="W31" s="57"/>
      <c r="X31" s="58"/>
      <c r="Y31" s="59"/>
      <c r="Z31" s="57"/>
      <c r="AA31" s="57"/>
      <c r="AB31" s="58"/>
      <c r="AC31" s="57"/>
      <c r="AD31" s="57"/>
      <c r="AE31" s="57"/>
      <c r="AF31" s="60"/>
    </row>
    <row r="32" spans="2:32" ht="15">
      <c r="B32" s="61"/>
      <c r="C32" s="57" t="s">
        <v>0</v>
      </c>
      <c r="D32" s="57"/>
      <c r="E32" s="57"/>
      <c r="F32" s="58"/>
      <c r="G32" s="62" t="s">
        <v>128</v>
      </c>
      <c r="H32" s="75">
        <v>3.831084779901545</v>
      </c>
      <c r="I32" s="76">
        <v>3.3399957959947955</v>
      </c>
      <c r="J32" s="76">
        <v>3.0532533640253945</v>
      </c>
      <c r="K32" s="76">
        <v>4.165944134248406</v>
      </c>
      <c r="L32" s="75">
        <v>4.560579378711154</v>
      </c>
      <c r="M32" s="76">
        <v>1.147372457008629</v>
      </c>
      <c r="N32" s="76">
        <v>0.9564699053467081</v>
      </c>
      <c r="O32" s="76">
        <v>1.0864141991083045</v>
      </c>
      <c r="P32" s="75">
        <v>0.9367707827257163</v>
      </c>
      <c r="Q32" s="76">
        <v>0.6787850543092304</v>
      </c>
      <c r="R32" s="76">
        <v>0.8714695072493441</v>
      </c>
      <c r="S32" s="76">
        <v>0.69543790386426</v>
      </c>
      <c r="T32" s="75">
        <v>0.5503000000000213</v>
      </c>
      <c r="U32" s="77">
        <v>0.8100099899999975</v>
      </c>
      <c r="V32" s="76">
        <v>0.7916428263739164</v>
      </c>
      <c r="W32" s="76">
        <v>0.8339853114872824</v>
      </c>
      <c r="X32" s="75">
        <v>0.8755373137457951</v>
      </c>
      <c r="Y32" s="77">
        <v>1.311966405578687</v>
      </c>
      <c r="Z32" s="76">
        <v>0.9835894093065178</v>
      </c>
      <c r="AA32" s="76">
        <v>1.079373706846809</v>
      </c>
      <c r="AB32" s="75">
        <v>0.960318921311881</v>
      </c>
      <c r="AC32" s="76">
        <v>1.2810120063372779</v>
      </c>
      <c r="AD32" s="76">
        <v>1.1455109102747656</v>
      </c>
      <c r="AE32" s="76">
        <v>1.2377357366421933</v>
      </c>
      <c r="AF32" s="78">
        <v>0.8758094141975192</v>
      </c>
    </row>
    <row r="33" spans="2:32" ht="15">
      <c r="B33" s="61"/>
      <c r="C33" s="57"/>
      <c r="D33" s="57"/>
      <c r="E33" s="57" t="s">
        <v>194</v>
      </c>
      <c r="F33" s="58"/>
      <c r="G33" s="62" t="s">
        <v>129</v>
      </c>
      <c r="H33" s="75">
        <v>1.1428343104720629</v>
      </c>
      <c r="I33" s="76">
        <v>1.4666056278935113</v>
      </c>
      <c r="J33" s="76">
        <v>1.6238107274032527</v>
      </c>
      <c r="K33" s="76">
        <v>1.8969593777674658</v>
      </c>
      <c r="L33" s="75">
        <v>1.9285417951048676</v>
      </c>
      <c r="M33" s="76">
        <v>0.28000154500378266</v>
      </c>
      <c r="N33" s="76">
        <v>0.3276723113916885</v>
      </c>
      <c r="O33" s="76">
        <v>0.35920689082069984</v>
      </c>
      <c r="P33" s="75">
        <v>0.35258876348215273</v>
      </c>
      <c r="Q33" s="76">
        <v>0.3688598456948034</v>
      </c>
      <c r="R33" s="76">
        <v>0.4091683255345478</v>
      </c>
      <c r="S33" s="76">
        <v>0.3110789646384396</v>
      </c>
      <c r="T33" s="75">
        <v>0.359346861093917</v>
      </c>
      <c r="U33" s="77">
        <v>0.38153524189353655</v>
      </c>
      <c r="V33" s="76">
        <v>0.43705269669943175</v>
      </c>
      <c r="W33" s="76">
        <v>0.48807401739548234</v>
      </c>
      <c r="X33" s="75">
        <v>0.49329521812071575</v>
      </c>
      <c r="Y33" s="77">
        <v>0.46717539159896077</v>
      </c>
      <c r="Z33" s="76">
        <v>0.44698740654086666</v>
      </c>
      <c r="AA33" s="76">
        <v>0.45782692660920676</v>
      </c>
      <c r="AB33" s="75">
        <v>0.45993095151136204</v>
      </c>
      <c r="AC33" s="76">
        <v>0.47535991801057204</v>
      </c>
      <c r="AD33" s="76">
        <v>0.4908186182764812</v>
      </c>
      <c r="AE33" s="76">
        <v>0.488918303512033</v>
      </c>
      <c r="AF33" s="78">
        <v>0.4896359271859726</v>
      </c>
    </row>
    <row r="34" spans="2:32" ht="15">
      <c r="B34" s="61"/>
      <c r="C34" s="57"/>
      <c r="D34" s="57"/>
      <c r="E34" s="57" t="s">
        <v>30</v>
      </c>
      <c r="F34" s="58"/>
      <c r="G34" s="62" t="s">
        <v>129</v>
      </c>
      <c r="H34" s="75">
        <v>1.0085796145021462</v>
      </c>
      <c r="I34" s="76">
        <v>0.550313148189681</v>
      </c>
      <c r="J34" s="76">
        <v>0.17172815646265435</v>
      </c>
      <c r="K34" s="76">
        <v>0.23389412876432134</v>
      </c>
      <c r="L34" s="75">
        <v>0.2974720790273363</v>
      </c>
      <c r="M34" s="76">
        <v>0.2883574608530224</v>
      </c>
      <c r="N34" s="76">
        <v>0.3054069949878756</v>
      </c>
      <c r="O34" s="76">
        <v>0.20976711554109156</v>
      </c>
      <c r="P34" s="75">
        <v>0.17288094543955929</v>
      </c>
      <c r="Q34" s="76">
        <v>0.1134668693410702</v>
      </c>
      <c r="R34" s="76">
        <v>0.14541780665788012</v>
      </c>
      <c r="S34" s="76">
        <v>-0.03608119349040921</v>
      </c>
      <c r="T34" s="75">
        <v>0.12498922155351835</v>
      </c>
      <c r="U34" s="77">
        <v>0.001666824959836693</v>
      </c>
      <c r="V34" s="76">
        <v>0.0295847012549264</v>
      </c>
      <c r="W34" s="76">
        <v>0.046216481963303226</v>
      </c>
      <c r="X34" s="75">
        <v>0.04507618496513507</v>
      </c>
      <c r="Y34" s="77">
        <v>0.06054345324327247</v>
      </c>
      <c r="Z34" s="76">
        <v>0.06808456912492455</v>
      </c>
      <c r="AA34" s="76">
        <v>0.07024382367027283</v>
      </c>
      <c r="AB34" s="75">
        <v>0.07467380718000567</v>
      </c>
      <c r="AC34" s="76">
        <v>0.0704052538204295</v>
      </c>
      <c r="AD34" s="76">
        <v>0.07435901712532746</v>
      </c>
      <c r="AE34" s="76">
        <v>0.07610739011251963</v>
      </c>
      <c r="AF34" s="78">
        <v>0.08018441342795303</v>
      </c>
    </row>
    <row r="35" spans="2:32" ht="15">
      <c r="B35" s="61"/>
      <c r="C35" s="57"/>
      <c r="D35" s="57"/>
      <c r="E35" s="57" t="s">
        <v>1</v>
      </c>
      <c r="F35" s="58"/>
      <c r="G35" s="62" t="s">
        <v>129</v>
      </c>
      <c r="H35" s="75">
        <v>3.5152992172789626</v>
      </c>
      <c r="I35" s="76">
        <v>-0.5286311850748098</v>
      </c>
      <c r="J35" s="76">
        <v>0.582886385480661</v>
      </c>
      <c r="K35" s="76">
        <v>1.2631932944889226</v>
      </c>
      <c r="L35" s="75">
        <v>0.9268635938879259</v>
      </c>
      <c r="M35" s="76">
        <v>1.7871574051945955</v>
      </c>
      <c r="N35" s="76">
        <v>1.1541919733498673</v>
      </c>
      <c r="O35" s="76">
        <v>0.81167421798753</v>
      </c>
      <c r="P35" s="75">
        <v>0.397972826300093</v>
      </c>
      <c r="Q35" s="76">
        <v>-1.3517096135468027</v>
      </c>
      <c r="R35" s="76">
        <v>0.11025639675512991</v>
      </c>
      <c r="S35" s="76">
        <v>-0.7326896095266986</v>
      </c>
      <c r="T35" s="75">
        <v>0.5711354641543401</v>
      </c>
      <c r="U35" s="77">
        <v>0.1213565729266722</v>
      </c>
      <c r="V35" s="76">
        <v>0.25445058989773983</v>
      </c>
      <c r="W35" s="76">
        <v>0.22365159331195708</v>
      </c>
      <c r="X35" s="75">
        <v>0.2292190710941276</v>
      </c>
      <c r="Y35" s="77">
        <v>0.4529447461763178</v>
      </c>
      <c r="Z35" s="76">
        <v>0.33772965577793573</v>
      </c>
      <c r="AA35" s="76">
        <v>0.2707683894636582</v>
      </c>
      <c r="AB35" s="75">
        <v>0.2199749013560625</v>
      </c>
      <c r="AC35" s="76">
        <v>0.2201450398095624</v>
      </c>
      <c r="AD35" s="76">
        <v>0.2031224502629851</v>
      </c>
      <c r="AE35" s="76">
        <v>0.20692340523468306</v>
      </c>
      <c r="AF35" s="78">
        <v>0.21099614684130125</v>
      </c>
    </row>
    <row r="36" spans="2:32" ht="15">
      <c r="B36" s="61"/>
      <c r="C36" s="57"/>
      <c r="D36" s="57"/>
      <c r="E36" s="57" t="s">
        <v>2</v>
      </c>
      <c r="F36" s="58"/>
      <c r="G36" s="62" t="s">
        <v>129</v>
      </c>
      <c r="H36" s="75">
        <v>5.666713142253154</v>
      </c>
      <c r="I36" s="76">
        <v>1.4882875910084135</v>
      </c>
      <c r="J36" s="76">
        <v>2.3784252693465495</v>
      </c>
      <c r="K36" s="76">
        <v>3.394046801020705</v>
      </c>
      <c r="L36" s="75">
        <v>3.152877468020136</v>
      </c>
      <c r="M36" s="76">
        <v>2.355516411051391</v>
      </c>
      <c r="N36" s="76">
        <v>1.7872712797294366</v>
      </c>
      <c r="O36" s="76">
        <v>1.3806482243493143</v>
      </c>
      <c r="P36" s="75">
        <v>0.9234425352218004</v>
      </c>
      <c r="Q36" s="76">
        <v>-0.8693828985109197</v>
      </c>
      <c r="R36" s="76">
        <v>0.6648425289475601</v>
      </c>
      <c r="S36" s="76">
        <v>-0.4576918383786658</v>
      </c>
      <c r="T36" s="75">
        <v>1.0554715468017641</v>
      </c>
      <c r="U36" s="77">
        <v>0.5045586397800683</v>
      </c>
      <c r="V36" s="76">
        <v>0.7210879878520866</v>
      </c>
      <c r="W36" s="76">
        <v>0.7579420926707471</v>
      </c>
      <c r="X36" s="75">
        <v>0.7675904741799583</v>
      </c>
      <c r="Y36" s="77">
        <v>0.9806635910185666</v>
      </c>
      <c r="Z36" s="76">
        <v>0.8528016314437248</v>
      </c>
      <c r="AA36" s="76">
        <v>0.7988391397431442</v>
      </c>
      <c r="AB36" s="75">
        <v>0.754579660047428</v>
      </c>
      <c r="AC36" s="76">
        <v>0.7659102116405638</v>
      </c>
      <c r="AD36" s="76">
        <v>0.7683000856647874</v>
      </c>
      <c r="AE36" s="76">
        <v>0.7719490988592399</v>
      </c>
      <c r="AF36" s="78">
        <v>0.7808164874552228</v>
      </c>
    </row>
    <row r="37" spans="2:32" ht="15">
      <c r="B37" s="61"/>
      <c r="C37" s="57"/>
      <c r="D37" s="57" t="s">
        <v>31</v>
      </c>
      <c r="E37" s="57"/>
      <c r="F37" s="58"/>
      <c r="G37" s="62" t="s">
        <v>129</v>
      </c>
      <c r="H37" s="75">
        <v>6.648495401391965</v>
      </c>
      <c r="I37" s="76">
        <v>4.67087960655549</v>
      </c>
      <c r="J37" s="76">
        <v>5.356170325794457</v>
      </c>
      <c r="K37" s="76">
        <v>7.6950648383012545</v>
      </c>
      <c r="L37" s="75">
        <v>9.204797568974758</v>
      </c>
      <c r="M37" s="76">
        <v>7.897485829142561</v>
      </c>
      <c r="N37" s="76">
        <v>-2.2376794153511548</v>
      </c>
      <c r="O37" s="76">
        <v>0.5765633071005946</v>
      </c>
      <c r="P37" s="75">
        <v>2.409648583742264</v>
      </c>
      <c r="Q37" s="76">
        <v>-0.4199825058114013</v>
      </c>
      <c r="R37" s="76">
        <v>4.781132432935871</v>
      </c>
      <c r="S37" s="76">
        <v>-1.2253009132999193</v>
      </c>
      <c r="T37" s="75">
        <v>1.9741833521590855</v>
      </c>
      <c r="U37" s="77">
        <v>1.2557143993179298</v>
      </c>
      <c r="V37" s="76">
        <v>1.3049504661015918</v>
      </c>
      <c r="W37" s="76">
        <v>1.3175642895283026</v>
      </c>
      <c r="X37" s="75">
        <v>1.3854090996996518</v>
      </c>
      <c r="Y37" s="77">
        <v>2.631579962383996</v>
      </c>
      <c r="Z37" s="76">
        <v>1.7685682856598062</v>
      </c>
      <c r="AA37" s="76">
        <v>2.2312164005488357</v>
      </c>
      <c r="AB37" s="75">
        <v>1.8794164445605381</v>
      </c>
      <c r="AC37" s="76">
        <v>2.5975554473544173</v>
      </c>
      <c r="AD37" s="76">
        <v>2.2826247656276766</v>
      </c>
      <c r="AE37" s="76">
        <v>2.8559198523330753</v>
      </c>
      <c r="AF37" s="78">
        <v>1.3723890489872403</v>
      </c>
    </row>
    <row r="38" spans="2:32" ht="15">
      <c r="B38" s="61"/>
      <c r="C38" s="57"/>
      <c r="D38" s="57" t="s">
        <v>32</v>
      </c>
      <c r="E38" s="57"/>
      <c r="F38" s="58"/>
      <c r="G38" s="62" t="s">
        <v>129</v>
      </c>
      <c r="H38" s="75">
        <v>-7.195749512944577</v>
      </c>
      <c r="I38" s="76">
        <v>-2.514970536620455</v>
      </c>
      <c r="J38" s="76">
        <v>-4.346066023769593</v>
      </c>
      <c r="K38" s="76">
        <v>-6.923167505073545</v>
      </c>
      <c r="L38" s="75">
        <v>-7.797095658283797</v>
      </c>
      <c r="M38" s="76">
        <v>-7.470839650548847</v>
      </c>
      <c r="N38" s="76">
        <v>0.7547087363891587</v>
      </c>
      <c r="O38" s="76">
        <v>-1.1632832491005884</v>
      </c>
      <c r="P38" s="75">
        <v>-1.2047021297914127</v>
      </c>
      <c r="Q38" s="76">
        <v>1.233955492588389</v>
      </c>
      <c r="R38" s="76">
        <v>-4.1159597306864635</v>
      </c>
      <c r="S38" s="76">
        <v>2.077957910183678</v>
      </c>
      <c r="T38" s="75">
        <v>-1.4761638303340188</v>
      </c>
      <c r="U38" s="77">
        <v>-1.3303664641452577</v>
      </c>
      <c r="V38" s="76">
        <v>-1.2343956275798036</v>
      </c>
      <c r="W38" s="76">
        <v>-1.241521070711758</v>
      </c>
      <c r="X38" s="75">
        <v>-1.2774622601338104</v>
      </c>
      <c r="Y38" s="77">
        <v>-2.3002771478238535</v>
      </c>
      <c r="Z38" s="76">
        <v>-1.637780507797027</v>
      </c>
      <c r="AA38" s="76">
        <v>-1.9506818334451705</v>
      </c>
      <c r="AB38" s="75">
        <v>-1.673677183296091</v>
      </c>
      <c r="AC38" s="76">
        <v>-2.0824536526576933</v>
      </c>
      <c r="AD38" s="76">
        <v>-1.905413941017706</v>
      </c>
      <c r="AE38" s="76">
        <v>-2.3901332145501013</v>
      </c>
      <c r="AF38" s="78">
        <v>-1.277396122244976</v>
      </c>
    </row>
    <row r="39" spans="2:32" ht="15">
      <c r="B39" s="61"/>
      <c r="C39" s="57"/>
      <c r="D39" s="57" t="s">
        <v>33</v>
      </c>
      <c r="E39" s="57"/>
      <c r="F39" s="58"/>
      <c r="G39" s="62" t="s">
        <v>129</v>
      </c>
      <c r="H39" s="93">
        <v>-0.547254111552616</v>
      </c>
      <c r="I39" s="76">
        <v>2.155909069935049</v>
      </c>
      <c r="J39" s="76">
        <v>1.0101043020248361</v>
      </c>
      <c r="K39" s="76">
        <v>0.7718973332277181</v>
      </c>
      <c r="L39" s="75">
        <v>1.4077019106909834</v>
      </c>
      <c r="M39" s="76">
        <v>0.4266461785937139</v>
      </c>
      <c r="N39" s="76">
        <v>-1.4829706789619959</v>
      </c>
      <c r="O39" s="76">
        <v>-0.5867199419999939</v>
      </c>
      <c r="P39" s="75">
        <v>1.2049464539508512</v>
      </c>
      <c r="Q39" s="76">
        <v>0.8139729867769878</v>
      </c>
      <c r="R39" s="76">
        <v>0.6651727022494067</v>
      </c>
      <c r="S39" s="76">
        <v>0.8526569968837584</v>
      </c>
      <c r="T39" s="75">
        <v>0.49801952182506654</v>
      </c>
      <c r="U39" s="77">
        <v>-0.0746520648273278</v>
      </c>
      <c r="V39" s="76">
        <v>0.07055483852178822</v>
      </c>
      <c r="W39" s="76">
        <v>0.0760432188165446</v>
      </c>
      <c r="X39" s="75">
        <v>0.10794683956584154</v>
      </c>
      <c r="Y39" s="77">
        <v>0.3313028145601429</v>
      </c>
      <c r="Z39" s="76">
        <v>0.13078777786277906</v>
      </c>
      <c r="AA39" s="76">
        <v>0.2805345671036648</v>
      </c>
      <c r="AB39" s="75">
        <v>0.20573926126444725</v>
      </c>
      <c r="AC39" s="76">
        <v>0.5151017946967242</v>
      </c>
      <c r="AD39" s="76">
        <v>0.3772108246099705</v>
      </c>
      <c r="AE39" s="76">
        <v>0.4657866377829739</v>
      </c>
      <c r="AF39" s="78">
        <v>0.09499292674226452</v>
      </c>
    </row>
    <row r="40" spans="2:32" ht="15.75" thickBot="1">
      <c r="B40" s="63"/>
      <c r="C40" s="64"/>
      <c r="D40" s="64" t="s">
        <v>46</v>
      </c>
      <c r="E40" s="64"/>
      <c r="F40" s="65"/>
      <c r="G40" s="104" t="s">
        <v>129</v>
      </c>
      <c r="H40" s="94">
        <v>-1.2883742507989915</v>
      </c>
      <c r="I40" s="79">
        <v>-0.30420086494867804</v>
      </c>
      <c r="J40" s="79">
        <v>-0.33527620734600416</v>
      </c>
      <c r="K40" s="79">
        <v>0</v>
      </c>
      <c r="L40" s="80">
        <v>0</v>
      </c>
      <c r="M40" s="79">
        <v>-1.634790132636494</v>
      </c>
      <c r="N40" s="79">
        <v>0.6521693045792671</v>
      </c>
      <c r="O40" s="79">
        <v>0.2924859167589993</v>
      </c>
      <c r="P40" s="80">
        <v>-1.1916182064469485</v>
      </c>
      <c r="Q40" s="79">
        <v>0.7341949660431688</v>
      </c>
      <c r="R40" s="79">
        <v>-0.4585457239476193</v>
      </c>
      <c r="S40" s="79">
        <v>0.3004727453591693</v>
      </c>
      <c r="T40" s="80">
        <v>-1.0031910686268104</v>
      </c>
      <c r="U40" s="81">
        <v>0.3801034150472753</v>
      </c>
      <c r="V40" s="79">
        <v>0</v>
      </c>
      <c r="W40" s="79">
        <v>0</v>
      </c>
      <c r="X40" s="80">
        <v>0</v>
      </c>
      <c r="Y40" s="81">
        <v>0</v>
      </c>
      <c r="Z40" s="79">
        <v>0</v>
      </c>
      <c r="AA40" s="79">
        <v>0</v>
      </c>
      <c r="AB40" s="80">
        <v>0</v>
      </c>
      <c r="AC40" s="79">
        <v>0</v>
      </c>
      <c r="AD40" s="79">
        <v>0</v>
      </c>
      <c r="AE40" s="79">
        <v>0</v>
      </c>
      <c r="AF40" s="82">
        <v>0</v>
      </c>
    </row>
    <row r="41" spans="2:32" ht="15">
      <c r="B41" s="31" t="s">
        <v>110</v>
      </c>
      <c r="C41" s="57"/>
      <c r="D41" s="57"/>
      <c r="E41" s="57"/>
      <c r="F41" s="57"/>
      <c r="G41" s="68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</row>
    <row r="42" spans="2:32" ht="15">
      <c r="B42" s="57"/>
      <c r="C42" s="57"/>
      <c r="D42" s="57"/>
      <c r="E42" s="57"/>
      <c r="F42" s="57"/>
      <c r="G42" s="68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</row>
    <row r="43" spans="2:11" ht="15.75" thickBot="1">
      <c r="B43" s="70" t="s">
        <v>78</v>
      </c>
      <c r="K43" s="64"/>
    </row>
    <row r="44" spans="2:12" ht="15">
      <c r="B44" s="296" t="s">
        <v>29</v>
      </c>
      <c r="C44" s="297"/>
      <c r="D44" s="297"/>
      <c r="E44" s="297"/>
      <c r="F44" s="298"/>
      <c r="G44" s="302" t="s">
        <v>72</v>
      </c>
      <c r="H44" s="219" t="s">
        <v>35</v>
      </c>
      <c r="I44" s="303">
        <f>I$3</f>
        <v>2016</v>
      </c>
      <c r="J44" s="305">
        <f>J$3</f>
        <v>2017</v>
      </c>
      <c r="K44" s="309">
        <f>K$3</f>
        <v>2018</v>
      </c>
      <c r="L44" s="294">
        <f>L$3</f>
        <v>2019</v>
      </c>
    </row>
    <row r="45" spans="2:12" ht="15" customHeight="1">
      <c r="B45" s="299"/>
      <c r="C45" s="300"/>
      <c r="D45" s="300"/>
      <c r="E45" s="300"/>
      <c r="F45" s="301"/>
      <c r="G45" s="289"/>
      <c r="H45" s="42">
        <f>$H$4</f>
        <v>2015</v>
      </c>
      <c r="I45" s="304"/>
      <c r="J45" s="291"/>
      <c r="K45" s="291"/>
      <c r="L45" s="295"/>
    </row>
    <row r="46" spans="2:12" ht="3.75" customHeight="1">
      <c r="B46" s="50"/>
      <c r="C46" s="51"/>
      <c r="D46" s="51"/>
      <c r="E46" s="51"/>
      <c r="F46" s="52"/>
      <c r="G46" s="218"/>
      <c r="H46" s="71"/>
      <c r="I46" s="55"/>
      <c r="J46" s="55"/>
      <c r="K46" s="55"/>
      <c r="L46" s="72"/>
    </row>
    <row r="47" spans="2:12" ht="15">
      <c r="B47" s="61"/>
      <c r="C47" s="57" t="s">
        <v>1</v>
      </c>
      <c r="D47" s="57"/>
      <c r="E47" s="57"/>
      <c r="F47" s="58"/>
      <c r="G47" s="62" t="s">
        <v>128</v>
      </c>
      <c r="H47" s="93">
        <v>16.859885351159434</v>
      </c>
      <c r="I47" s="76">
        <v>-2.2527190650404094</v>
      </c>
      <c r="J47" s="76">
        <v>2.6260435302841216</v>
      </c>
      <c r="K47" s="76">
        <v>5.714680328624439</v>
      </c>
      <c r="L47" s="78">
        <v>4.131696455337448</v>
      </c>
    </row>
    <row r="48" spans="2:12" ht="15">
      <c r="B48" s="61"/>
      <c r="C48" s="57"/>
      <c r="D48" s="73" t="s">
        <v>44</v>
      </c>
      <c r="E48" s="57"/>
      <c r="F48" s="58"/>
      <c r="G48" s="62" t="s">
        <v>128</v>
      </c>
      <c r="H48" s="93">
        <v>5.506575494993953</v>
      </c>
      <c r="I48" s="76">
        <v>9.439225184954296</v>
      </c>
      <c r="J48" s="76">
        <v>1.9940192738226727</v>
      </c>
      <c r="K48" s="76">
        <v>4.6376651745506905</v>
      </c>
      <c r="L48" s="78">
        <v>4.121773835292842</v>
      </c>
    </row>
    <row r="49" spans="2:12" ht="15.75" thickBot="1">
      <c r="B49" s="63"/>
      <c r="C49" s="64"/>
      <c r="D49" s="74" t="s">
        <v>77</v>
      </c>
      <c r="E49" s="64"/>
      <c r="F49" s="65"/>
      <c r="G49" s="66" t="s">
        <v>128</v>
      </c>
      <c r="H49" s="94">
        <v>63.70192482715731</v>
      </c>
      <c r="I49" s="79">
        <v>-33.34308128855618</v>
      </c>
      <c r="J49" s="79">
        <v>5.385353994929815</v>
      </c>
      <c r="K49" s="79">
        <v>10.265431434796497</v>
      </c>
      <c r="L49" s="82">
        <v>4.171483006116631</v>
      </c>
    </row>
    <row r="50" spans="2:11" ht="15">
      <c r="B50" s="31" t="s">
        <v>110</v>
      </c>
      <c r="C50" s="57"/>
      <c r="D50" s="57"/>
      <c r="E50" s="57"/>
      <c r="F50" s="57"/>
      <c r="G50" s="68"/>
      <c r="H50" s="57"/>
      <c r="I50" s="57"/>
      <c r="J50" s="57"/>
      <c r="K50" s="57"/>
    </row>
    <row r="57" spans="2:11" ht="15">
      <c r="B57" s="57"/>
      <c r="C57" s="57"/>
      <c r="D57" s="57"/>
      <c r="E57" s="57"/>
      <c r="F57" s="57"/>
      <c r="G57" s="68"/>
      <c r="H57" s="57"/>
      <c r="I57" s="57"/>
      <c r="J57" s="57"/>
      <c r="K57" s="57"/>
    </row>
    <row r="58" spans="2:11" ht="15">
      <c r="B58" s="57"/>
      <c r="C58" s="57"/>
      <c r="D58" s="57"/>
      <c r="E58" s="57"/>
      <c r="F58" s="57"/>
      <c r="G58" s="68"/>
      <c r="H58" s="57"/>
      <c r="I58" s="57"/>
      <c r="J58" s="57"/>
      <c r="K58" s="57"/>
    </row>
    <row r="59" spans="2:11" ht="15">
      <c r="B59" s="57"/>
      <c r="C59" s="57"/>
      <c r="D59" s="57"/>
      <c r="E59" s="57"/>
      <c r="F59" s="57"/>
      <c r="G59" s="68"/>
      <c r="H59" s="57"/>
      <c r="I59" s="57"/>
      <c r="J59" s="57"/>
      <c r="K59" s="57"/>
    </row>
    <row r="60" spans="2:11" ht="15">
      <c r="B60" s="57"/>
      <c r="C60" s="57"/>
      <c r="D60" s="57"/>
      <c r="E60" s="57"/>
      <c r="F60" s="57"/>
      <c r="G60" s="68"/>
      <c r="H60" s="57"/>
      <c r="I60" s="57"/>
      <c r="J60" s="57"/>
      <c r="K60" s="57"/>
    </row>
    <row r="61" spans="2:11" ht="15">
      <c r="B61" s="57"/>
      <c r="C61" s="57"/>
      <c r="D61" s="57"/>
      <c r="E61" s="57"/>
      <c r="F61" s="57"/>
      <c r="G61" s="68"/>
      <c r="H61" s="57"/>
      <c r="I61" s="57"/>
      <c r="J61" s="57"/>
      <c r="K61" s="57"/>
    </row>
    <row r="62" spans="2:11" ht="15">
      <c r="B62" s="57"/>
      <c r="C62" s="57"/>
      <c r="D62" s="57"/>
      <c r="E62" s="57"/>
      <c r="F62" s="57"/>
      <c r="G62" s="68"/>
      <c r="H62" s="57"/>
      <c r="I62" s="57"/>
      <c r="J62" s="57"/>
      <c r="K62" s="57"/>
    </row>
    <row r="63" spans="2:11" ht="15">
      <c r="B63" s="57"/>
      <c r="C63" s="57"/>
      <c r="D63" s="57"/>
      <c r="E63" s="57"/>
      <c r="F63" s="57"/>
      <c r="G63" s="68"/>
      <c r="H63" s="57"/>
      <c r="I63" s="57"/>
      <c r="J63" s="57"/>
      <c r="K63" s="57"/>
    </row>
    <row r="64" spans="2:11" ht="15">
      <c r="B64" s="57"/>
      <c r="C64" s="57"/>
      <c r="D64" s="57"/>
      <c r="E64" s="57"/>
      <c r="F64" s="57"/>
      <c r="G64" s="68"/>
      <c r="H64" s="57"/>
      <c r="I64" s="57"/>
      <c r="J64" s="57"/>
      <c r="K64" s="57"/>
    </row>
    <row r="65" spans="2:11" ht="15">
      <c r="B65" s="57"/>
      <c r="C65" s="57"/>
      <c r="D65" s="57"/>
      <c r="E65" s="57"/>
      <c r="F65" s="57"/>
      <c r="G65" s="68"/>
      <c r="H65" s="57"/>
      <c r="I65" s="57"/>
      <c r="J65" s="57"/>
      <c r="K65" s="57"/>
    </row>
    <row r="66" spans="2:11" ht="15">
      <c r="B66" s="57"/>
      <c r="C66" s="57"/>
      <c r="D66" s="57"/>
      <c r="E66" s="57"/>
      <c r="F66" s="57"/>
      <c r="G66" s="68"/>
      <c r="H66" s="57"/>
      <c r="I66" s="57"/>
      <c r="J66" s="57"/>
      <c r="K66" s="57"/>
    </row>
    <row r="67" spans="2:11" ht="15">
      <c r="B67" s="57"/>
      <c r="C67" s="57"/>
      <c r="D67" s="57"/>
      <c r="E67" s="57"/>
      <c r="F67" s="57"/>
      <c r="G67" s="68"/>
      <c r="H67" s="57"/>
      <c r="I67" s="57"/>
      <c r="J67" s="57"/>
      <c r="K67" s="57"/>
    </row>
    <row r="68" spans="2:11" ht="15">
      <c r="B68" s="57"/>
      <c r="C68" s="57"/>
      <c r="D68" s="57"/>
      <c r="E68" s="57"/>
      <c r="F68" s="57"/>
      <c r="G68" s="68"/>
      <c r="H68" s="57"/>
      <c r="I68" s="57"/>
      <c r="J68" s="57"/>
      <c r="K68" s="57"/>
    </row>
    <row r="69" spans="2:11" ht="15">
      <c r="B69" s="57"/>
      <c r="C69" s="57"/>
      <c r="D69" s="57"/>
      <c r="E69" s="57"/>
      <c r="F69" s="57"/>
      <c r="G69" s="68"/>
      <c r="H69" s="57"/>
      <c r="I69" s="57"/>
      <c r="J69" s="57"/>
      <c r="K69" s="57"/>
    </row>
    <row r="70" spans="2:11" ht="15">
      <c r="B70" s="57"/>
      <c r="C70" s="57"/>
      <c r="D70" s="57"/>
      <c r="E70" s="57"/>
      <c r="F70" s="57"/>
      <c r="G70" s="57"/>
      <c r="H70" s="57"/>
      <c r="I70" s="57"/>
      <c r="J70" s="57"/>
      <c r="K70" s="57"/>
    </row>
    <row r="71" spans="2:11" ht="15">
      <c r="B71" s="57"/>
      <c r="C71" s="57"/>
      <c r="D71" s="57"/>
      <c r="E71" s="57"/>
      <c r="F71" s="57"/>
      <c r="G71" s="57"/>
      <c r="H71" s="57"/>
      <c r="I71" s="57"/>
      <c r="J71" s="57"/>
      <c r="K71" s="57"/>
    </row>
    <row r="72" spans="2:11" ht="15">
      <c r="B72" s="57"/>
      <c r="C72" s="57"/>
      <c r="D72" s="57"/>
      <c r="E72" s="57"/>
      <c r="F72" s="57"/>
      <c r="G72" s="57"/>
      <c r="H72" s="57"/>
      <c r="I72" s="57"/>
      <c r="J72" s="57"/>
      <c r="K72" s="57"/>
    </row>
    <row r="73" spans="2:11" ht="15">
      <c r="B73" s="57"/>
      <c r="C73" s="57"/>
      <c r="D73" s="57"/>
      <c r="E73" s="57"/>
      <c r="F73" s="57"/>
      <c r="G73" s="57"/>
      <c r="H73" s="57"/>
      <c r="I73" s="57"/>
      <c r="J73" s="57"/>
      <c r="K73" s="57"/>
    </row>
    <row r="74" spans="2:11" ht="15">
      <c r="B74" s="57"/>
      <c r="C74" s="57"/>
      <c r="D74" s="57"/>
      <c r="E74" s="57"/>
      <c r="F74" s="57"/>
      <c r="G74" s="57"/>
      <c r="H74" s="57"/>
      <c r="I74" s="57"/>
      <c r="J74" s="57"/>
      <c r="K74" s="57"/>
    </row>
    <row r="75" spans="2:11" ht="15">
      <c r="B75" s="57"/>
      <c r="C75" s="57"/>
      <c r="D75" s="57"/>
      <c r="E75" s="57"/>
      <c r="F75" s="57"/>
      <c r="G75" s="57"/>
      <c r="H75" s="57"/>
      <c r="I75" s="57"/>
      <c r="J75" s="57"/>
      <c r="K75" s="57"/>
    </row>
    <row r="76" spans="2:11" ht="15">
      <c r="B76" s="57"/>
      <c r="C76" s="57"/>
      <c r="D76" s="57"/>
      <c r="E76" s="57"/>
      <c r="F76" s="57"/>
      <c r="G76" s="57"/>
      <c r="H76" s="57"/>
      <c r="I76" s="57"/>
      <c r="J76" s="57"/>
      <c r="K76" s="57"/>
    </row>
  </sheetData>
  <sheetProtection/>
  <mergeCells count="39">
    <mergeCell ref="AC3:AF3"/>
    <mergeCell ref="AC16:AF16"/>
    <mergeCell ref="AC29:AF29"/>
    <mergeCell ref="K3:K4"/>
    <mergeCell ref="K29:K30"/>
    <mergeCell ref="K16:K17"/>
    <mergeCell ref="Q16:T16"/>
    <mergeCell ref="L16:L17"/>
    <mergeCell ref="Y29:AB29"/>
    <mergeCell ref="U3:X3"/>
    <mergeCell ref="B3:F4"/>
    <mergeCell ref="L3:L4"/>
    <mergeCell ref="J3:J4"/>
    <mergeCell ref="I3:I4"/>
    <mergeCell ref="B16:F17"/>
    <mergeCell ref="M3:P3"/>
    <mergeCell ref="M16:P16"/>
    <mergeCell ref="G16:G17"/>
    <mergeCell ref="I16:I17"/>
    <mergeCell ref="L44:L45"/>
    <mergeCell ref="B44:F45"/>
    <mergeCell ref="G44:G45"/>
    <mergeCell ref="I44:I45"/>
    <mergeCell ref="J44:J45"/>
    <mergeCell ref="B29:F30"/>
    <mergeCell ref="K44:K45"/>
    <mergeCell ref="G29:G30"/>
    <mergeCell ref="I29:I30"/>
    <mergeCell ref="J29:J30"/>
    <mergeCell ref="Y3:AB3"/>
    <mergeCell ref="G3:G4"/>
    <mergeCell ref="J16:J17"/>
    <mergeCell ref="U16:X16"/>
    <mergeCell ref="Y16:AB16"/>
    <mergeCell ref="U29:X29"/>
    <mergeCell ref="Q3:T3"/>
    <mergeCell ref="M29:P29"/>
    <mergeCell ref="Q29:T29"/>
    <mergeCell ref="L29:L30"/>
  </mergeCells>
  <printOptions/>
  <pageMargins left="0.7" right="0.7" top="0.75" bottom="0.75" header="0.3" footer="0.3"/>
  <pageSetup fitToHeight="1" fitToWidth="1"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B1:AF42"/>
  <sheetViews>
    <sheetView zoomScale="80" zoomScaleNormal="80" zoomScalePageLayoutView="0" workbookViewId="0" topLeftCell="A1">
      <selection activeCell="P45" sqref="P45"/>
    </sheetView>
  </sheetViews>
  <sheetFormatPr defaultColWidth="9.140625" defaultRowHeight="15"/>
  <cols>
    <col min="1" max="5" width="3.140625" style="45" customWidth="1"/>
    <col min="6" max="6" width="39.28125" style="45" customWidth="1"/>
    <col min="7" max="7" width="20.421875" style="45" bestFit="1" customWidth="1"/>
    <col min="8" max="8" width="10.7109375" style="45" customWidth="1"/>
    <col min="9" max="32" width="9.140625" style="45" customWidth="1"/>
    <col min="33" max="16384" width="9.140625" style="45" customWidth="1"/>
  </cols>
  <sheetData>
    <row r="1" ht="22.5" customHeight="1" thickBot="1">
      <c r="B1" s="44" t="s">
        <v>112</v>
      </c>
    </row>
    <row r="2" spans="2:32" ht="30" customHeight="1">
      <c r="B2" s="236" t="str">
        <f>"Strednodobá predikcia "&amp;Súhrn!$H$3&amp;" - cenový vývoj [medziročný rast]"</f>
        <v>Strednodobá predikcia P4Q-2016 - cenový vývoj [medziročný rast]</v>
      </c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  <c r="AB2" s="237"/>
      <c r="AC2" s="237"/>
      <c r="AD2" s="237"/>
      <c r="AE2" s="237"/>
      <c r="AF2" s="238"/>
    </row>
    <row r="3" spans="2:32" ht="15">
      <c r="B3" s="306" t="s">
        <v>29</v>
      </c>
      <c r="C3" s="307"/>
      <c r="D3" s="307"/>
      <c r="E3" s="307"/>
      <c r="F3" s="308"/>
      <c r="G3" s="288" t="s">
        <v>72</v>
      </c>
      <c r="H3" s="41" t="s">
        <v>35</v>
      </c>
      <c r="I3" s="310">
        <v>2016</v>
      </c>
      <c r="J3" s="290">
        <v>2017</v>
      </c>
      <c r="K3" s="290">
        <v>2018</v>
      </c>
      <c r="L3" s="292">
        <v>2019</v>
      </c>
      <c r="M3" s="285">
        <v>2015</v>
      </c>
      <c r="N3" s="286"/>
      <c r="O3" s="286"/>
      <c r="P3" s="286"/>
      <c r="Q3" s="285">
        <v>2016</v>
      </c>
      <c r="R3" s="286"/>
      <c r="S3" s="286"/>
      <c r="T3" s="286"/>
      <c r="U3" s="285">
        <v>2017</v>
      </c>
      <c r="V3" s="286"/>
      <c r="W3" s="286"/>
      <c r="X3" s="286"/>
      <c r="Y3" s="285">
        <v>2018</v>
      </c>
      <c r="Z3" s="286"/>
      <c r="AA3" s="286"/>
      <c r="AB3" s="286"/>
      <c r="AC3" s="285">
        <v>2019</v>
      </c>
      <c r="AD3" s="286"/>
      <c r="AE3" s="286"/>
      <c r="AF3" s="311"/>
    </row>
    <row r="4" spans="2:32" ht="15">
      <c r="B4" s="299"/>
      <c r="C4" s="300"/>
      <c r="D4" s="300"/>
      <c r="E4" s="300"/>
      <c r="F4" s="301"/>
      <c r="G4" s="289"/>
      <c r="H4" s="42">
        <v>2015</v>
      </c>
      <c r="I4" s="304"/>
      <c r="J4" s="291"/>
      <c r="K4" s="291"/>
      <c r="L4" s="293"/>
      <c r="M4" s="46" t="s">
        <v>3</v>
      </c>
      <c r="N4" s="46" t="s">
        <v>4</v>
      </c>
      <c r="O4" s="46" t="s">
        <v>5</v>
      </c>
      <c r="P4" s="47" t="s">
        <v>6</v>
      </c>
      <c r="Q4" s="46" t="s">
        <v>3</v>
      </c>
      <c r="R4" s="46" t="s">
        <v>4</v>
      </c>
      <c r="S4" s="46" t="s">
        <v>5</v>
      </c>
      <c r="T4" s="47" t="s">
        <v>6</v>
      </c>
      <c r="U4" s="48" t="s">
        <v>3</v>
      </c>
      <c r="V4" s="46" t="s">
        <v>4</v>
      </c>
      <c r="W4" s="46" t="s">
        <v>5</v>
      </c>
      <c r="X4" s="47" t="s">
        <v>6</v>
      </c>
      <c r="Y4" s="48" t="s">
        <v>3</v>
      </c>
      <c r="Z4" s="46" t="s">
        <v>4</v>
      </c>
      <c r="AA4" s="46" t="s">
        <v>5</v>
      </c>
      <c r="AB4" s="249" t="s">
        <v>6</v>
      </c>
      <c r="AC4" s="46" t="s">
        <v>3</v>
      </c>
      <c r="AD4" s="46" t="s">
        <v>4</v>
      </c>
      <c r="AE4" s="46" t="s">
        <v>5</v>
      </c>
      <c r="AF4" s="248" t="s">
        <v>6</v>
      </c>
    </row>
    <row r="5" spans="2:32" ht="3.75" customHeight="1">
      <c r="B5" s="50"/>
      <c r="C5" s="51"/>
      <c r="D5" s="51"/>
      <c r="E5" s="51"/>
      <c r="F5" s="52"/>
      <c r="G5" s="40"/>
      <c r="H5" s="54"/>
      <c r="I5" s="95"/>
      <c r="J5" s="96"/>
      <c r="K5" s="95"/>
      <c r="L5" s="97"/>
      <c r="M5" s="55"/>
      <c r="N5" s="55"/>
      <c r="O5" s="55"/>
      <c r="P5" s="54"/>
      <c r="Q5" s="55"/>
      <c r="R5" s="55"/>
      <c r="S5" s="55"/>
      <c r="T5" s="54"/>
      <c r="U5" s="98"/>
      <c r="V5" s="55"/>
      <c r="W5" s="55"/>
      <c r="X5" s="54"/>
      <c r="Y5" s="98"/>
      <c r="Z5" s="55"/>
      <c r="AA5" s="55"/>
      <c r="AB5" s="54"/>
      <c r="AC5" s="55"/>
      <c r="AD5" s="55"/>
      <c r="AE5" s="55"/>
      <c r="AF5" s="72"/>
    </row>
    <row r="6" spans="2:32" ht="15">
      <c r="B6" s="50"/>
      <c r="C6" s="99" t="s">
        <v>73</v>
      </c>
      <c r="D6" s="51"/>
      <c r="E6" s="51"/>
      <c r="F6" s="100"/>
      <c r="G6" s="62" t="s">
        <v>79</v>
      </c>
      <c r="H6" s="114">
        <v>-0.34381384224428757</v>
      </c>
      <c r="I6" s="113">
        <v>-0.48184059629380727</v>
      </c>
      <c r="J6" s="113">
        <v>1.2392210944944395</v>
      </c>
      <c r="K6" s="113">
        <v>1.8152355459634748</v>
      </c>
      <c r="L6" s="114">
        <v>1.8773011314837618</v>
      </c>
      <c r="M6" s="113">
        <v>-0.4984713545128301</v>
      </c>
      <c r="N6" s="113">
        <v>-0.1028431144876123</v>
      </c>
      <c r="O6" s="113">
        <v>-0.3188203646507901</v>
      </c>
      <c r="P6" s="114">
        <v>-0.4556338965012685</v>
      </c>
      <c r="Q6" s="113">
        <v>-0.4775900073475441</v>
      </c>
      <c r="R6" s="113">
        <v>-0.6210148777895768</v>
      </c>
      <c r="S6" s="113">
        <v>-0.7229718474096245</v>
      </c>
      <c r="T6" s="114">
        <v>-0.10426887024350151</v>
      </c>
      <c r="U6" s="115">
        <v>0.9439325736871069</v>
      </c>
      <c r="V6" s="113">
        <v>0.9670122627766204</v>
      </c>
      <c r="W6" s="113">
        <v>1.5005939231256917</v>
      </c>
      <c r="X6" s="114">
        <v>1.5454695323522571</v>
      </c>
      <c r="Y6" s="115">
        <v>1.8566216860126872</v>
      </c>
      <c r="Z6" s="113">
        <v>1.9204913969581838</v>
      </c>
      <c r="AA6" s="113">
        <v>1.787211761287793</v>
      </c>
      <c r="AB6" s="114">
        <v>1.6974047988889538</v>
      </c>
      <c r="AC6" s="113">
        <v>1.8287682616943783</v>
      </c>
      <c r="AD6" s="113">
        <v>1.8510287673929184</v>
      </c>
      <c r="AE6" s="113">
        <v>1.8942759015776431</v>
      </c>
      <c r="AF6" s="116">
        <v>1.9347367871872478</v>
      </c>
    </row>
    <row r="7" spans="2:32" ht="15">
      <c r="B7" s="61"/>
      <c r="C7" s="57"/>
      <c r="D7" s="57" t="s">
        <v>54</v>
      </c>
      <c r="E7" s="57"/>
      <c r="F7" s="58"/>
      <c r="G7" s="62" t="s">
        <v>79</v>
      </c>
      <c r="H7" s="75">
        <v>-3.9477475746806334</v>
      </c>
      <c r="I7" s="76">
        <v>-3.5672514197495246</v>
      </c>
      <c r="J7" s="76">
        <v>-1.5838537769311074</v>
      </c>
      <c r="K7" s="76">
        <v>1.0631512154818807</v>
      </c>
      <c r="L7" s="75">
        <v>0.22516733900008035</v>
      </c>
      <c r="M7" s="76">
        <v>-3.545985495154355</v>
      </c>
      <c r="N7" s="76">
        <v>-2.8579658196249085</v>
      </c>
      <c r="O7" s="76">
        <v>-4.082088599514876</v>
      </c>
      <c r="P7" s="75">
        <v>-5.305847653244427</v>
      </c>
      <c r="Q7" s="76">
        <v>-4.009049472668593</v>
      </c>
      <c r="R7" s="76">
        <v>-3.9304187394985632</v>
      </c>
      <c r="S7" s="76">
        <v>-4.219212724187258</v>
      </c>
      <c r="T7" s="75">
        <v>-2.081124365031698</v>
      </c>
      <c r="U7" s="77">
        <v>-1.598184314720612</v>
      </c>
      <c r="V7" s="76">
        <v>-2.4583700540915316</v>
      </c>
      <c r="W7" s="76">
        <v>-0.9668022421665654</v>
      </c>
      <c r="X7" s="75">
        <v>-1.3019767695584505</v>
      </c>
      <c r="Y7" s="77">
        <v>1.1496146585723892</v>
      </c>
      <c r="Z7" s="76">
        <v>1.1181858226998855</v>
      </c>
      <c r="AA7" s="76">
        <v>1.0147833941565239</v>
      </c>
      <c r="AB7" s="75">
        <v>0.9706216714323972</v>
      </c>
      <c r="AC7" s="76">
        <v>0.30919888914715443</v>
      </c>
      <c r="AD7" s="76">
        <v>0.21555490790770193</v>
      </c>
      <c r="AE7" s="76">
        <v>0.19569236271496493</v>
      </c>
      <c r="AF7" s="78">
        <v>0.1804828861138077</v>
      </c>
    </row>
    <row r="8" spans="2:32" ht="15">
      <c r="B8" s="61"/>
      <c r="C8" s="57"/>
      <c r="D8" s="57" t="s">
        <v>47</v>
      </c>
      <c r="E8" s="57"/>
      <c r="F8" s="58"/>
      <c r="G8" s="62" t="s">
        <v>79</v>
      </c>
      <c r="H8" s="75">
        <v>-0.09740584102031846</v>
      </c>
      <c r="I8" s="76">
        <v>-2.0055713582384413</v>
      </c>
      <c r="J8" s="76">
        <v>2.1345910786067606</v>
      </c>
      <c r="K8" s="76">
        <v>2.2013934793383214</v>
      </c>
      <c r="L8" s="75">
        <v>2.147239028463787</v>
      </c>
      <c r="M8" s="76">
        <v>-1.056070756740695</v>
      </c>
      <c r="N8" s="76">
        <v>0.34450775142443035</v>
      </c>
      <c r="O8" s="76">
        <v>0.15378443434074995</v>
      </c>
      <c r="P8" s="75">
        <v>0.1783610970890237</v>
      </c>
      <c r="Q8" s="76">
        <v>-1.647710216470415</v>
      </c>
      <c r="R8" s="76">
        <v>-2.4395880100356777</v>
      </c>
      <c r="S8" s="76">
        <v>-2.2598304292676517</v>
      </c>
      <c r="T8" s="75">
        <v>-1.6684546297115617</v>
      </c>
      <c r="U8" s="77">
        <v>1.5623064644434237</v>
      </c>
      <c r="V8" s="76">
        <v>1.8717698867692434</v>
      </c>
      <c r="W8" s="76">
        <v>2.486725778793229</v>
      </c>
      <c r="X8" s="75">
        <v>2.6241914068857852</v>
      </c>
      <c r="Y8" s="77">
        <v>2.4023086578030046</v>
      </c>
      <c r="Z8" s="76">
        <v>2.5168394168665316</v>
      </c>
      <c r="AA8" s="76">
        <v>2.014697501796121</v>
      </c>
      <c r="AB8" s="75">
        <v>1.871453416065421</v>
      </c>
      <c r="AC8" s="76">
        <v>2.1808873198874608</v>
      </c>
      <c r="AD8" s="76">
        <v>2.166534355420197</v>
      </c>
      <c r="AE8" s="76">
        <v>2.1323150454786344</v>
      </c>
      <c r="AF8" s="78">
        <v>2.1089879489525174</v>
      </c>
    </row>
    <row r="9" spans="2:32" ht="15">
      <c r="B9" s="61"/>
      <c r="C9" s="57"/>
      <c r="D9" s="57" t="s">
        <v>48</v>
      </c>
      <c r="E9" s="57"/>
      <c r="F9" s="58"/>
      <c r="G9" s="62" t="s">
        <v>79</v>
      </c>
      <c r="H9" s="75">
        <v>0.595183207450674</v>
      </c>
      <c r="I9" s="76">
        <v>1.4693431463676916</v>
      </c>
      <c r="J9" s="76">
        <v>2.4193236394133777</v>
      </c>
      <c r="K9" s="76">
        <v>2.7093134084883417</v>
      </c>
      <c r="L9" s="75">
        <v>3.3457728310656023</v>
      </c>
      <c r="M9" s="76">
        <v>0.4609845553349601</v>
      </c>
      <c r="N9" s="76">
        <v>0.4597315436241729</v>
      </c>
      <c r="O9" s="76">
        <v>0.5583230249740723</v>
      </c>
      <c r="P9" s="75">
        <v>0.9008405612672306</v>
      </c>
      <c r="Q9" s="76">
        <v>1.4201500535905751</v>
      </c>
      <c r="R9" s="76">
        <v>1.4897952366636389</v>
      </c>
      <c r="S9" s="76">
        <v>1.3730966154664515</v>
      </c>
      <c r="T9" s="75">
        <v>1.5938482212834515</v>
      </c>
      <c r="U9" s="77">
        <v>2.085893276350319</v>
      </c>
      <c r="V9" s="76">
        <v>2.2731632769033894</v>
      </c>
      <c r="W9" s="76">
        <v>2.54663057720785</v>
      </c>
      <c r="X9" s="75">
        <v>2.7674212223622447</v>
      </c>
      <c r="Y9" s="77">
        <v>2.695708877627496</v>
      </c>
      <c r="Z9" s="76">
        <v>2.770306988508935</v>
      </c>
      <c r="AA9" s="76">
        <v>2.7481571401955023</v>
      </c>
      <c r="AB9" s="75">
        <v>2.623822975231249</v>
      </c>
      <c r="AC9" s="76">
        <v>3.158426254085157</v>
      </c>
      <c r="AD9" s="76">
        <v>3.2725022942009048</v>
      </c>
      <c r="AE9" s="76">
        <v>3.40897193484318</v>
      </c>
      <c r="AF9" s="78">
        <v>3.539584582468322</v>
      </c>
    </row>
    <row r="10" spans="2:32" ht="15">
      <c r="B10" s="61"/>
      <c r="C10" s="57"/>
      <c r="D10" s="57" t="s">
        <v>81</v>
      </c>
      <c r="E10" s="57"/>
      <c r="F10" s="58"/>
      <c r="G10" s="62" t="s">
        <v>79</v>
      </c>
      <c r="H10" s="75">
        <v>0.3730531809893307</v>
      </c>
      <c r="I10" s="76">
        <v>0.2887530788977557</v>
      </c>
      <c r="J10" s="76">
        <v>0.689334412556903</v>
      </c>
      <c r="K10" s="76">
        <v>0.9302738687834875</v>
      </c>
      <c r="L10" s="75">
        <v>0.9267567152831759</v>
      </c>
      <c r="M10" s="76">
        <v>0.5845399267645206</v>
      </c>
      <c r="N10" s="76">
        <v>0.3878690607550084</v>
      </c>
      <c r="O10" s="76">
        <v>0.36157889450601033</v>
      </c>
      <c r="P10" s="75">
        <v>0.1599413548365476</v>
      </c>
      <c r="Q10" s="76">
        <v>0.3172906716542627</v>
      </c>
      <c r="R10" s="76">
        <v>0.38303966958663693</v>
      </c>
      <c r="S10" s="76">
        <v>0.1000767254895294</v>
      </c>
      <c r="T10" s="75">
        <v>0.3543154951171914</v>
      </c>
      <c r="U10" s="77">
        <v>0.5041184225735122</v>
      </c>
      <c r="V10" s="76">
        <v>0.58691211101889</v>
      </c>
      <c r="W10" s="76">
        <v>0.8478189868049952</v>
      </c>
      <c r="X10" s="75">
        <v>0.8184323457075493</v>
      </c>
      <c r="Y10" s="77">
        <v>0.8778212556301241</v>
      </c>
      <c r="Z10" s="76">
        <v>0.9406619911968903</v>
      </c>
      <c r="AA10" s="76">
        <v>0.9670755093153645</v>
      </c>
      <c r="AB10" s="75">
        <v>0.9353647164649601</v>
      </c>
      <c r="AC10" s="76">
        <v>0.8962310083834097</v>
      </c>
      <c r="AD10" s="76">
        <v>0.9065696892675277</v>
      </c>
      <c r="AE10" s="76">
        <v>0.9415373868345114</v>
      </c>
      <c r="AF10" s="78">
        <v>0.9624507867389838</v>
      </c>
    </row>
    <row r="11" spans="2:32" ht="3.75" customHeight="1">
      <c r="B11" s="61"/>
      <c r="C11" s="57"/>
      <c r="E11" s="57"/>
      <c r="F11" s="58"/>
      <c r="G11" s="62"/>
      <c r="H11" s="75"/>
      <c r="I11" s="76"/>
      <c r="J11" s="76"/>
      <c r="K11" s="76"/>
      <c r="L11" s="75"/>
      <c r="M11" s="76"/>
      <c r="N11" s="76"/>
      <c r="O11" s="76"/>
      <c r="P11" s="75"/>
      <c r="Q11" s="76"/>
      <c r="R11" s="76"/>
      <c r="S11" s="76"/>
      <c r="T11" s="75"/>
      <c r="U11" s="77"/>
      <c r="V11" s="76"/>
      <c r="W11" s="76"/>
      <c r="X11" s="75"/>
      <c r="Y11" s="77"/>
      <c r="Z11" s="76"/>
      <c r="AA11" s="76"/>
      <c r="AB11" s="75"/>
      <c r="AC11" s="76"/>
      <c r="AD11" s="76"/>
      <c r="AE11" s="76"/>
      <c r="AF11" s="78"/>
    </row>
    <row r="12" spans="2:32" ht="15">
      <c r="B12" s="61"/>
      <c r="C12" s="57"/>
      <c r="D12" s="57" t="s">
        <v>82</v>
      </c>
      <c r="E12" s="57"/>
      <c r="F12" s="58"/>
      <c r="G12" s="62" t="s">
        <v>79</v>
      </c>
      <c r="H12" s="75">
        <v>0.3235407226578815</v>
      </c>
      <c r="I12" s="76">
        <v>0.06311620467587886</v>
      </c>
      <c r="J12" s="76">
        <v>1.7331797583938169</v>
      </c>
      <c r="K12" s="76">
        <v>1.9455516958946788</v>
      </c>
      <c r="L12" s="75">
        <v>2.154667852218722</v>
      </c>
      <c r="M12" s="76">
        <v>0.06688515818341045</v>
      </c>
      <c r="N12" s="76">
        <v>0.40737277948443307</v>
      </c>
      <c r="O12" s="76">
        <v>0.38469258045093113</v>
      </c>
      <c r="P12" s="75">
        <v>0.4352192835621196</v>
      </c>
      <c r="Q12" s="76">
        <v>0.153733039235334</v>
      </c>
      <c r="R12" s="76">
        <v>-0.036581310276034174</v>
      </c>
      <c r="S12" s="76">
        <v>-0.10663467626376644</v>
      </c>
      <c r="T12" s="75">
        <v>0.24246692257699465</v>
      </c>
      <c r="U12" s="77">
        <v>1.3835819827085771</v>
      </c>
      <c r="V12" s="76">
        <v>1.5722487809262589</v>
      </c>
      <c r="W12" s="76">
        <v>1.932801570586463</v>
      </c>
      <c r="X12" s="75">
        <v>2.0434310792084176</v>
      </c>
      <c r="Y12" s="77">
        <v>1.9782272464885295</v>
      </c>
      <c r="Z12" s="76">
        <v>2.0598519904657024</v>
      </c>
      <c r="AA12" s="76">
        <v>1.9208608050662122</v>
      </c>
      <c r="AB12" s="75">
        <v>1.8240655732707722</v>
      </c>
      <c r="AC12" s="76">
        <v>2.094892696738839</v>
      </c>
      <c r="AD12" s="76">
        <v>2.136828751932555</v>
      </c>
      <c r="AE12" s="76">
        <v>2.191413885625778</v>
      </c>
      <c r="AF12" s="78">
        <v>2.241189240283987</v>
      </c>
    </row>
    <row r="13" spans="2:32" ht="15">
      <c r="B13" s="61"/>
      <c r="C13" s="57"/>
      <c r="D13" s="57" t="s">
        <v>83</v>
      </c>
      <c r="E13" s="57"/>
      <c r="F13" s="58"/>
      <c r="G13" s="62" t="s">
        <v>79</v>
      </c>
      <c r="H13" s="75">
        <v>0.4890466939103675</v>
      </c>
      <c r="I13" s="76">
        <v>0.9000191787568639</v>
      </c>
      <c r="J13" s="76">
        <v>1.5811761749814082</v>
      </c>
      <c r="K13" s="76">
        <v>1.8478138742850376</v>
      </c>
      <c r="L13" s="75">
        <v>2.173821343683713</v>
      </c>
      <c r="M13" s="76">
        <v>0.5211485441463282</v>
      </c>
      <c r="N13" s="76">
        <v>0.422096412180494</v>
      </c>
      <c r="O13" s="76">
        <v>0.4717454581953291</v>
      </c>
      <c r="P13" s="75">
        <v>0.5411906193625953</v>
      </c>
      <c r="Q13" s="76">
        <v>0.8863765595210111</v>
      </c>
      <c r="R13" s="76">
        <v>0.9607365646995873</v>
      </c>
      <c r="S13" s="76">
        <v>0.7559107559107474</v>
      </c>
      <c r="T13" s="75">
        <v>0.9968866776589209</v>
      </c>
      <c r="U13" s="77">
        <v>1.3206680480259791</v>
      </c>
      <c r="V13" s="76">
        <v>1.45561593229597</v>
      </c>
      <c r="W13" s="76">
        <v>1.7247465207986181</v>
      </c>
      <c r="X13" s="75">
        <v>1.8217839318981959</v>
      </c>
      <c r="Y13" s="77">
        <v>1.8155018546596438</v>
      </c>
      <c r="Z13" s="76">
        <v>1.8843633233800006</v>
      </c>
      <c r="AA13" s="76">
        <v>1.8855286371739481</v>
      </c>
      <c r="AB13" s="75">
        <v>1.8059518021542829</v>
      </c>
      <c r="AC13" s="76">
        <v>2.0617512947708576</v>
      </c>
      <c r="AD13" s="76">
        <v>2.1256416847869986</v>
      </c>
      <c r="AE13" s="76">
        <v>2.214367307771141</v>
      </c>
      <c r="AF13" s="78">
        <v>2.2919743321910886</v>
      </c>
    </row>
    <row r="14" spans="2:32" ht="3.75" customHeight="1">
      <c r="B14" s="61"/>
      <c r="C14" s="57"/>
      <c r="D14" s="57"/>
      <c r="E14" s="57"/>
      <c r="F14" s="58"/>
      <c r="G14" s="62"/>
      <c r="H14" s="75"/>
      <c r="I14" s="76"/>
      <c r="J14" s="76"/>
      <c r="K14" s="76"/>
      <c r="L14" s="75"/>
      <c r="M14" s="76"/>
      <c r="N14" s="76"/>
      <c r="O14" s="76"/>
      <c r="P14" s="75"/>
      <c r="Q14" s="76"/>
      <c r="R14" s="76"/>
      <c r="S14" s="76"/>
      <c r="T14" s="75"/>
      <c r="U14" s="77"/>
      <c r="V14" s="76"/>
      <c r="W14" s="76"/>
      <c r="X14" s="75"/>
      <c r="Y14" s="77"/>
      <c r="Z14" s="76"/>
      <c r="AA14" s="76"/>
      <c r="AB14" s="75"/>
      <c r="AC14" s="76"/>
      <c r="AD14" s="76"/>
      <c r="AE14" s="76"/>
      <c r="AF14" s="78"/>
    </row>
    <row r="15" spans="2:32" ht="15">
      <c r="B15" s="61"/>
      <c r="C15" s="57" t="s">
        <v>74</v>
      </c>
      <c r="D15" s="57"/>
      <c r="E15" s="57"/>
      <c r="F15" s="58"/>
      <c r="G15" s="62" t="s">
        <v>79</v>
      </c>
      <c r="H15" s="75">
        <v>-0.32591693725294135</v>
      </c>
      <c r="I15" s="76">
        <v>-0.51335998323853</v>
      </c>
      <c r="J15" s="76">
        <v>1.2469737510131296</v>
      </c>
      <c r="K15" s="76">
        <v>1.846326581898765</v>
      </c>
      <c r="L15" s="75">
        <v>2.0326306095724362</v>
      </c>
      <c r="M15" s="76">
        <v>-0.42361195035105936</v>
      </c>
      <c r="N15" s="76">
        <v>-0.0956643546232101</v>
      </c>
      <c r="O15" s="76">
        <v>-0.2978990488194029</v>
      </c>
      <c r="P15" s="75">
        <v>-0.4869497102163507</v>
      </c>
      <c r="Q15" s="76">
        <v>-0.5194469291734123</v>
      </c>
      <c r="R15" s="76">
        <v>-0.6726177225825438</v>
      </c>
      <c r="S15" s="76">
        <v>-0.7369497866165631</v>
      </c>
      <c r="T15" s="75">
        <v>-0.12281033922903362</v>
      </c>
      <c r="U15" s="77">
        <v>0.8847916920076386</v>
      </c>
      <c r="V15" s="76">
        <v>1.0118061912508693</v>
      </c>
      <c r="W15" s="76">
        <v>1.5128184747829323</v>
      </c>
      <c r="X15" s="75">
        <v>1.5784079601247782</v>
      </c>
      <c r="Y15" s="77">
        <v>1.8737589357031794</v>
      </c>
      <c r="Z15" s="76">
        <v>1.9449926557028334</v>
      </c>
      <c r="AA15" s="76">
        <v>1.8264599710364564</v>
      </c>
      <c r="AB15" s="75">
        <v>1.740788362601947</v>
      </c>
      <c r="AC15" s="76">
        <v>1.9715913510100762</v>
      </c>
      <c r="AD15" s="76">
        <v>2.0011897349977374</v>
      </c>
      <c r="AE15" s="76">
        <v>2.0539340219174846</v>
      </c>
      <c r="AF15" s="78">
        <v>2.103261943489926</v>
      </c>
    </row>
    <row r="16" spans="2:32" ht="3.75" customHeight="1">
      <c r="B16" s="61"/>
      <c r="C16" s="57"/>
      <c r="D16" s="57"/>
      <c r="E16" s="57"/>
      <c r="F16" s="58"/>
      <c r="G16" s="62"/>
      <c r="H16" s="58"/>
      <c r="I16" s="57"/>
      <c r="J16" s="57"/>
      <c r="K16" s="57"/>
      <c r="L16" s="58"/>
      <c r="M16" s="57"/>
      <c r="N16" s="57"/>
      <c r="O16" s="57"/>
      <c r="P16" s="58"/>
      <c r="Q16" s="57"/>
      <c r="R16" s="57"/>
      <c r="S16" s="57"/>
      <c r="T16" s="58"/>
      <c r="U16" s="59"/>
      <c r="V16" s="57"/>
      <c r="W16" s="57"/>
      <c r="X16" s="58"/>
      <c r="Y16" s="59"/>
      <c r="Z16" s="57"/>
      <c r="AA16" s="57"/>
      <c r="AB16" s="58"/>
      <c r="AC16" s="57"/>
      <c r="AD16" s="57"/>
      <c r="AE16" s="57"/>
      <c r="AF16" s="60"/>
    </row>
    <row r="17" spans="2:32" ht="15">
      <c r="B17" s="61"/>
      <c r="C17" s="57" t="s">
        <v>18</v>
      </c>
      <c r="D17" s="57"/>
      <c r="E17" s="57"/>
      <c r="F17" s="58"/>
      <c r="G17" s="62" t="s">
        <v>80</v>
      </c>
      <c r="H17" s="75">
        <v>-0.2159893415665124</v>
      </c>
      <c r="I17" s="76">
        <v>-0.40268549930814856</v>
      </c>
      <c r="J17" s="76">
        <v>1.3259615399035027</v>
      </c>
      <c r="K17" s="76">
        <v>1.92207927855641</v>
      </c>
      <c r="L17" s="75">
        <v>2.1170907076548957</v>
      </c>
      <c r="M17" s="76">
        <v>-0.18750088378565977</v>
      </c>
      <c r="N17" s="76">
        <v>-0.18075111970956925</v>
      </c>
      <c r="O17" s="76">
        <v>-0.2568059072445834</v>
      </c>
      <c r="P17" s="75">
        <v>-0.2373563427074714</v>
      </c>
      <c r="Q17" s="76">
        <v>-0.38460061213930885</v>
      </c>
      <c r="R17" s="76">
        <v>-0.4586511875440493</v>
      </c>
      <c r="S17" s="76">
        <v>-0.5999851167751302</v>
      </c>
      <c r="T17" s="75">
        <v>-0.1695654083501239</v>
      </c>
      <c r="U17" s="77">
        <v>0.5500949532389257</v>
      </c>
      <c r="V17" s="76">
        <v>1.113158092564717</v>
      </c>
      <c r="W17" s="76">
        <v>1.766559148753032</v>
      </c>
      <c r="X17" s="75">
        <v>1.8556059615876421</v>
      </c>
      <c r="Y17" s="77">
        <v>1.8276188792204664</v>
      </c>
      <c r="Z17" s="76">
        <v>1.8881643812561464</v>
      </c>
      <c r="AA17" s="76">
        <v>1.956202807388621</v>
      </c>
      <c r="AB17" s="75">
        <v>2.007828734576208</v>
      </c>
      <c r="AC17" s="76">
        <v>2.064504132335145</v>
      </c>
      <c r="AD17" s="76">
        <v>2.0969124796196894</v>
      </c>
      <c r="AE17" s="76">
        <v>2.1303651855786256</v>
      </c>
      <c r="AF17" s="78">
        <v>2.171564244712613</v>
      </c>
    </row>
    <row r="18" spans="2:32" ht="15">
      <c r="B18" s="61"/>
      <c r="C18" s="57"/>
      <c r="D18" s="57" t="s">
        <v>19</v>
      </c>
      <c r="E18" s="57"/>
      <c r="F18" s="58"/>
      <c r="G18" s="62" t="s">
        <v>80</v>
      </c>
      <c r="H18" s="75">
        <v>-0.11406548416968576</v>
      </c>
      <c r="I18" s="76">
        <v>-0.2249459206548039</v>
      </c>
      <c r="J18" s="76">
        <v>1.3217797456645854</v>
      </c>
      <c r="K18" s="76">
        <v>1.6745785010588037</v>
      </c>
      <c r="L18" s="75">
        <v>1.8602406012154376</v>
      </c>
      <c r="M18" s="76">
        <v>-0.07616728142153306</v>
      </c>
      <c r="N18" s="76">
        <v>0.20110819583007356</v>
      </c>
      <c r="O18" s="76">
        <v>-0.03490851537540607</v>
      </c>
      <c r="P18" s="75">
        <v>-0.5399568253160965</v>
      </c>
      <c r="Q18" s="76">
        <v>-0.38142832401297255</v>
      </c>
      <c r="R18" s="76">
        <v>-0.5577783299695227</v>
      </c>
      <c r="S18" s="76">
        <v>-0.25986485633913503</v>
      </c>
      <c r="T18" s="75">
        <v>0.29299999999999216</v>
      </c>
      <c r="U18" s="77">
        <v>0.9560886219376528</v>
      </c>
      <c r="V18" s="76">
        <v>1.3128812152450848</v>
      </c>
      <c r="W18" s="76">
        <v>1.4900205523232586</v>
      </c>
      <c r="X18" s="75">
        <v>1.516803194092418</v>
      </c>
      <c r="Y18" s="77">
        <v>1.4633265843124263</v>
      </c>
      <c r="Z18" s="76">
        <v>1.643584634635232</v>
      </c>
      <c r="AA18" s="76">
        <v>1.7676992821463102</v>
      </c>
      <c r="AB18" s="75">
        <v>1.8171801131227312</v>
      </c>
      <c r="AC18" s="76">
        <v>1.8307582520469055</v>
      </c>
      <c r="AD18" s="76">
        <v>1.8456313905488742</v>
      </c>
      <c r="AE18" s="76">
        <v>1.8741790083889498</v>
      </c>
      <c r="AF18" s="78">
        <v>1.8873228370537305</v>
      </c>
    </row>
    <row r="19" spans="2:32" ht="15">
      <c r="B19" s="61"/>
      <c r="C19" s="57"/>
      <c r="D19" s="57" t="s">
        <v>21</v>
      </c>
      <c r="E19" s="57"/>
      <c r="F19" s="58"/>
      <c r="G19" s="62" t="s">
        <v>80</v>
      </c>
      <c r="H19" s="75">
        <v>0.6931768509741261</v>
      </c>
      <c r="I19" s="76">
        <v>1.2105508253835922</v>
      </c>
      <c r="J19" s="76">
        <v>2.1052925751950937</v>
      </c>
      <c r="K19" s="76">
        <v>2.7561008589414087</v>
      </c>
      <c r="L19" s="75">
        <v>2.518421997016617</v>
      </c>
      <c r="M19" s="76">
        <v>0.5143977186640996</v>
      </c>
      <c r="N19" s="76">
        <v>0.6423773787547873</v>
      </c>
      <c r="O19" s="76">
        <v>0.7434492123570067</v>
      </c>
      <c r="P19" s="75">
        <v>0.864168333962013</v>
      </c>
      <c r="Q19" s="76">
        <v>1.1430021324705137</v>
      </c>
      <c r="R19" s="76">
        <v>1.1074646993389337</v>
      </c>
      <c r="S19" s="76">
        <v>1.1400000000000148</v>
      </c>
      <c r="T19" s="75">
        <v>1.4600139999999726</v>
      </c>
      <c r="U19" s="77">
        <v>1.7400999999999556</v>
      </c>
      <c r="V19" s="76">
        <v>1.9179852637569041</v>
      </c>
      <c r="W19" s="76">
        <v>2.241834272752257</v>
      </c>
      <c r="X19" s="75">
        <v>2.5158726463079546</v>
      </c>
      <c r="Y19" s="77">
        <v>2.589008449190473</v>
      </c>
      <c r="Z19" s="76">
        <v>2.85951117603544</v>
      </c>
      <c r="AA19" s="76">
        <v>2.9052091902270263</v>
      </c>
      <c r="AB19" s="75">
        <v>2.664435210863431</v>
      </c>
      <c r="AC19" s="76">
        <v>2.6251884996335804</v>
      </c>
      <c r="AD19" s="76">
        <v>2.559010021559672</v>
      </c>
      <c r="AE19" s="76">
        <v>2.4863905495583225</v>
      </c>
      <c r="AF19" s="78">
        <v>2.4055957621250172</v>
      </c>
    </row>
    <row r="20" spans="2:32" ht="15">
      <c r="B20" s="61"/>
      <c r="C20" s="57"/>
      <c r="D20" s="57" t="s">
        <v>20</v>
      </c>
      <c r="E20" s="57"/>
      <c r="F20" s="58"/>
      <c r="G20" s="62" t="s">
        <v>80</v>
      </c>
      <c r="H20" s="75">
        <v>-0.0006541251742504528</v>
      </c>
      <c r="I20" s="76">
        <v>-0.5724415306933537</v>
      </c>
      <c r="J20" s="76">
        <v>1.7709778530798985</v>
      </c>
      <c r="K20" s="76">
        <v>2.0583929787741653</v>
      </c>
      <c r="L20" s="75">
        <v>2.161306804824136</v>
      </c>
      <c r="M20" s="76">
        <v>-1.0273512134866394</v>
      </c>
      <c r="N20" s="76">
        <v>0.05978819530064072</v>
      </c>
      <c r="O20" s="76">
        <v>0.36543077617743336</v>
      </c>
      <c r="P20" s="75">
        <v>0.5274215836797538</v>
      </c>
      <c r="Q20" s="76">
        <v>-0.5352004592099178</v>
      </c>
      <c r="R20" s="76">
        <v>-1.0589633890203345</v>
      </c>
      <c r="S20" s="76">
        <v>-0.2004100176311283</v>
      </c>
      <c r="T20" s="75">
        <v>-0.40464425388975656</v>
      </c>
      <c r="U20" s="77">
        <v>1.8423084392733102</v>
      </c>
      <c r="V20" s="76">
        <v>1.9895382203708039</v>
      </c>
      <c r="W20" s="76">
        <v>1.4800646444920602</v>
      </c>
      <c r="X20" s="75">
        <v>1.7317340876384293</v>
      </c>
      <c r="Y20" s="77">
        <v>1.9335957240389519</v>
      </c>
      <c r="Z20" s="76">
        <v>2.0260209092251955</v>
      </c>
      <c r="AA20" s="76">
        <v>2.1035066889797207</v>
      </c>
      <c r="AB20" s="75">
        <v>2.1601064306848485</v>
      </c>
      <c r="AC20" s="76">
        <v>2.186328595016022</v>
      </c>
      <c r="AD20" s="76">
        <v>2.1647550831365407</v>
      </c>
      <c r="AE20" s="76">
        <v>2.1500209915720205</v>
      </c>
      <c r="AF20" s="78">
        <v>2.1532554086558093</v>
      </c>
    </row>
    <row r="21" spans="2:32" ht="15">
      <c r="B21" s="61"/>
      <c r="C21" s="57"/>
      <c r="D21" s="57" t="s">
        <v>22</v>
      </c>
      <c r="E21" s="57"/>
      <c r="F21" s="58"/>
      <c r="G21" s="62" t="s">
        <v>80</v>
      </c>
      <c r="H21" s="75">
        <v>-1.394459830902946</v>
      </c>
      <c r="I21" s="76">
        <v>-1.0327469259502635</v>
      </c>
      <c r="J21" s="76">
        <v>1.7279943268271154</v>
      </c>
      <c r="K21" s="76">
        <v>1.9316071500278298</v>
      </c>
      <c r="L21" s="75">
        <v>2.1141842732953933</v>
      </c>
      <c r="M21" s="76">
        <v>-2.6818440537908117</v>
      </c>
      <c r="N21" s="76">
        <v>-1.3673077832825413</v>
      </c>
      <c r="O21" s="76">
        <v>-0.6104325349223956</v>
      </c>
      <c r="P21" s="75">
        <v>-0.8829824051116333</v>
      </c>
      <c r="Q21" s="76">
        <v>-0.07042219314955389</v>
      </c>
      <c r="R21" s="76">
        <v>-1.9000398631932995</v>
      </c>
      <c r="S21" s="76">
        <v>-1.564298964809879</v>
      </c>
      <c r="T21" s="75">
        <v>-0.5958168798133983</v>
      </c>
      <c r="U21" s="77">
        <v>0.9674192487796347</v>
      </c>
      <c r="V21" s="76">
        <v>2.199794443857911</v>
      </c>
      <c r="W21" s="76">
        <v>1.9533244497760904</v>
      </c>
      <c r="X21" s="75">
        <v>1.7665390455427428</v>
      </c>
      <c r="Y21" s="77">
        <v>1.811143303436836</v>
      </c>
      <c r="Z21" s="76">
        <v>1.89458807766745</v>
      </c>
      <c r="AA21" s="76">
        <v>1.966015186749388</v>
      </c>
      <c r="AB21" s="75">
        <v>2.03327437380716</v>
      </c>
      <c r="AC21" s="76">
        <v>2.0708554410752527</v>
      </c>
      <c r="AD21" s="76">
        <v>2.0963384368504023</v>
      </c>
      <c r="AE21" s="76">
        <v>2.1262162562010474</v>
      </c>
      <c r="AF21" s="78">
        <v>2.1557690398836797</v>
      </c>
    </row>
    <row r="22" spans="2:32" ht="15">
      <c r="B22" s="61"/>
      <c r="C22" s="57"/>
      <c r="D22" s="57" t="s">
        <v>23</v>
      </c>
      <c r="E22" s="57"/>
      <c r="F22" s="58"/>
      <c r="G22" s="62" t="s">
        <v>80</v>
      </c>
      <c r="H22" s="75">
        <v>-1.1070185923627918</v>
      </c>
      <c r="I22" s="76">
        <v>-0.7765934653418896</v>
      </c>
      <c r="J22" s="76">
        <v>2.144746183097638</v>
      </c>
      <c r="K22" s="76">
        <v>2.1386443885247957</v>
      </c>
      <c r="L22" s="75">
        <v>2.146537954469224</v>
      </c>
      <c r="M22" s="76">
        <v>-2.5550721821737596</v>
      </c>
      <c r="N22" s="76">
        <v>-0.695529721014509</v>
      </c>
      <c r="O22" s="76">
        <v>-0.14404606484797</v>
      </c>
      <c r="P22" s="75">
        <v>-1.0160936191533807</v>
      </c>
      <c r="Q22" s="76">
        <v>0.38113902791867815</v>
      </c>
      <c r="R22" s="76">
        <v>-1.8311333929825224</v>
      </c>
      <c r="S22" s="76">
        <v>-1.2778567382861894</v>
      </c>
      <c r="T22" s="75">
        <v>-0.34846468084013793</v>
      </c>
      <c r="U22" s="77">
        <v>1.1625031369439967</v>
      </c>
      <c r="V22" s="76">
        <v>2.726914333995495</v>
      </c>
      <c r="W22" s="76">
        <v>2.465110293983045</v>
      </c>
      <c r="X22" s="75">
        <v>2.1822887637640065</v>
      </c>
      <c r="Y22" s="77">
        <v>2.299581483158491</v>
      </c>
      <c r="Z22" s="76">
        <v>2.131196700296883</v>
      </c>
      <c r="AA22" s="76">
        <v>2.0478725143841814</v>
      </c>
      <c r="AB22" s="75">
        <v>2.0702613259878007</v>
      </c>
      <c r="AC22" s="76">
        <v>2.086166394549622</v>
      </c>
      <c r="AD22" s="76">
        <v>2.133787747551267</v>
      </c>
      <c r="AE22" s="76">
        <v>2.1754761045974504</v>
      </c>
      <c r="AF22" s="78">
        <v>2.1847172301830966</v>
      </c>
    </row>
    <row r="23" spans="2:32" ht="18">
      <c r="B23" s="61"/>
      <c r="C23" s="57"/>
      <c r="D23" s="57" t="s">
        <v>130</v>
      </c>
      <c r="E23" s="57"/>
      <c r="F23" s="58"/>
      <c r="G23" s="62" t="s">
        <v>80</v>
      </c>
      <c r="H23" s="75">
        <v>-0.2906588864535422</v>
      </c>
      <c r="I23" s="76">
        <v>-0.2581583011049986</v>
      </c>
      <c r="J23" s="76">
        <v>-0.40800126471847875</v>
      </c>
      <c r="K23" s="76">
        <v>-0.20270216012406195</v>
      </c>
      <c r="L23" s="75">
        <v>-0.03167379122359648</v>
      </c>
      <c r="M23" s="76">
        <v>-0.1300959161815598</v>
      </c>
      <c r="N23" s="76">
        <v>-0.6764832040095854</v>
      </c>
      <c r="O23" s="76">
        <v>-0.4670592505453328</v>
      </c>
      <c r="P23" s="75">
        <v>0.1344776326866821</v>
      </c>
      <c r="Q23" s="76">
        <v>-0.44984667980570237</v>
      </c>
      <c r="R23" s="76">
        <v>-0.07019177524644249</v>
      </c>
      <c r="S23" s="76">
        <v>-0.2901499269159302</v>
      </c>
      <c r="T23" s="75">
        <v>-0.2482171480660611</v>
      </c>
      <c r="U23" s="77">
        <v>-0.1928420927863641</v>
      </c>
      <c r="V23" s="76">
        <v>-0.5131273469616389</v>
      </c>
      <c r="W23" s="76">
        <v>-0.49947327703895894</v>
      </c>
      <c r="X23" s="75">
        <v>-0.4068706262613091</v>
      </c>
      <c r="Y23" s="77">
        <v>-0.4774586294882255</v>
      </c>
      <c r="Z23" s="76">
        <v>-0.23167125253976906</v>
      </c>
      <c r="AA23" s="76">
        <v>-0.08021463418872088</v>
      </c>
      <c r="AB23" s="75">
        <v>-0.036236756622486155</v>
      </c>
      <c r="AC23" s="76">
        <v>-0.014998068803137699</v>
      </c>
      <c r="AD23" s="76">
        <v>-0.036666916528574234</v>
      </c>
      <c r="AE23" s="76">
        <v>-0.048211028981157256</v>
      </c>
      <c r="AF23" s="78">
        <v>-0.028329275731323378</v>
      </c>
    </row>
    <row r="24" spans="2:32" ht="3.75" customHeight="1">
      <c r="B24" s="61"/>
      <c r="C24" s="57"/>
      <c r="D24" s="57"/>
      <c r="E24" s="57"/>
      <c r="F24" s="58"/>
      <c r="G24" s="62"/>
      <c r="H24" s="58"/>
      <c r="I24" s="57"/>
      <c r="J24" s="57"/>
      <c r="K24" s="57"/>
      <c r="L24" s="58"/>
      <c r="M24" s="57"/>
      <c r="N24" s="57"/>
      <c r="O24" s="57"/>
      <c r="P24" s="58"/>
      <c r="Q24" s="57"/>
      <c r="R24" s="57"/>
      <c r="S24" s="57"/>
      <c r="T24" s="58"/>
      <c r="U24" s="59"/>
      <c r="V24" s="57"/>
      <c r="W24" s="57"/>
      <c r="X24" s="58"/>
      <c r="Y24" s="59"/>
      <c r="Z24" s="57"/>
      <c r="AA24" s="57"/>
      <c r="AB24" s="58"/>
      <c r="AC24" s="57"/>
      <c r="AD24" s="57"/>
      <c r="AE24" s="57"/>
      <c r="AF24" s="60"/>
    </row>
    <row r="25" spans="2:32" ht="18.75" thickBot="1">
      <c r="B25" s="63"/>
      <c r="C25" s="64" t="s">
        <v>131</v>
      </c>
      <c r="D25" s="64"/>
      <c r="E25" s="64"/>
      <c r="F25" s="65"/>
      <c r="G25" s="66" t="s">
        <v>45</v>
      </c>
      <c r="H25" s="80">
        <v>0.5439056546457977</v>
      </c>
      <c r="I25" s="79">
        <v>1.6815442586316323</v>
      </c>
      <c r="J25" s="79">
        <v>2.6051732422815945</v>
      </c>
      <c r="K25" s="79">
        <v>1.3409499050407447</v>
      </c>
      <c r="L25" s="80">
        <v>0.8888859415551167</v>
      </c>
      <c r="M25" s="79">
        <v>0.48568101090063465</v>
      </c>
      <c r="N25" s="79">
        <v>-0.09828658695406034</v>
      </c>
      <c r="O25" s="79">
        <v>0.42000777035222825</v>
      </c>
      <c r="P25" s="80">
        <v>1.3556104559110338</v>
      </c>
      <c r="Q25" s="79">
        <v>1.2565198782734939</v>
      </c>
      <c r="R25" s="79">
        <v>0.7538599568862878</v>
      </c>
      <c r="S25" s="79">
        <v>2.1243706777555644</v>
      </c>
      <c r="T25" s="80">
        <v>2.572307647648401</v>
      </c>
      <c r="U25" s="81">
        <v>2.265022358661099</v>
      </c>
      <c r="V25" s="79">
        <v>3.464551073971762</v>
      </c>
      <c r="W25" s="79">
        <v>2.7874449217514012</v>
      </c>
      <c r="X25" s="80">
        <v>1.9249174387695973</v>
      </c>
      <c r="Y25" s="81">
        <v>1.9632983000826982</v>
      </c>
      <c r="Z25" s="79">
        <v>1.3586518205556075</v>
      </c>
      <c r="AA25" s="79">
        <v>1.1189383614104997</v>
      </c>
      <c r="AB25" s="80">
        <v>0.9445701865503366</v>
      </c>
      <c r="AC25" s="79">
        <v>1.0067100045938702</v>
      </c>
      <c r="AD25" s="79">
        <v>0.8728228857060856</v>
      </c>
      <c r="AE25" s="79">
        <v>0.761232465863344</v>
      </c>
      <c r="AF25" s="82">
        <v>0.9163816330760142</v>
      </c>
    </row>
    <row r="26" ht="3.75" customHeight="1"/>
    <row r="27" ht="15">
      <c r="B27" s="45" t="s">
        <v>110</v>
      </c>
    </row>
    <row r="28" spans="2:6" ht="15">
      <c r="B28" s="45" t="s">
        <v>114</v>
      </c>
      <c r="F28" s="68"/>
    </row>
    <row r="29" spans="2:6" ht="15">
      <c r="B29" s="45" t="s">
        <v>115</v>
      </c>
      <c r="F29" s="68"/>
    </row>
    <row r="30" ht="15">
      <c r="G30" s="68"/>
    </row>
    <row r="31" ht="15.75" thickBot="1">
      <c r="F31" s="70" t="s">
        <v>78</v>
      </c>
    </row>
    <row r="32" spans="6:23" ht="15">
      <c r="F32" s="101"/>
      <c r="G32" s="102"/>
      <c r="H32" s="197">
        <v>42614</v>
      </c>
      <c r="I32" s="197">
        <v>42644</v>
      </c>
      <c r="J32" s="197">
        <v>42675</v>
      </c>
      <c r="K32" s="197">
        <v>42705</v>
      </c>
      <c r="L32" s="197">
        <v>42736</v>
      </c>
      <c r="M32" s="197">
        <v>42767</v>
      </c>
      <c r="N32" s="197">
        <v>42795</v>
      </c>
      <c r="O32" s="197">
        <v>42826</v>
      </c>
      <c r="P32" s="197">
        <v>42856</v>
      </c>
      <c r="Q32" s="197">
        <v>42887</v>
      </c>
      <c r="R32" s="197">
        <v>42917</v>
      </c>
      <c r="S32" s="197">
        <v>42948</v>
      </c>
      <c r="T32" s="197">
        <v>42979</v>
      </c>
      <c r="U32" s="197">
        <v>43009</v>
      </c>
      <c r="V32" s="197">
        <v>43040</v>
      </c>
      <c r="W32" s="198">
        <v>43070</v>
      </c>
    </row>
    <row r="33" spans="6:23" ht="15.75" thickBot="1">
      <c r="F33" s="103" t="s">
        <v>73</v>
      </c>
      <c r="G33" s="104" t="s">
        <v>86</v>
      </c>
      <c r="H33" s="79">
        <v>-0.5209376878381136</v>
      </c>
      <c r="I33" s="79">
        <v>-0.3203203203203344</v>
      </c>
      <c r="J33" s="79">
        <v>-0.206657033624694</v>
      </c>
      <c r="K33" s="79">
        <v>0.21533395926709886</v>
      </c>
      <c r="L33" s="79">
        <v>0.9229348276060847</v>
      </c>
      <c r="M33" s="79">
        <v>0.9077292449458696</v>
      </c>
      <c r="N33" s="79">
        <v>1.001100425348426</v>
      </c>
      <c r="O33" s="79">
        <v>0.8673537786606715</v>
      </c>
      <c r="P33" s="79">
        <v>1.0372401974639018</v>
      </c>
      <c r="Q33" s="79">
        <v>0.9964544025958304</v>
      </c>
      <c r="R33" s="79">
        <v>1.4116290833383687</v>
      </c>
      <c r="S33" s="79">
        <v>1.4669537898071496</v>
      </c>
      <c r="T33" s="79">
        <v>1.6232872842313384</v>
      </c>
      <c r="U33" s="79">
        <v>1.5478262730392203</v>
      </c>
      <c r="V33" s="79">
        <v>1.520032803287208</v>
      </c>
      <c r="W33" s="82">
        <v>1.5685353655431555</v>
      </c>
    </row>
    <row r="34" spans="6:8" ht="15">
      <c r="F34" s="45" t="s">
        <v>110</v>
      </c>
      <c r="G34" s="105"/>
      <c r="H34" s="106"/>
    </row>
    <row r="35" spans="7:8" ht="15">
      <c r="G35" s="105"/>
      <c r="H35" s="106"/>
    </row>
    <row r="36" spans="7:8" ht="15">
      <c r="G36" s="105"/>
      <c r="H36" s="106"/>
    </row>
    <row r="37" spans="7:8" ht="15">
      <c r="G37" s="105"/>
      <c r="H37" s="106"/>
    </row>
    <row r="38" spans="7:8" ht="15">
      <c r="G38" s="105"/>
      <c r="H38" s="106"/>
    </row>
    <row r="39" spans="7:8" ht="15">
      <c r="G39" s="105"/>
      <c r="H39" s="106"/>
    </row>
    <row r="40" spans="7:8" ht="15">
      <c r="G40" s="105"/>
      <c r="H40" s="106"/>
    </row>
    <row r="41" spans="7:8" ht="15">
      <c r="G41" s="105"/>
      <c r="H41" s="106"/>
    </row>
    <row r="42" spans="7:8" ht="15">
      <c r="G42" s="105"/>
      <c r="H42" s="106"/>
    </row>
  </sheetData>
  <sheetProtection/>
  <mergeCells count="11">
    <mergeCell ref="B3:F4"/>
    <mergeCell ref="G3:G4"/>
    <mergeCell ref="I3:I4"/>
    <mergeCell ref="J3:J4"/>
    <mergeCell ref="L3:L4"/>
    <mergeCell ref="M3:P3"/>
    <mergeCell ref="Q3:T3"/>
    <mergeCell ref="K3:K4"/>
    <mergeCell ref="AC3:AF3"/>
    <mergeCell ref="U3:X3"/>
    <mergeCell ref="Y3:AB3"/>
  </mergeCells>
  <printOptions/>
  <pageMargins left="0.7" right="0.7" top="0.75" bottom="0.75" header="0.3" footer="0.3"/>
  <pageSetup fitToHeight="1" fitToWidth="1"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1:DN94"/>
  <sheetViews>
    <sheetView zoomScale="80" zoomScaleNormal="80" zoomScalePageLayoutView="0" workbookViewId="0" topLeftCell="A22">
      <selection activeCell="L68" sqref="L68"/>
    </sheetView>
  </sheetViews>
  <sheetFormatPr defaultColWidth="9.140625" defaultRowHeight="15"/>
  <cols>
    <col min="1" max="5" width="3.140625" style="45" customWidth="1"/>
    <col min="6" max="6" width="35.00390625" style="45" customWidth="1"/>
    <col min="7" max="7" width="21.28125" style="45" customWidth="1"/>
    <col min="8" max="8" width="10.140625" style="45" customWidth="1"/>
    <col min="9" max="32" width="9.140625" style="45" customWidth="1"/>
    <col min="33" max="16384" width="9.140625" style="45" customWidth="1"/>
  </cols>
  <sheetData>
    <row r="1" ht="22.5" customHeight="1" thickBot="1">
      <c r="B1" s="44" t="s">
        <v>116</v>
      </c>
    </row>
    <row r="2" spans="2:32" ht="30" customHeight="1">
      <c r="B2" s="236" t="str">
        <f>"Strednodobá predikcia "&amp;Súhrn!$H$3&amp;" - trh práce [objem]"</f>
        <v>Strednodobá predikcia P4Q-2016 - trh práce [objem]</v>
      </c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  <c r="AB2" s="237"/>
      <c r="AC2" s="237"/>
      <c r="AD2" s="237"/>
      <c r="AE2" s="237"/>
      <c r="AF2" s="238"/>
    </row>
    <row r="3" spans="2:32" ht="15">
      <c r="B3" s="306" t="s">
        <v>29</v>
      </c>
      <c r="C3" s="307"/>
      <c r="D3" s="307"/>
      <c r="E3" s="307"/>
      <c r="F3" s="308"/>
      <c r="G3" s="288" t="s">
        <v>72</v>
      </c>
      <c r="H3" s="41" t="s">
        <v>35</v>
      </c>
      <c r="I3" s="310">
        <v>2016</v>
      </c>
      <c r="J3" s="290">
        <v>2017</v>
      </c>
      <c r="K3" s="290">
        <v>2018</v>
      </c>
      <c r="L3" s="292">
        <v>2019</v>
      </c>
      <c r="M3" s="285">
        <v>2015</v>
      </c>
      <c r="N3" s="286"/>
      <c r="O3" s="286"/>
      <c r="P3" s="286"/>
      <c r="Q3" s="285">
        <v>2016</v>
      </c>
      <c r="R3" s="286"/>
      <c r="S3" s="286"/>
      <c r="T3" s="286"/>
      <c r="U3" s="285">
        <v>2017</v>
      </c>
      <c r="V3" s="286"/>
      <c r="W3" s="286"/>
      <c r="X3" s="286"/>
      <c r="Y3" s="285">
        <v>2018</v>
      </c>
      <c r="Z3" s="286"/>
      <c r="AA3" s="286"/>
      <c r="AB3" s="286"/>
      <c r="AC3" s="285">
        <v>2019</v>
      </c>
      <c r="AD3" s="286"/>
      <c r="AE3" s="286"/>
      <c r="AF3" s="311"/>
    </row>
    <row r="4" spans="2:32" ht="15">
      <c r="B4" s="299"/>
      <c r="C4" s="300"/>
      <c r="D4" s="300"/>
      <c r="E4" s="300"/>
      <c r="F4" s="301"/>
      <c r="G4" s="289"/>
      <c r="H4" s="43">
        <v>2015</v>
      </c>
      <c r="I4" s="304"/>
      <c r="J4" s="291"/>
      <c r="K4" s="291"/>
      <c r="L4" s="293"/>
      <c r="M4" s="46" t="s">
        <v>3</v>
      </c>
      <c r="N4" s="46" t="s">
        <v>4</v>
      </c>
      <c r="O4" s="46" t="s">
        <v>5</v>
      </c>
      <c r="P4" s="47" t="s">
        <v>6</v>
      </c>
      <c r="Q4" s="46" t="s">
        <v>3</v>
      </c>
      <c r="R4" s="46" t="s">
        <v>4</v>
      </c>
      <c r="S4" s="46" t="s">
        <v>5</v>
      </c>
      <c r="T4" s="47" t="s">
        <v>6</v>
      </c>
      <c r="U4" s="48" t="s">
        <v>3</v>
      </c>
      <c r="V4" s="46" t="s">
        <v>4</v>
      </c>
      <c r="W4" s="46" t="s">
        <v>5</v>
      </c>
      <c r="X4" s="47" t="s">
        <v>6</v>
      </c>
      <c r="Y4" s="48" t="s">
        <v>3</v>
      </c>
      <c r="Z4" s="46" t="s">
        <v>4</v>
      </c>
      <c r="AA4" s="46" t="s">
        <v>5</v>
      </c>
      <c r="AB4" s="249" t="s">
        <v>6</v>
      </c>
      <c r="AC4" s="46" t="s">
        <v>3</v>
      </c>
      <c r="AD4" s="46" t="s">
        <v>4</v>
      </c>
      <c r="AE4" s="46" t="s">
        <v>5</v>
      </c>
      <c r="AF4" s="49" t="s">
        <v>6</v>
      </c>
    </row>
    <row r="5" spans="2:32" ht="3.75" customHeight="1">
      <c r="B5" s="50"/>
      <c r="C5" s="51"/>
      <c r="D5" s="51"/>
      <c r="E5" s="51"/>
      <c r="F5" s="52"/>
      <c r="G5" s="40"/>
      <c r="H5" s="107"/>
      <c r="I5" s="95"/>
      <c r="J5" s="96"/>
      <c r="K5" s="95"/>
      <c r="L5" s="97"/>
      <c r="M5" s="55"/>
      <c r="N5" s="55"/>
      <c r="O5" s="55"/>
      <c r="P5" s="54"/>
      <c r="Q5" s="55"/>
      <c r="R5" s="55"/>
      <c r="S5" s="55"/>
      <c r="T5" s="54"/>
      <c r="U5" s="98"/>
      <c r="V5" s="55"/>
      <c r="W5" s="55"/>
      <c r="X5" s="54"/>
      <c r="Y5" s="98"/>
      <c r="Z5" s="55"/>
      <c r="AA5" s="55"/>
      <c r="AB5" s="54"/>
      <c r="AC5" s="55"/>
      <c r="AD5" s="55"/>
      <c r="AE5" s="55"/>
      <c r="AF5" s="72"/>
    </row>
    <row r="6" spans="2:32" ht="15">
      <c r="B6" s="50" t="s">
        <v>25</v>
      </c>
      <c r="C6" s="51"/>
      <c r="D6" s="51"/>
      <c r="E6" s="51"/>
      <c r="F6" s="100"/>
      <c r="G6" s="53"/>
      <c r="H6" s="107"/>
      <c r="I6" s="95"/>
      <c r="J6" s="95"/>
      <c r="K6" s="95"/>
      <c r="L6" s="97"/>
      <c r="M6" s="55"/>
      <c r="N6" s="55"/>
      <c r="O6" s="55"/>
      <c r="P6" s="54"/>
      <c r="Q6" s="55"/>
      <c r="R6" s="55"/>
      <c r="S6" s="55"/>
      <c r="T6" s="54"/>
      <c r="U6" s="98"/>
      <c r="V6" s="55"/>
      <c r="W6" s="55"/>
      <c r="X6" s="54"/>
      <c r="Y6" s="98"/>
      <c r="Z6" s="55"/>
      <c r="AA6" s="55"/>
      <c r="AB6" s="54"/>
      <c r="AC6" s="55"/>
      <c r="AD6" s="55"/>
      <c r="AE6" s="55"/>
      <c r="AF6" s="72"/>
    </row>
    <row r="7" spans="2:32" ht="15">
      <c r="B7" s="50"/>
      <c r="C7" s="99" t="s">
        <v>10</v>
      </c>
      <c r="D7" s="51"/>
      <c r="E7" s="51"/>
      <c r="F7" s="100"/>
      <c r="G7" s="62" t="s">
        <v>124</v>
      </c>
      <c r="H7" s="117">
        <v>2267.0969999999998</v>
      </c>
      <c r="I7" s="118">
        <v>2318.625926335395</v>
      </c>
      <c r="J7" s="118">
        <v>2349.1857441335083</v>
      </c>
      <c r="K7" s="118">
        <v>2373.9630902640715</v>
      </c>
      <c r="L7" s="119">
        <v>2394.929884994257</v>
      </c>
      <c r="M7" s="120">
        <v>2247.82420049296</v>
      </c>
      <c r="N7" s="120">
        <v>2262.0942554026897</v>
      </c>
      <c r="O7" s="120">
        <v>2272.99153156112</v>
      </c>
      <c r="P7" s="121">
        <v>2285.47801254323</v>
      </c>
      <c r="Q7" s="120">
        <v>2299.5330598328796</v>
      </c>
      <c r="R7" s="120">
        <v>2313.79190837654</v>
      </c>
      <c r="S7" s="120">
        <v>2327.56353596932</v>
      </c>
      <c r="T7" s="121">
        <v>2333.61520116284</v>
      </c>
      <c r="U7" s="122">
        <v>2339.6826006858632</v>
      </c>
      <c r="V7" s="120">
        <v>2345.8015217453517</v>
      </c>
      <c r="W7" s="120">
        <v>2352.373835514776</v>
      </c>
      <c r="X7" s="121">
        <v>2358.8850185880437</v>
      </c>
      <c r="Y7" s="122">
        <v>2365.2490742814443</v>
      </c>
      <c r="Z7" s="120">
        <v>2371.3846546133336</v>
      </c>
      <c r="AA7" s="120">
        <v>2377.0438980026906</v>
      </c>
      <c r="AB7" s="121">
        <v>2382.1747341588184</v>
      </c>
      <c r="AC7" s="120">
        <v>2387.124276501661</v>
      </c>
      <c r="AD7" s="120">
        <v>2392.2381379107765</v>
      </c>
      <c r="AE7" s="120">
        <v>2397.5649983441967</v>
      </c>
      <c r="AF7" s="123">
        <v>2402.7921272203926</v>
      </c>
    </row>
    <row r="8" spans="2:32" ht="3.75" customHeight="1">
      <c r="B8" s="61"/>
      <c r="C8" s="57"/>
      <c r="D8" s="73"/>
      <c r="E8" s="57"/>
      <c r="F8" s="58"/>
      <c r="G8" s="62"/>
      <c r="H8" s="124"/>
      <c r="I8" s="120"/>
      <c r="J8" s="120"/>
      <c r="K8" s="120"/>
      <c r="L8" s="121"/>
      <c r="M8" s="120"/>
      <c r="N8" s="120"/>
      <c r="O8" s="120"/>
      <c r="P8" s="121"/>
      <c r="Q8" s="120"/>
      <c r="R8" s="120"/>
      <c r="S8" s="120"/>
      <c r="T8" s="121"/>
      <c r="U8" s="122"/>
      <c r="V8" s="120"/>
      <c r="W8" s="120"/>
      <c r="X8" s="121"/>
      <c r="Y8" s="122"/>
      <c r="Z8" s="120"/>
      <c r="AA8" s="120"/>
      <c r="AB8" s="121"/>
      <c r="AC8" s="120"/>
      <c r="AD8" s="120"/>
      <c r="AE8" s="120"/>
      <c r="AF8" s="123"/>
    </row>
    <row r="9" spans="2:32" ht="15">
      <c r="B9" s="61"/>
      <c r="C9" s="57"/>
      <c r="D9" s="73" t="s">
        <v>49</v>
      </c>
      <c r="E9" s="57"/>
      <c r="F9" s="58"/>
      <c r="G9" s="62" t="s">
        <v>124</v>
      </c>
      <c r="H9" s="124">
        <v>1942.8220000000001</v>
      </c>
      <c r="I9" s="120">
        <v>1993.7215400937223</v>
      </c>
      <c r="J9" s="120">
        <v>2022.355235139489</v>
      </c>
      <c r="K9" s="120">
        <v>2043.6854325430716</v>
      </c>
      <c r="L9" s="121">
        <v>2061.7352215785018</v>
      </c>
      <c r="M9" s="125"/>
      <c r="N9" s="125"/>
      <c r="O9" s="125"/>
      <c r="P9" s="126"/>
      <c r="Q9" s="125"/>
      <c r="R9" s="125"/>
      <c r="S9" s="125"/>
      <c r="T9" s="126"/>
      <c r="U9" s="127"/>
      <c r="V9" s="125"/>
      <c r="W9" s="125"/>
      <c r="X9" s="126"/>
      <c r="Y9" s="127"/>
      <c r="Z9" s="125"/>
      <c r="AA9" s="125"/>
      <c r="AB9" s="126"/>
      <c r="AC9" s="125"/>
      <c r="AD9" s="125"/>
      <c r="AE9" s="125"/>
      <c r="AF9" s="128"/>
    </row>
    <row r="10" spans="2:32" ht="15">
      <c r="B10" s="61"/>
      <c r="C10" s="57"/>
      <c r="D10" s="73" t="s">
        <v>50</v>
      </c>
      <c r="E10" s="57"/>
      <c r="F10" s="58"/>
      <c r="G10" s="62" t="s">
        <v>124</v>
      </c>
      <c r="H10" s="124">
        <v>324.27499999999975</v>
      </c>
      <c r="I10" s="120">
        <v>324.9043862416726</v>
      </c>
      <c r="J10" s="120">
        <v>326.8305089940199</v>
      </c>
      <c r="K10" s="120">
        <v>330.27765772100014</v>
      </c>
      <c r="L10" s="121">
        <v>333.19466341575475</v>
      </c>
      <c r="M10" s="125"/>
      <c r="N10" s="125"/>
      <c r="O10" s="125"/>
      <c r="P10" s="126"/>
      <c r="Q10" s="125"/>
      <c r="R10" s="125"/>
      <c r="S10" s="125"/>
      <c r="T10" s="126"/>
      <c r="U10" s="127"/>
      <c r="V10" s="125"/>
      <c r="W10" s="125"/>
      <c r="X10" s="126"/>
      <c r="Y10" s="127"/>
      <c r="Z10" s="125"/>
      <c r="AA10" s="125"/>
      <c r="AB10" s="126"/>
      <c r="AC10" s="125"/>
      <c r="AD10" s="125"/>
      <c r="AE10" s="125"/>
      <c r="AF10" s="128"/>
    </row>
    <row r="11" spans="2:32" ht="3.75" customHeight="1">
      <c r="B11" s="61"/>
      <c r="C11" s="57"/>
      <c r="D11" s="57"/>
      <c r="E11" s="57"/>
      <c r="F11" s="58"/>
      <c r="G11" s="62"/>
      <c r="H11" s="69"/>
      <c r="I11" s="57"/>
      <c r="J11" s="57"/>
      <c r="K11" s="57"/>
      <c r="L11" s="58"/>
      <c r="M11" s="57"/>
      <c r="N11" s="57"/>
      <c r="O11" s="57"/>
      <c r="P11" s="58"/>
      <c r="Q11" s="57"/>
      <c r="R11" s="57"/>
      <c r="S11" s="57"/>
      <c r="T11" s="58"/>
      <c r="U11" s="59"/>
      <c r="V11" s="57"/>
      <c r="W11" s="57"/>
      <c r="X11" s="58"/>
      <c r="Y11" s="59"/>
      <c r="Z11" s="57"/>
      <c r="AA11" s="57"/>
      <c r="AB11" s="58"/>
      <c r="AC11" s="57"/>
      <c r="AD11" s="57"/>
      <c r="AE11" s="57"/>
      <c r="AF11" s="60"/>
    </row>
    <row r="12" spans="2:32" ht="15">
      <c r="B12" s="61"/>
      <c r="C12" s="57" t="s">
        <v>51</v>
      </c>
      <c r="D12" s="57"/>
      <c r="E12" s="57"/>
      <c r="F12" s="58"/>
      <c r="G12" s="62" t="s">
        <v>126</v>
      </c>
      <c r="H12" s="93">
        <v>314.2375</v>
      </c>
      <c r="I12" s="76">
        <v>269.13363053093184</v>
      </c>
      <c r="J12" s="76">
        <v>247.8760306558836</v>
      </c>
      <c r="K12" s="76">
        <v>229.22200294883055</v>
      </c>
      <c r="L12" s="75">
        <v>213.20898858431292</v>
      </c>
      <c r="M12" s="113">
        <v>332.64</v>
      </c>
      <c r="N12" s="113">
        <v>314.74</v>
      </c>
      <c r="O12" s="113">
        <v>311.61</v>
      </c>
      <c r="P12" s="114">
        <v>297.96</v>
      </c>
      <c r="Q12" s="113">
        <v>278.87</v>
      </c>
      <c r="R12" s="113">
        <v>274.03</v>
      </c>
      <c r="S12" s="113">
        <v>263.6</v>
      </c>
      <c r="T12" s="114">
        <v>260.0345221237275</v>
      </c>
      <c r="U12" s="115">
        <v>255.43222481625622</v>
      </c>
      <c r="V12" s="113">
        <v>250.74061691077532</v>
      </c>
      <c r="W12" s="113">
        <v>245.33674710380637</v>
      </c>
      <c r="X12" s="114">
        <v>239.99453379269653</v>
      </c>
      <c r="Y12" s="115">
        <v>235.35609760233456</v>
      </c>
      <c r="Z12" s="113">
        <v>230.9427248729321</v>
      </c>
      <c r="AA12" s="113">
        <v>227.00229466244082</v>
      </c>
      <c r="AB12" s="114">
        <v>223.58689465761472</v>
      </c>
      <c r="AC12" s="113">
        <v>219.46971066267906</v>
      </c>
      <c r="AD12" s="113">
        <v>215.40980169521617</v>
      </c>
      <c r="AE12" s="113">
        <v>211.10085734756012</v>
      </c>
      <c r="AF12" s="116">
        <v>206.85558463179632</v>
      </c>
    </row>
    <row r="13" spans="2:32" ht="15">
      <c r="B13" s="61"/>
      <c r="C13" s="57" t="s">
        <v>8</v>
      </c>
      <c r="D13" s="57"/>
      <c r="E13" s="57"/>
      <c r="F13" s="58"/>
      <c r="G13" s="62" t="s">
        <v>11</v>
      </c>
      <c r="H13" s="93">
        <v>11.47704684772027</v>
      </c>
      <c r="I13" s="76">
        <v>9.755362748033681</v>
      </c>
      <c r="J13" s="76">
        <v>8.955548970144745</v>
      </c>
      <c r="K13" s="76">
        <v>8.268829597648164</v>
      </c>
      <c r="L13" s="75">
        <v>7.686423551496091</v>
      </c>
      <c r="M13" s="76">
        <v>12.17362142766897</v>
      </c>
      <c r="N13" s="76">
        <v>11.530987130998874</v>
      </c>
      <c r="O13" s="76">
        <v>11.368734191721988</v>
      </c>
      <c r="P13" s="75">
        <v>10.834844640491246</v>
      </c>
      <c r="Q13" s="76">
        <v>10.147215308141478</v>
      </c>
      <c r="R13" s="76">
        <v>9.923203708498296</v>
      </c>
      <c r="S13" s="76">
        <v>9.544296031561494</v>
      </c>
      <c r="T13" s="75">
        <v>9.40673594393346</v>
      </c>
      <c r="U13" s="77">
        <v>9.235353329777237</v>
      </c>
      <c r="V13" s="76">
        <v>9.060741142059214</v>
      </c>
      <c r="W13" s="76">
        <v>8.86147970646789</v>
      </c>
      <c r="X13" s="75">
        <v>8.664621702274644</v>
      </c>
      <c r="Y13" s="77">
        <v>8.494312731386344</v>
      </c>
      <c r="Z13" s="76">
        <v>8.332236975189744</v>
      </c>
      <c r="AA13" s="76">
        <v>8.18732651097207</v>
      </c>
      <c r="AB13" s="75">
        <v>8.061442173044497</v>
      </c>
      <c r="AC13" s="76">
        <v>7.913016550315888</v>
      </c>
      <c r="AD13" s="76">
        <v>7.765982748429678</v>
      </c>
      <c r="AE13" s="76">
        <v>7.610089529947572</v>
      </c>
      <c r="AF13" s="78">
        <v>7.4566053772912255</v>
      </c>
    </row>
    <row r="14" spans="2:32" ht="3.75" customHeight="1">
      <c r="B14" s="61"/>
      <c r="C14" s="57"/>
      <c r="D14" s="57"/>
      <c r="E14" s="57"/>
      <c r="F14" s="58"/>
      <c r="G14" s="62"/>
      <c r="H14" s="69"/>
      <c r="I14" s="57"/>
      <c r="J14" s="57"/>
      <c r="K14" s="57"/>
      <c r="L14" s="58"/>
      <c r="M14" s="57"/>
      <c r="N14" s="57"/>
      <c r="O14" s="57"/>
      <c r="P14" s="58"/>
      <c r="Q14" s="57"/>
      <c r="R14" s="57"/>
      <c r="S14" s="57"/>
      <c r="T14" s="58"/>
      <c r="U14" s="59"/>
      <c r="V14" s="57"/>
      <c r="W14" s="57"/>
      <c r="X14" s="58"/>
      <c r="Y14" s="59"/>
      <c r="Z14" s="57"/>
      <c r="AA14" s="57"/>
      <c r="AB14" s="58"/>
      <c r="AC14" s="57"/>
      <c r="AD14" s="57"/>
      <c r="AE14" s="57"/>
      <c r="AF14" s="60"/>
    </row>
    <row r="15" spans="2:32" ht="15">
      <c r="B15" s="50" t="s">
        <v>24</v>
      </c>
      <c r="C15" s="57"/>
      <c r="D15" s="57"/>
      <c r="E15" s="57"/>
      <c r="F15" s="58"/>
      <c r="G15" s="62"/>
      <c r="H15" s="69"/>
      <c r="I15" s="57"/>
      <c r="J15" s="57"/>
      <c r="K15" s="57"/>
      <c r="L15" s="58"/>
      <c r="M15" s="57"/>
      <c r="N15" s="57"/>
      <c r="O15" s="57"/>
      <c r="P15" s="58"/>
      <c r="Q15" s="57"/>
      <c r="R15" s="57"/>
      <c r="S15" s="57"/>
      <c r="T15" s="58"/>
      <c r="U15" s="59"/>
      <c r="V15" s="57"/>
      <c r="W15" s="57"/>
      <c r="X15" s="58"/>
      <c r="Y15" s="59"/>
      <c r="Z15" s="57"/>
      <c r="AA15" s="57"/>
      <c r="AB15" s="58"/>
      <c r="AC15" s="57"/>
      <c r="AD15" s="57"/>
      <c r="AE15" s="57"/>
      <c r="AF15" s="60"/>
    </row>
    <row r="16" spans="2:32" ht="15">
      <c r="B16" s="61"/>
      <c r="C16" s="57" t="s">
        <v>88</v>
      </c>
      <c r="D16" s="57"/>
      <c r="E16" s="57"/>
      <c r="F16" s="58"/>
      <c r="G16" s="62" t="s">
        <v>91</v>
      </c>
      <c r="H16" s="205">
        <v>15411.625974999253</v>
      </c>
      <c r="I16" s="85">
        <v>15834.284651155092</v>
      </c>
      <c r="J16" s="85">
        <v>16525.048540835614</v>
      </c>
      <c r="K16" s="85">
        <v>17262.22859662243</v>
      </c>
      <c r="L16" s="86">
        <v>18050.503889134805</v>
      </c>
      <c r="M16" s="85">
        <v>3815.780006147425</v>
      </c>
      <c r="N16" s="85">
        <v>3838.385551068058</v>
      </c>
      <c r="O16" s="85">
        <v>3853.063395852795</v>
      </c>
      <c r="P16" s="86">
        <v>3903.431266339859</v>
      </c>
      <c r="Q16" s="85">
        <v>3916.9076303498105</v>
      </c>
      <c r="R16" s="85">
        <v>3917.8265000256683</v>
      </c>
      <c r="S16" s="85">
        <v>3966.4075486259862</v>
      </c>
      <c r="T16" s="86">
        <v>4032.0317615180033</v>
      </c>
      <c r="U16" s="87">
        <v>4053.3894337587644</v>
      </c>
      <c r="V16" s="85">
        <v>4113.307323074979</v>
      </c>
      <c r="W16" s="85">
        <v>4155.766097588093</v>
      </c>
      <c r="X16" s="86">
        <v>4201.919818392728</v>
      </c>
      <c r="Y16" s="87">
        <v>4246.394443973649</v>
      </c>
      <c r="Z16" s="85">
        <v>4291.860368556504</v>
      </c>
      <c r="AA16" s="85">
        <v>4338.231135005405</v>
      </c>
      <c r="AB16" s="86">
        <v>4385.192740616029</v>
      </c>
      <c r="AC16" s="85">
        <v>4435.723859549377</v>
      </c>
      <c r="AD16" s="85">
        <v>4486.475029588687</v>
      </c>
      <c r="AE16" s="85">
        <v>4537.751947951893</v>
      </c>
      <c r="AF16" s="88">
        <v>4589.991392605536</v>
      </c>
    </row>
    <row r="17" spans="1:118" s="184" customFormat="1" ht="18">
      <c r="A17" s="170"/>
      <c r="B17" s="182"/>
      <c r="C17" s="168" t="s">
        <v>132</v>
      </c>
      <c r="D17" s="168"/>
      <c r="E17" s="168"/>
      <c r="F17" s="169"/>
      <c r="G17" s="29" t="s">
        <v>91</v>
      </c>
      <c r="H17" s="171">
        <v>882.9999999999998</v>
      </c>
      <c r="I17" s="173">
        <v>912.6902093930648</v>
      </c>
      <c r="J17" s="174">
        <v>948.9340589154125</v>
      </c>
      <c r="K17" s="250">
        <v>991.2742367186629</v>
      </c>
      <c r="L17" s="175">
        <v>1036.5412906705722</v>
      </c>
      <c r="M17" s="85">
        <v>870.378145100051</v>
      </c>
      <c r="N17" s="85">
        <v>880.708672576006</v>
      </c>
      <c r="O17" s="85">
        <v>884.233388852845</v>
      </c>
      <c r="P17" s="86">
        <v>896.679793471097</v>
      </c>
      <c r="Q17" s="85">
        <v>898.450136763137</v>
      </c>
      <c r="R17" s="85">
        <v>904.676581831231</v>
      </c>
      <c r="S17" s="85">
        <v>915.8945714459383</v>
      </c>
      <c r="T17" s="86">
        <v>931.7395475319529</v>
      </c>
      <c r="U17" s="85">
        <v>931.084534630038</v>
      </c>
      <c r="V17" s="85">
        <v>944.847983960951</v>
      </c>
      <c r="W17" s="85">
        <v>954.6009842473918</v>
      </c>
      <c r="X17" s="86">
        <v>965.2027328232693</v>
      </c>
      <c r="Y17" s="85">
        <v>975.4187845347024</v>
      </c>
      <c r="Z17" s="85">
        <v>985.8625427581746</v>
      </c>
      <c r="AA17" s="85">
        <v>996.5141478420406</v>
      </c>
      <c r="AB17" s="86">
        <v>1007.3014717397342</v>
      </c>
      <c r="AC17" s="85">
        <v>1018.9087313246496</v>
      </c>
      <c r="AD17" s="85">
        <v>1030.5665377876624</v>
      </c>
      <c r="AE17" s="85">
        <v>1042.3451113621227</v>
      </c>
      <c r="AF17" s="88">
        <v>1054.344782207854</v>
      </c>
      <c r="AG17" s="183"/>
      <c r="AH17" s="183"/>
      <c r="AI17" s="183"/>
      <c r="AJ17" s="183"/>
      <c r="AK17" s="183"/>
      <c r="AL17" s="183"/>
      <c r="AM17" s="183"/>
      <c r="AN17" s="183"/>
      <c r="AO17" s="183"/>
      <c r="AP17" s="183"/>
      <c r="AQ17" s="183"/>
      <c r="AR17" s="183"/>
      <c r="AS17" s="183"/>
      <c r="AT17" s="183"/>
      <c r="AU17" s="183"/>
      <c r="AV17" s="183"/>
      <c r="AW17" s="183"/>
      <c r="AX17" s="183"/>
      <c r="AY17" s="183"/>
      <c r="AZ17" s="183"/>
      <c r="BA17" s="183"/>
      <c r="BB17" s="183"/>
      <c r="BC17" s="183"/>
      <c r="BD17" s="183"/>
      <c r="BE17" s="183"/>
      <c r="BF17" s="183"/>
      <c r="BG17" s="183"/>
      <c r="BH17" s="183"/>
      <c r="BI17" s="183"/>
      <c r="BJ17" s="183"/>
      <c r="BK17" s="183"/>
      <c r="BL17" s="183"/>
      <c r="BM17" s="183"/>
      <c r="BN17" s="183"/>
      <c r="BO17" s="183"/>
      <c r="BP17" s="183"/>
      <c r="BQ17" s="183"/>
      <c r="BR17" s="183"/>
      <c r="BS17" s="183"/>
      <c r="BT17" s="183"/>
      <c r="BU17" s="183"/>
      <c r="BV17" s="183"/>
      <c r="BW17" s="183"/>
      <c r="BX17" s="183"/>
      <c r="BY17" s="183"/>
      <c r="BZ17" s="183"/>
      <c r="CA17" s="183"/>
      <c r="CB17" s="183"/>
      <c r="CC17" s="183"/>
      <c r="CD17" s="183"/>
      <c r="CE17" s="183"/>
      <c r="CF17" s="183"/>
      <c r="CG17" s="183"/>
      <c r="CH17" s="183"/>
      <c r="CI17" s="183"/>
      <c r="CJ17" s="183"/>
      <c r="CK17" s="183"/>
      <c r="CL17" s="183"/>
      <c r="CM17" s="183"/>
      <c r="CN17" s="183"/>
      <c r="CO17" s="183"/>
      <c r="CP17" s="183"/>
      <c r="CQ17" s="183"/>
      <c r="CR17" s="183"/>
      <c r="CS17" s="183"/>
      <c r="CT17" s="183"/>
      <c r="CU17" s="183"/>
      <c r="CV17" s="183"/>
      <c r="CW17" s="183"/>
      <c r="CX17" s="183"/>
      <c r="CY17" s="183"/>
      <c r="CZ17" s="183"/>
      <c r="DA17" s="183"/>
      <c r="DB17" s="183"/>
      <c r="DC17" s="183"/>
      <c r="DD17" s="183"/>
      <c r="DE17" s="183"/>
      <c r="DF17" s="183"/>
      <c r="DG17" s="183"/>
      <c r="DH17" s="183"/>
      <c r="DI17" s="183"/>
      <c r="DJ17" s="183"/>
      <c r="DK17" s="183"/>
      <c r="DL17" s="183"/>
      <c r="DM17" s="183"/>
      <c r="DN17" s="183"/>
    </row>
    <row r="18" spans="2:32" ht="15">
      <c r="B18" s="61"/>
      <c r="C18" s="57"/>
      <c r="D18" s="73" t="s">
        <v>53</v>
      </c>
      <c r="E18" s="57"/>
      <c r="F18" s="58"/>
      <c r="G18" s="62" t="s">
        <v>91</v>
      </c>
      <c r="H18" s="171">
        <v>877.424255351826</v>
      </c>
      <c r="I18" s="176">
        <v>903.39724894886</v>
      </c>
      <c r="J18" s="177">
        <v>936.8867492035331</v>
      </c>
      <c r="K18" s="251">
        <v>977.0927096899425</v>
      </c>
      <c r="L18" s="178">
        <v>1022.3507135835433</v>
      </c>
      <c r="M18" s="108"/>
      <c r="N18" s="108"/>
      <c r="O18" s="108"/>
      <c r="P18" s="109"/>
      <c r="Q18" s="108"/>
      <c r="R18" s="108"/>
      <c r="S18" s="108"/>
      <c r="T18" s="109"/>
      <c r="U18" s="110"/>
      <c r="V18" s="108"/>
      <c r="W18" s="108"/>
      <c r="X18" s="109"/>
      <c r="Y18" s="110"/>
      <c r="Z18" s="108"/>
      <c r="AA18" s="108"/>
      <c r="AB18" s="109"/>
      <c r="AC18" s="108"/>
      <c r="AD18" s="108"/>
      <c r="AE18" s="108"/>
      <c r="AF18" s="111"/>
    </row>
    <row r="19" spans="2:32" ht="18">
      <c r="B19" s="61"/>
      <c r="C19" s="57"/>
      <c r="D19" s="73" t="s">
        <v>133</v>
      </c>
      <c r="E19" s="57"/>
      <c r="F19" s="58"/>
      <c r="G19" s="62" t="s">
        <v>91</v>
      </c>
      <c r="H19" s="171">
        <v>905.9191095497769</v>
      </c>
      <c r="I19" s="176">
        <v>952.4907879973047</v>
      </c>
      <c r="J19" s="177">
        <v>999.1042903134417</v>
      </c>
      <c r="K19" s="251">
        <v>1048.4748500991705</v>
      </c>
      <c r="L19" s="178">
        <v>1095.3900745197675</v>
      </c>
      <c r="M19" s="108"/>
      <c r="N19" s="108"/>
      <c r="O19" s="108"/>
      <c r="P19" s="109"/>
      <c r="Q19" s="108"/>
      <c r="R19" s="108"/>
      <c r="S19" s="108"/>
      <c r="T19" s="109"/>
      <c r="U19" s="110"/>
      <c r="V19" s="108"/>
      <c r="W19" s="108"/>
      <c r="X19" s="109"/>
      <c r="Y19" s="110"/>
      <c r="Z19" s="108"/>
      <c r="AA19" s="108"/>
      <c r="AB19" s="109"/>
      <c r="AC19" s="108"/>
      <c r="AD19" s="108"/>
      <c r="AE19" s="108"/>
      <c r="AF19" s="111"/>
    </row>
    <row r="20" spans="2:32" ht="15">
      <c r="B20" s="61"/>
      <c r="C20" s="57" t="s">
        <v>52</v>
      </c>
      <c r="D20" s="57"/>
      <c r="E20" s="57"/>
      <c r="F20" s="58"/>
      <c r="G20" s="62" t="s">
        <v>91</v>
      </c>
      <c r="H20" s="172">
        <v>808.7502414747219</v>
      </c>
      <c r="I20" s="179">
        <v>840.3104380978076</v>
      </c>
      <c r="J20" s="180">
        <v>862.9167447134491</v>
      </c>
      <c r="K20" s="252">
        <v>885.0784573585972</v>
      </c>
      <c r="L20" s="181">
        <v>907.058371360637</v>
      </c>
      <c r="M20" s="108"/>
      <c r="N20" s="108"/>
      <c r="O20" s="108"/>
      <c r="P20" s="109"/>
      <c r="Q20" s="108"/>
      <c r="R20" s="108"/>
      <c r="S20" s="108"/>
      <c r="T20" s="109"/>
      <c r="U20" s="110"/>
      <c r="V20" s="108"/>
      <c r="W20" s="108"/>
      <c r="X20" s="109"/>
      <c r="Y20" s="110"/>
      <c r="Z20" s="108"/>
      <c r="AA20" s="108"/>
      <c r="AB20" s="109"/>
      <c r="AC20" s="108"/>
      <c r="AD20" s="108"/>
      <c r="AE20" s="108"/>
      <c r="AF20" s="111"/>
    </row>
    <row r="21" spans="2:32" ht="18">
      <c r="B21" s="61"/>
      <c r="C21" s="57" t="s">
        <v>134</v>
      </c>
      <c r="D21" s="57"/>
      <c r="E21" s="57"/>
      <c r="F21" s="58"/>
      <c r="G21" s="62" t="s">
        <v>137</v>
      </c>
      <c r="H21" s="129">
        <v>33675.94196454757</v>
      </c>
      <c r="I21" s="85">
        <v>34027.309121346865</v>
      </c>
      <c r="J21" s="85">
        <v>34610.083286685</v>
      </c>
      <c r="K21" s="85">
        <v>35675.64167692371</v>
      </c>
      <c r="L21" s="86">
        <v>36976.08558306001</v>
      </c>
      <c r="M21" s="85">
        <v>8365.292425527561</v>
      </c>
      <c r="N21" s="85">
        <v>8392.028099268886</v>
      </c>
      <c r="O21" s="85">
        <v>8442.529751523885</v>
      </c>
      <c r="P21" s="86">
        <v>8475.059900245496</v>
      </c>
      <c r="Q21" s="85">
        <v>8480.43504864029</v>
      </c>
      <c r="R21" s="85">
        <v>8501.62294573052</v>
      </c>
      <c r="S21" s="85">
        <v>8510.094598556423</v>
      </c>
      <c r="T21" s="86">
        <v>8534.735337255417</v>
      </c>
      <c r="U21" s="87">
        <v>8581.55550180256</v>
      </c>
      <c r="V21" s="85">
        <v>8626.92895052038</v>
      </c>
      <c r="W21" s="85">
        <v>8674.572419333208</v>
      </c>
      <c r="X21" s="86">
        <v>8726.367648326608</v>
      </c>
      <c r="Y21" s="87">
        <v>8817.067021168321</v>
      </c>
      <c r="Z21" s="85">
        <v>8880.75361726088</v>
      </c>
      <c r="AA21" s="85">
        <v>8955.238709172416</v>
      </c>
      <c r="AB21" s="86">
        <v>9021.764132775324</v>
      </c>
      <c r="AC21" s="85">
        <v>9118.388364266542</v>
      </c>
      <c r="AD21" s="85">
        <v>9203.124932151286</v>
      </c>
      <c r="AE21" s="85">
        <v>9296.334901579445</v>
      </c>
      <c r="AF21" s="88">
        <v>9357.35234346397</v>
      </c>
    </row>
    <row r="22" spans="2:32" ht="15">
      <c r="B22" s="61"/>
      <c r="C22" s="57" t="s">
        <v>84</v>
      </c>
      <c r="D22" s="57"/>
      <c r="E22" s="57"/>
      <c r="F22" s="58"/>
      <c r="G22" s="62" t="s">
        <v>138</v>
      </c>
      <c r="H22" s="93">
        <v>38.05053367463132</v>
      </c>
      <c r="I22" s="76">
        <v>38.97779914204884</v>
      </c>
      <c r="J22" s="76">
        <v>39.5179275018973</v>
      </c>
      <c r="K22" s="76">
        <v>39.2952470422352</v>
      </c>
      <c r="L22" s="75">
        <v>38.82334270621947</v>
      </c>
      <c r="M22" s="76">
        <v>37.775284281485696</v>
      </c>
      <c r="N22" s="76">
        <v>37.98519153062159</v>
      </c>
      <c r="O22" s="76">
        <v>38.05494991328746</v>
      </c>
      <c r="P22" s="75">
        <v>38.3867089731305</v>
      </c>
      <c r="Q22" s="76">
        <v>38.55897271209737</v>
      </c>
      <c r="R22" s="76">
        <v>38.62156680009654</v>
      </c>
      <c r="S22" s="76">
        <v>39.17291301567964</v>
      </c>
      <c r="T22" s="75">
        <v>39.557744040321815</v>
      </c>
      <c r="U22" s="77">
        <v>39.35696417467548</v>
      </c>
      <c r="V22" s="76">
        <v>39.557179464212425</v>
      </c>
      <c r="W22" s="76">
        <v>39.56907272542158</v>
      </c>
      <c r="X22" s="75">
        <v>39.588493643279705</v>
      </c>
      <c r="Y22" s="77">
        <v>39.409405056282345</v>
      </c>
      <c r="Z22" s="76">
        <v>39.35160089167383</v>
      </c>
      <c r="AA22" s="76">
        <v>39.24413145808064</v>
      </c>
      <c r="AB22" s="75">
        <v>39.17585076290398</v>
      </c>
      <c r="AC22" s="76">
        <v>39.00096690630651</v>
      </c>
      <c r="AD22" s="76">
        <v>38.87979538859233</v>
      </c>
      <c r="AE22" s="76">
        <v>38.71803498972598</v>
      </c>
      <c r="AF22" s="78">
        <v>38.69457354025307</v>
      </c>
    </row>
    <row r="23" spans="2:32" ht="3.75" customHeight="1">
      <c r="B23" s="61"/>
      <c r="C23" s="57"/>
      <c r="D23" s="57"/>
      <c r="E23" s="57"/>
      <c r="F23" s="58"/>
      <c r="G23" s="62"/>
      <c r="H23" s="69"/>
      <c r="I23" s="57"/>
      <c r="J23" s="57"/>
      <c r="K23" s="57"/>
      <c r="L23" s="58"/>
      <c r="M23" s="57"/>
      <c r="N23" s="57"/>
      <c r="O23" s="57"/>
      <c r="P23" s="58"/>
      <c r="Q23" s="57"/>
      <c r="R23" s="57"/>
      <c r="S23" s="57"/>
      <c r="T23" s="58"/>
      <c r="U23" s="59"/>
      <c r="V23" s="57"/>
      <c r="W23" s="57"/>
      <c r="X23" s="58"/>
      <c r="Y23" s="59"/>
      <c r="Z23" s="57"/>
      <c r="AA23" s="57"/>
      <c r="AB23" s="58"/>
      <c r="AC23" s="57"/>
      <c r="AD23" s="57"/>
      <c r="AE23" s="57"/>
      <c r="AF23" s="60"/>
    </row>
    <row r="24" spans="2:32" ht="15">
      <c r="B24" s="50" t="s">
        <v>26</v>
      </c>
      <c r="C24" s="57"/>
      <c r="D24" s="57"/>
      <c r="E24" s="57"/>
      <c r="F24" s="58"/>
      <c r="G24" s="62"/>
      <c r="H24" s="69"/>
      <c r="I24" s="57"/>
      <c r="J24" s="57"/>
      <c r="K24" s="57"/>
      <c r="L24" s="58"/>
      <c r="M24" s="57"/>
      <c r="N24" s="57"/>
      <c r="O24" s="57"/>
      <c r="P24" s="58"/>
      <c r="Q24" s="57"/>
      <c r="R24" s="57"/>
      <c r="S24" s="57"/>
      <c r="T24" s="58"/>
      <c r="U24" s="59"/>
      <c r="V24" s="57"/>
      <c r="W24" s="57"/>
      <c r="X24" s="58"/>
      <c r="Y24" s="59"/>
      <c r="Z24" s="57"/>
      <c r="AA24" s="57"/>
      <c r="AB24" s="58"/>
      <c r="AC24" s="57"/>
      <c r="AD24" s="57"/>
      <c r="AE24" s="57"/>
      <c r="AF24" s="60"/>
    </row>
    <row r="25" spans="2:32" ht="15">
      <c r="B25" s="61"/>
      <c r="C25" s="57" t="s">
        <v>89</v>
      </c>
      <c r="D25" s="57"/>
      <c r="E25" s="57"/>
      <c r="F25" s="58"/>
      <c r="G25" s="62" t="s">
        <v>126</v>
      </c>
      <c r="H25" s="124">
        <v>3834.288939885795</v>
      </c>
      <c r="I25" s="120">
        <v>3810.6175937264093</v>
      </c>
      <c r="J25" s="120">
        <v>3785.3296095627347</v>
      </c>
      <c r="K25" s="120">
        <v>3759.4802473099026</v>
      </c>
      <c r="L25" s="121">
        <v>3735.580836948485</v>
      </c>
      <c r="M25" s="120">
        <v>3841.6078695102797</v>
      </c>
      <c r="N25" s="120">
        <v>3837.0848634504755</v>
      </c>
      <c r="O25" s="120">
        <v>3831.987592583279</v>
      </c>
      <c r="P25" s="121">
        <v>3826.4754339991464</v>
      </c>
      <c r="Q25" s="120">
        <v>3820.067260758751</v>
      </c>
      <c r="R25" s="120">
        <v>3813.8855767497516</v>
      </c>
      <c r="S25" s="120">
        <v>3807.526751721909</v>
      </c>
      <c r="T25" s="121">
        <v>3800.9907856752243</v>
      </c>
      <c r="U25" s="122">
        <v>3794.8043758043436</v>
      </c>
      <c r="V25" s="120">
        <v>3788.52953061531</v>
      </c>
      <c r="W25" s="120">
        <v>3782.192186968218</v>
      </c>
      <c r="X25" s="121">
        <v>3775.7923448630686</v>
      </c>
      <c r="Y25" s="122">
        <v>3768.8690781716814</v>
      </c>
      <c r="Z25" s="120">
        <v>3762.528609601687</v>
      </c>
      <c r="AA25" s="120">
        <v>3756.3100130249054</v>
      </c>
      <c r="AB25" s="121">
        <v>3750.2132884413377</v>
      </c>
      <c r="AC25" s="120">
        <v>3744.2384358509835</v>
      </c>
      <c r="AD25" s="120">
        <v>3738.385455253842</v>
      </c>
      <c r="AE25" s="120">
        <v>3732.6543466499143</v>
      </c>
      <c r="AF25" s="123">
        <v>3727.0451100391992</v>
      </c>
    </row>
    <row r="26" spans="2:32" ht="15">
      <c r="B26" s="61"/>
      <c r="C26" s="57" t="s">
        <v>27</v>
      </c>
      <c r="D26" s="57"/>
      <c r="E26" s="57"/>
      <c r="F26" s="58"/>
      <c r="G26" s="62" t="s">
        <v>126</v>
      </c>
      <c r="H26" s="124">
        <v>2738.23375</v>
      </c>
      <c r="I26" s="120">
        <v>2758.9875747839105</v>
      </c>
      <c r="J26" s="120">
        <v>2767.88391531967</v>
      </c>
      <c r="K26" s="120">
        <v>2772.1417600549767</v>
      </c>
      <c r="L26" s="121">
        <v>2773.8436045316944</v>
      </c>
      <c r="M26" s="120">
        <v>2732.4654539031003</v>
      </c>
      <c r="N26" s="120">
        <v>2729.514797166681</v>
      </c>
      <c r="O26" s="120">
        <v>2740.9383907215915</v>
      </c>
      <c r="P26" s="121">
        <v>2750.016358208627</v>
      </c>
      <c r="Q26" s="120">
        <v>2748.2416754895557</v>
      </c>
      <c r="R26" s="120">
        <v>2761.507352361606</v>
      </c>
      <c r="S26" s="120">
        <v>2761.857468358583</v>
      </c>
      <c r="T26" s="121">
        <v>2764.3438029258978</v>
      </c>
      <c r="U26" s="122">
        <v>2765.8089051414495</v>
      </c>
      <c r="V26" s="120">
        <v>2767.3301000392776</v>
      </c>
      <c r="W26" s="120">
        <v>2768.5753985842953</v>
      </c>
      <c r="X26" s="121">
        <v>2769.8212575136586</v>
      </c>
      <c r="Y26" s="122">
        <v>2770.7491476349255</v>
      </c>
      <c r="Z26" s="120">
        <v>2771.677348599383</v>
      </c>
      <c r="AA26" s="120">
        <v>2772.605860511164</v>
      </c>
      <c r="AB26" s="121">
        <v>2773.534683474435</v>
      </c>
      <c r="AC26" s="120">
        <v>2773.5277598269076</v>
      </c>
      <c r="AD26" s="120">
        <v>2773.7610122652372</v>
      </c>
      <c r="AE26" s="120">
        <v>2773.9602341981335</v>
      </c>
      <c r="AF26" s="123">
        <v>2774.125411836498</v>
      </c>
    </row>
    <row r="27" spans="2:32" ht="18">
      <c r="B27" s="61"/>
      <c r="C27" s="57" t="s">
        <v>135</v>
      </c>
      <c r="D27" s="57"/>
      <c r="E27" s="57"/>
      <c r="F27" s="58"/>
      <c r="G27" s="62" t="s">
        <v>11</v>
      </c>
      <c r="H27" s="93">
        <v>71.4148176641209</v>
      </c>
      <c r="I27" s="76">
        <v>72.40315229630538</v>
      </c>
      <c r="J27" s="76">
        <v>73.12167440618589</v>
      </c>
      <c r="K27" s="76">
        <v>73.73767060611638</v>
      </c>
      <c r="L27" s="75">
        <v>74.25490892907911</v>
      </c>
      <c r="M27" s="76">
        <v>71.1281720237477</v>
      </c>
      <c r="N27" s="76">
        <v>71.13511674360471</v>
      </c>
      <c r="O27" s="76">
        <v>71.52785139562071</v>
      </c>
      <c r="P27" s="75">
        <v>71.86813049351046</v>
      </c>
      <c r="Q27" s="76">
        <v>71.94223263345611</v>
      </c>
      <c r="R27" s="76">
        <v>72.40666498219915</v>
      </c>
      <c r="S27" s="76">
        <v>72.53678433407109</v>
      </c>
      <c r="T27" s="75">
        <v>72.7269272354952</v>
      </c>
      <c r="U27" s="77">
        <v>72.88409707694645</v>
      </c>
      <c r="V27" s="76">
        <v>73.04496580207004</v>
      </c>
      <c r="W27" s="76">
        <v>73.20028337331975</v>
      </c>
      <c r="X27" s="75">
        <v>73.35735137240731</v>
      </c>
      <c r="Y27" s="77">
        <v>73.51672584442879</v>
      </c>
      <c r="Z27" s="76">
        <v>73.6652830101085</v>
      </c>
      <c r="AA27" s="76">
        <v>73.81195510746522</v>
      </c>
      <c r="AB27" s="75">
        <v>73.95671846246299</v>
      </c>
      <c r="AC27" s="76">
        <v>74.07454966730893</v>
      </c>
      <c r="AD27" s="76">
        <v>74.1967634281012</v>
      </c>
      <c r="AE27" s="76">
        <v>74.31602223462733</v>
      </c>
      <c r="AF27" s="78">
        <v>74.43230038627895</v>
      </c>
    </row>
    <row r="28" spans="2:32" ht="18.75" thickBot="1">
      <c r="B28" s="63"/>
      <c r="C28" s="64" t="s">
        <v>136</v>
      </c>
      <c r="D28" s="64"/>
      <c r="E28" s="64"/>
      <c r="F28" s="65"/>
      <c r="G28" s="66" t="s">
        <v>11</v>
      </c>
      <c r="H28" s="94">
        <v>9.727663383799802</v>
      </c>
      <c r="I28" s="79">
        <v>9.513469072767155</v>
      </c>
      <c r="J28" s="79">
        <v>9.169275551638526</v>
      </c>
      <c r="K28" s="79">
        <v>8.8083249420606</v>
      </c>
      <c r="L28" s="80">
        <v>8.644453438222854</v>
      </c>
      <c r="M28" s="79">
        <v>9.957577331380499</v>
      </c>
      <c r="N28" s="79">
        <v>9.748920819332035</v>
      </c>
      <c r="O28" s="79">
        <v>9.629466102893605</v>
      </c>
      <c r="P28" s="80">
        <v>9.57468928159307</v>
      </c>
      <c r="Q28" s="79">
        <v>9.552910736794718</v>
      </c>
      <c r="R28" s="79">
        <v>9.5414892179127</v>
      </c>
      <c r="S28" s="79">
        <v>9.511090461412717</v>
      </c>
      <c r="T28" s="80">
        <v>9.448385874948476</v>
      </c>
      <c r="U28" s="81">
        <v>9.351423514092607</v>
      </c>
      <c r="V28" s="79">
        <v>9.229539977351141</v>
      </c>
      <c r="W28" s="79">
        <v>9.104292801807526</v>
      </c>
      <c r="X28" s="80">
        <v>8.991845913302823</v>
      </c>
      <c r="Y28" s="81">
        <v>8.901123470094612</v>
      </c>
      <c r="Z28" s="79">
        <v>8.82944336917916</v>
      </c>
      <c r="AA28" s="79">
        <v>8.774051191897291</v>
      </c>
      <c r="AB28" s="80">
        <v>8.728681737071335</v>
      </c>
      <c r="AC28" s="79">
        <v>8.689038111887063</v>
      </c>
      <c r="AD28" s="79">
        <v>8.656287721094314</v>
      </c>
      <c r="AE28" s="79">
        <v>8.628676078916182</v>
      </c>
      <c r="AF28" s="82">
        <v>8.603811840993862</v>
      </c>
    </row>
    <row r="29" ht="15.75" thickBot="1"/>
    <row r="30" spans="2:32" ht="30" customHeight="1">
      <c r="B30" s="236" t="str">
        <f>"Strednodobá predikcia "&amp;Súhrn!$H$3&amp;" - trh práce [zmena oproti predchádzajúcemu obdobiu]"</f>
        <v>Strednodobá predikcia P4Q-2016 - trh práce [zmena oproti predchádzajúcemu obdobiu]</v>
      </c>
      <c r="C30" s="237"/>
      <c r="D30" s="237"/>
      <c r="E30" s="237"/>
      <c r="F30" s="237"/>
      <c r="G30" s="237"/>
      <c r="H30" s="237"/>
      <c r="I30" s="237"/>
      <c r="J30" s="237"/>
      <c r="K30" s="237"/>
      <c r="L30" s="237"/>
      <c r="M30" s="237"/>
      <c r="N30" s="237"/>
      <c r="O30" s="237"/>
      <c r="P30" s="237"/>
      <c r="Q30" s="237"/>
      <c r="R30" s="237"/>
      <c r="S30" s="237"/>
      <c r="T30" s="237"/>
      <c r="U30" s="237"/>
      <c r="V30" s="237"/>
      <c r="W30" s="237"/>
      <c r="X30" s="237"/>
      <c r="Y30" s="237"/>
      <c r="Z30" s="237"/>
      <c r="AA30" s="237"/>
      <c r="AB30" s="237"/>
      <c r="AC30" s="237"/>
      <c r="AD30" s="237"/>
      <c r="AE30" s="237"/>
      <c r="AF30" s="238"/>
    </row>
    <row r="31" spans="2:32" ht="15">
      <c r="B31" s="306" t="s">
        <v>29</v>
      </c>
      <c r="C31" s="307"/>
      <c r="D31" s="307"/>
      <c r="E31" s="307"/>
      <c r="F31" s="308"/>
      <c r="G31" s="288" t="s">
        <v>72</v>
      </c>
      <c r="H31" s="41" t="s">
        <v>35</v>
      </c>
      <c r="I31" s="290">
        <f>I$3</f>
        <v>2016</v>
      </c>
      <c r="J31" s="290">
        <f>J$3</f>
        <v>2017</v>
      </c>
      <c r="K31" s="290">
        <f>K$3</f>
        <v>2018</v>
      </c>
      <c r="L31" s="292">
        <f>L$3</f>
        <v>2019</v>
      </c>
      <c r="M31" s="285">
        <f>M$3</f>
        <v>2015</v>
      </c>
      <c r="N31" s="286"/>
      <c r="O31" s="286"/>
      <c r="P31" s="286"/>
      <c r="Q31" s="285">
        <f>Q$3</f>
        <v>2016</v>
      </c>
      <c r="R31" s="286"/>
      <c r="S31" s="286"/>
      <c r="T31" s="286"/>
      <c r="U31" s="285">
        <f>U$3</f>
        <v>2017</v>
      </c>
      <c r="V31" s="286"/>
      <c r="W31" s="286"/>
      <c r="X31" s="286"/>
      <c r="Y31" s="285">
        <f>Y$3</f>
        <v>2018</v>
      </c>
      <c r="Z31" s="286"/>
      <c r="AA31" s="286"/>
      <c r="AB31" s="286"/>
      <c r="AC31" s="285">
        <f>AC$3</f>
        <v>2019</v>
      </c>
      <c r="AD31" s="286"/>
      <c r="AE31" s="286"/>
      <c r="AF31" s="311"/>
    </row>
    <row r="32" spans="2:32" ht="15">
      <c r="B32" s="299"/>
      <c r="C32" s="300"/>
      <c r="D32" s="300"/>
      <c r="E32" s="300"/>
      <c r="F32" s="301"/>
      <c r="G32" s="289"/>
      <c r="H32" s="43">
        <v>2015</v>
      </c>
      <c r="I32" s="291"/>
      <c r="J32" s="291"/>
      <c r="K32" s="291"/>
      <c r="L32" s="293"/>
      <c r="M32" s="46" t="s">
        <v>3</v>
      </c>
      <c r="N32" s="46" t="s">
        <v>4</v>
      </c>
      <c r="O32" s="46" t="s">
        <v>5</v>
      </c>
      <c r="P32" s="156" t="s">
        <v>6</v>
      </c>
      <c r="Q32" s="46" t="s">
        <v>3</v>
      </c>
      <c r="R32" s="46" t="s">
        <v>4</v>
      </c>
      <c r="S32" s="46" t="s">
        <v>5</v>
      </c>
      <c r="T32" s="156" t="s">
        <v>6</v>
      </c>
      <c r="U32" s="48" t="s">
        <v>3</v>
      </c>
      <c r="V32" s="46" t="s">
        <v>4</v>
      </c>
      <c r="W32" s="46" t="s">
        <v>5</v>
      </c>
      <c r="X32" s="156" t="s">
        <v>6</v>
      </c>
      <c r="Y32" s="48" t="s">
        <v>3</v>
      </c>
      <c r="Z32" s="46" t="s">
        <v>4</v>
      </c>
      <c r="AA32" s="46" t="s">
        <v>5</v>
      </c>
      <c r="AB32" s="249" t="s">
        <v>6</v>
      </c>
      <c r="AC32" s="46" t="s">
        <v>3</v>
      </c>
      <c r="AD32" s="46" t="s">
        <v>4</v>
      </c>
      <c r="AE32" s="46" t="s">
        <v>5</v>
      </c>
      <c r="AF32" s="248" t="s">
        <v>6</v>
      </c>
    </row>
    <row r="33" spans="2:32" ht="3.75" customHeight="1">
      <c r="B33" s="50"/>
      <c r="C33" s="51"/>
      <c r="D33" s="51"/>
      <c r="E33" s="51"/>
      <c r="F33" s="52"/>
      <c r="G33" s="40"/>
      <c r="H33" s="107"/>
      <c r="I33" s="95"/>
      <c r="J33" s="96"/>
      <c r="K33" s="95"/>
      <c r="L33" s="97"/>
      <c r="M33" s="55"/>
      <c r="N33" s="55"/>
      <c r="O33" s="55"/>
      <c r="P33" s="54"/>
      <c r="Q33" s="55"/>
      <c r="R33" s="55"/>
      <c r="S33" s="55"/>
      <c r="T33" s="54"/>
      <c r="U33" s="98"/>
      <c r="V33" s="55"/>
      <c r="W33" s="55"/>
      <c r="X33" s="54"/>
      <c r="Y33" s="98"/>
      <c r="Z33" s="55"/>
      <c r="AA33" s="55"/>
      <c r="AB33" s="54"/>
      <c r="AC33" s="55"/>
      <c r="AD33" s="55"/>
      <c r="AE33" s="55"/>
      <c r="AF33" s="72"/>
    </row>
    <row r="34" spans="2:32" ht="15">
      <c r="B34" s="50" t="s">
        <v>25</v>
      </c>
      <c r="C34" s="51"/>
      <c r="D34" s="51"/>
      <c r="E34" s="51"/>
      <c r="F34" s="100"/>
      <c r="G34" s="53"/>
      <c r="H34" s="107"/>
      <c r="I34" s="95"/>
      <c r="J34" s="95"/>
      <c r="K34" s="95"/>
      <c r="L34" s="97"/>
      <c r="M34" s="55"/>
      <c r="N34" s="55"/>
      <c r="O34" s="55"/>
      <c r="P34" s="54"/>
      <c r="Q34" s="55"/>
      <c r="R34" s="55"/>
      <c r="S34" s="55"/>
      <c r="T34" s="54"/>
      <c r="U34" s="98"/>
      <c r="V34" s="55"/>
      <c r="W34" s="55"/>
      <c r="X34" s="54"/>
      <c r="Y34" s="98"/>
      <c r="Z34" s="55"/>
      <c r="AA34" s="55"/>
      <c r="AB34" s="54"/>
      <c r="AC34" s="55"/>
      <c r="AD34" s="55"/>
      <c r="AE34" s="55"/>
      <c r="AF34" s="72"/>
    </row>
    <row r="35" spans="2:32" ht="15">
      <c r="B35" s="50"/>
      <c r="C35" s="99" t="s">
        <v>10</v>
      </c>
      <c r="D35" s="51"/>
      <c r="E35" s="51"/>
      <c r="F35" s="100"/>
      <c r="G35" s="62" t="s">
        <v>45</v>
      </c>
      <c r="H35" s="112">
        <v>1.9768355607293557</v>
      </c>
      <c r="I35" s="113">
        <v>2.2729034679766897</v>
      </c>
      <c r="J35" s="113">
        <v>1.3180141501485565</v>
      </c>
      <c r="K35" s="113">
        <v>1.054720606594799</v>
      </c>
      <c r="L35" s="114">
        <v>0.8831980082661346</v>
      </c>
      <c r="M35" s="76">
        <v>0.2832448190915926</v>
      </c>
      <c r="N35" s="76">
        <v>0.6348385655159632</v>
      </c>
      <c r="O35" s="76">
        <v>0.48173395659372886</v>
      </c>
      <c r="P35" s="75">
        <v>0.5493412891659091</v>
      </c>
      <c r="Q35" s="76">
        <v>0.6149718882663819</v>
      </c>
      <c r="R35" s="76">
        <v>0.6200758229019101</v>
      </c>
      <c r="S35" s="76">
        <v>0.5951973270769599</v>
      </c>
      <c r="T35" s="75">
        <v>0.2599999999999909</v>
      </c>
      <c r="U35" s="77">
        <v>0.2599999999999767</v>
      </c>
      <c r="V35" s="76">
        <v>0.26152782679560005</v>
      </c>
      <c r="W35" s="76">
        <v>0.2801734805140086</v>
      </c>
      <c r="X35" s="75">
        <v>0.276792020679963</v>
      </c>
      <c r="Y35" s="77">
        <v>0.26979083945388993</v>
      </c>
      <c r="Z35" s="76">
        <v>0.25940525243639456</v>
      </c>
      <c r="AA35" s="76">
        <v>0.23864721306799197</v>
      </c>
      <c r="AB35" s="75">
        <v>0.2158494489916194</v>
      </c>
      <c r="AC35" s="76">
        <v>0.20777410959279052</v>
      </c>
      <c r="AD35" s="76">
        <v>0.21422686114232192</v>
      </c>
      <c r="AE35" s="76">
        <v>0.2226726657769973</v>
      </c>
      <c r="AF35" s="78">
        <v>0.21801823432549838</v>
      </c>
    </row>
    <row r="36" spans="2:32" ht="3.75" customHeight="1">
      <c r="B36" s="61"/>
      <c r="C36" s="57"/>
      <c r="D36" s="73"/>
      <c r="E36" s="57"/>
      <c r="F36" s="58"/>
      <c r="G36" s="62"/>
      <c r="H36" s="69"/>
      <c r="I36" s="57"/>
      <c r="J36" s="57"/>
      <c r="K36" s="57"/>
      <c r="L36" s="58"/>
      <c r="M36" s="57"/>
      <c r="N36" s="57"/>
      <c r="O36" s="57"/>
      <c r="P36" s="58"/>
      <c r="Q36" s="57"/>
      <c r="R36" s="57"/>
      <c r="S36" s="57"/>
      <c r="T36" s="58"/>
      <c r="U36" s="59"/>
      <c r="V36" s="57"/>
      <c r="W36" s="57"/>
      <c r="X36" s="58"/>
      <c r="Y36" s="59"/>
      <c r="Z36" s="57"/>
      <c r="AA36" s="57"/>
      <c r="AB36" s="58"/>
      <c r="AC36" s="57"/>
      <c r="AD36" s="57"/>
      <c r="AE36" s="57"/>
      <c r="AF36" s="60"/>
    </row>
    <row r="37" spans="2:32" ht="15">
      <c r="B37" s="61"/>
      <c r="C37" s="57"/>
      <c r="D37" s="73" t="s">
        <v>49</v>
      </c>
      <c r="E37" s="57"/>
      <c r="F37" s="58"/>
      <c r="G37" s="62" t="s">
        <v>45</v>
      </c>
      <c r="H37" s="93">
        <v>2.4952602150197407</v>
      </c>
      <c r="I37" s="76">
        <v>2.619876658475249</v>
      </c>
      <c r="J37" s="76">
        <v>1.4361932932931438</v>
      </c>
      <c r="K37" s="76">
        <v>1.05472060659568</v>
      </c>
      <c r="L37" s="75">
        <v>0.8831980082653956</v>
      </c>
      <c r="M37" s="108"/>
      <c r="N37" s="108"/>
      <c r="O37" s="108"/>
      <c r="P37" s="109"/>
      <c r="Q37" s="108"/>
      <c r="R37" s="108"/>
      <c r="S37" s="108"/>
      <c r="T37" s="109"/>
      <c r="U37" s="110"/>
      <c r="V37" s="108"/>
      <c r="W37" s="108"/>
      <c r="X37" s="109"/>
      <c r="Y37" s="110"/>
      <c r="Z37" s="108"/>
      <c r="AA37" s="108"/>
      <c r="AB37" s="109"/>
      <c r="AC37" s="108"/>
      <c r="AD37" s="108"/>
      <c r="AE37" s="108"/>
      <c r="AF37" s="111"/>
    </row>
    <row r="38" spans="2:32" ht="15">
      <c r="B38" s="61"/>
      <c r="C38" s="57"/>
      <c r="D38" s="73" t="s">
        <v>50</v>
      </c>
      <c r="E38" s="57"/>
      <c r="F38" s="58"/>
      <c r="G38" s="62" t="s">
        <v>45</v>
      </c>
      <c r="H38" s="93">
        <v>-1.022585238328574</v>
      </c>
      <c r="I38" s="76">
        <v>0.010991954926552694</v>
      </c>
      <c r="J38" s="76">
        <v>0.7769134031098588</v>
      </c>
      <c r="K38" s="76">
        <v>1.0547206065891714</v>
      </c>
      <c r="L38" s="75">
        <v>0.8831980082705968</v>
      </c>
      <c r="M38" s="108"/>
      <c r="N38" s="108"/>
      <c r="O38" s="108"/>
      <c r="P38" s="109"/>
      <c r="Q38" s="108"/>
      <c r="R38" s="108"/>
      <c r="S38" s="108"/>
      <c r="T38" s="109"/>
      <c r="U38" s="110"/>
      <c r="V38" s="108"/>
      <c r="W38" s="108"/>
      <c r="X38" s="109"/>
      <c r="Y38" s="110"/>
      <c r="Z38" s="108"/>
      <c r="AA38" s="108"/>
      <c r="AB38" s="109"/>
      <c r="AC38" s="108"/>
      <c r="AD38" s="108"/>
      <c r="AE38" s="108"/>
      <c r="AF38" s="111"/>
    </row>
    <row r="39" spans="2:32" ht="3.75" customHeight="1">
      <c r="B39" s="61"/>
      <c r="C39" s="57"/>
      <c r="D39" s="57"/>
      <c r="E39" s="57"/>
      <c r="F39" s="58"/>
      <c r="G39" s="62"/>
      <c r="H39" s="69"/>
      <c r="I39" s="57"/>
      <c r="J39" s="57"/>
      <c r="K39" s="57"/>
      <c r="L39" s="58"/>
      <c r="M39" s="57"/>
      <c r="N39" s="57"/>
      <c r="O39" s="57"/>
      <c r="P39" s="58"/>
      <c r="Q39" s="57"/>
      <c r="R39" s="57"/>
      <c r="S39" s="57"/>
      <c r="T39" s="58"/>
      <c r="U39" s="59"/>
      <c r="V39" s="57"/>
      <c r="W39" s="57"/>
      <c r="X39" s="58"/>
      <c r="Y39" s="59"/>
      <c r="Z39" s="57"/>
      <c r="AA39" s="57"/>
      <c r="AB39" s="58"/>
      <c r="AC39" s="57"/>
      <c r="AD39" s="57"/>
      <c r="AE39" s="57"/>
      <c r="AF39" s="60"/>
    </row>
    <row r="40" spans="2:32" ht="15">
      <c r="B40" s="61"/>
      <c r="C40" s="57" t="s">
        <v>51</v>
      </c>
      <c r="D40" s="57"/>
      <c r="E40" s="57"/>
      <c r="F40" s="58"/>
      <c r="G40" s="62" t="s">
        <v>45</v>
      </c>
      <c r="H40" s="93">
        <v>-12.39911907781945</v>
      </c>
      <c r="I40" s="76">
        <v>-14.353433141833221</v>
      </c>
      <c r="J40" s="76">
        <v>-7.898529750114264</v>
      </c>
      <c r="K40" s="76">
        <v>-7.525547209100537</v>
      </c>
      <c r="L40" s="75">
        <v>-6.985810331695006</v>
      </c>
      <c r="M40" s="76">
        <v>-2.2739291380222113</v>
      </c>
      <c r="N40" s="76">
        <v>-5.381192881192874</v>
      </c>
      <c r="O40" s="76">
        <v>-0.9944716273749776</v>
      </c>
      <c r="P40" s="75">
        <v>-4.38047559449312</v>
      </c>
      <c r="Q40" s="76">
        <v>-6.4069002550677965</v>
      </c>
      <c r="R40" s="76">
        <v>-1.7355757162835772</v>
      </c>
      <c r="S40" s="76">
        <v>-3.806152611027997</v>
      </c>
      <c r="T40" s="75">
        <v>-1.35260920951157</v>
      </c>
      <c r="U40" s="77">
        <v>-1.7698793490509956</v>
      </c>
      <c r="V40" s="76">
        <v>-1.8367329763720193</v>
      </c>
      <c r="W40" s="76">
        <v>-2.155163321182968</v>
      </c>
      <c r="X40" s="75">
        <v>-2.1775023000730727</v>
      </c>
      <c r="Y40" s="77">
        <v>-1.9327257654828855</v>
      </c>
      <c r="Z40" s="76">
        <v>-1.8751894573215822</v>
      </c>
      <c r="AA40" s="76">
        <v>-1.7062369956271084</v>
      </c>
      <c r="AB40" s="75">
        <v>-1.5045662907967028</v>
      </c>
      <c r="AC40" s="76">
        <v>-1.8414245616856988</v>
      </c>
      <c r="AD40" s="76">
        <v>-1.849872110007425</v>
      </c>
      <c r="AE40" s="76">
        <v>-2.0003473907620872</v>
      </c>
      <c r="AF40" s="78">
        <v>-2.011016330821576</v>
      </c>
    </row>
    <row r="41" spans="2:32" ht="15">
      <c r="B41" s="61"/>
      <c r="C41" s="57" t="s">
        <v>8</v>
      </c>
      <c r="D41" s="57"/>
      <c r="E41" s="57"/>
      <c r="F41" s="58"/>
      <c r="G41" s="62" t="s">
        <v>140</v>
      </c>
      <c r="H41" s="93">
        <v>-1.7036240499611777</v>
      </c>
      <c r="I41" s="76">
        <v>-1.7216840996865892</v>
      </c>
      <c r="J41" s="76">
        <v>-0.7998137778889358</v>
      </c>
      <c r="K41" s="76">
        <v>-0.6867193724965817</v>
      </c>
      <c r="L41" s="75">
        <v>-0.582406046152073</v>
      </c>
      <c r="M41" s="76">
        <v>-0.2876449450406826</v>
      </c>
      <c r="N41" s="76">
        <v>-0.6426342966700958</v>
      </c>
      <c r="O41" s="76">
        <v>-0.16225293927688567</v>
      </c>
      <c r="P41" s="75">
        <v>-0.5338895512307416</v>
      </c>
      <c r="Q41" s="76">
        <v>-0.6876293323497693</v>
      </c>
      <c r="R41" s="76">
        <v>-0.2240115996431813</v>
      </c>
      <c r="S41" s="76">
        <v>-0.3789076769368016</v>
      </c>
      <c r="T41" s="75">
        <v>-0.13756008762803446</v>
      </c>
      <c r="U41" s="77">
        <v>-0.17138261415622358</v>
      </c>
      <c r="V41" s="76">
        <v>-0.17461218771802206</v>
      </c>
      <c r="W41" s="76">
        <v>-0.1992614355913247</v>
      </c>
      <c r="X41" s="75">
        <v>-0.1968580041932455</v>
      </c>
      <c r="Y41" s="77">
        <v>-0.17030897088829988</v>
      </c>
      <c r="Z41" s="76">
        <v>-0.1620757561966002</v>
      </c>
      <c r="AA41" s="76">
        <v>-0.1449104642176735</v>
      </c>
      <c r="AB41" s="75">
        <v>-0.12588433792757314</v>
      </c>
      <c r="AC41" s="76">
        <v>-0.1484256227286096</v>
      </c>
      <c r="AD41" s="76">
        <v>-0.1470338018862094</v>
      </c>
      <c r="AE41" s="76">
        <v>-0.15589321848210602</v>
      </c>
      <c r="AF41" s="78">
        <v>-0.15348415265634685</v>
      </c>
    </row>
    <row r="42" spans="2:32" ht="3.75" customHeight="1">
      <c r="B42" s="61"/>
      <c r="C42" s="57"/>
      <c r="D42" s="57"/>
      <c r="E42" s="57"/>
      <c r="F42" s="58"/>
      <c r="G42" s="62"/>
      <c r="H42" s="69"/>
      <c r="I42" s="57"/>
      <c r="J42" s="57"/>
      <c r="K42" s="57"/>
      <c r="L42" s="58"/>
      <c r="M42" s="57"/>
      <c r="N42" s="57"/>
      <c r="O42" s="57"/>
      <c r="P42" s="58"/>
      <c r="Q42" s="57"/>
      <c r="R42" s="57"/>
      <c r="S42" s="57"/>
      <c r="T42" s="58"/>
      <c r="U42" s="59"/>
      <c r="V42" s="57"/>
      <c r="W42" s="57"/>
      <c r="X42" s="58"/>
      <c r="Y42" s="59"/>
      <c r="Z42" s="57"/>
      <c r="AA42" s="57"/>
      <c r="AB42" s="58"/>
      <c r="AC42" s="57"/>
      <c r="AD42" s="57"/>
      <c r="AE42" s="57"/>
      <c r="AF42" s="60"/>
    </row>
    <row r="43" spans="2:32" ht="15">
      <c r="B43" s="50" t="s">
        <v>24</v>
      </c>
      <c r="C43" s="57"/>
      <c r="D43" s="57"/>
      <c r="E43" s="57"/>
      <c r="F43" s="58"/>
      <c r="G43" s="62"/>
      <c r="H43" s="69"/>
      <c r="I43" s="57"/>
      <c r="J43" s="57"/>
      <c r="K43" s="57"/>
      <c r="L43" s="58"/>
      <c r="M43" s="57"/>
      <c r="N43" s="57"/>
      <c r="O43" s="57"/>
      <c r="P43" s="58"/>
      <c r="Q43" s="57"/>
      <c r="R43" s="57"/>
      <c r="S43" s="57"/>
      <c r="T43" s="58"/>
      <c r="U43" s="59"/>
      <c r="V43" s="57"/>
      <c r="W43" s="57"/>
      <c r="X43" s="58"/>
      <c r="Y43" s="59"/>
      <c r="Z43" s="57"/>
      <c r="AA43" s="57"/>
      <c r="AB43" s="58"/>
      <c r="AC43" s="57"/>
      <c r="AD43" s="57"/>
      <c r="AE43" s="57"/>
      <c r="AF43" s="60"/>
    </row>
    <row r="44" spans="2:32" ht="15">
      <c r="B44" s="61"/>
      <c r="C44" s="57" t="s">
        <v>88</v>
      </c>
      <c r="D44" s="57"/>
      <c r="E44" s="57"/>
      <c r="F44" s="58"/>
      <c r="G44" s="62" t="s">
        <v>45</v>
      </c>
      <c r="H44" s="93">
        <v>2.372099847253594</v>
      </c>
      <c r="I44" s="76">
        <v>2.7424664784979598</v>
      </c>
      <c r="J44" s="76">
        <v>4.362457192722829</v>
      </c>
      <c r="K44" s="76">
        <v>4.460985720950504</v>
      </c>
      <c r="L44" s="75">
        <v>4.566474647813507</v>
      </c>
      <c r="M44" s="76">
        <v>1.2447382996363388</v>
      </c>
      <c r="N44" s="76">
        <v>0.5924226471183829</v>
      </c>
      <c r="O44" s="76">
        <v>0.3823963119247651</v>
      </c>
      <c r="P44" s="75">
        <v>1.3072162410116874</v>
      </c>
      <c r="Q44" s="76">
        <v>0.34524404531369157</v>
      </c>
      <c r="R44" s="76">
        <v>0.023459059099025126</v>
      </c>
      <c r="S44" s="76">
        <v>1.2399999999999949</v>
      </c>
      <c r="T44" s="75">
        <v>1.6544999999999987</v>
      </c>
      <c r="U44" s="77">
        <v>0.5297000000000054</v>
      </c>
      <c r="V44" s="76">
        <v>1.4782169415350666</v>
      </c>
      <c r="W44" s="76">
        <v>1.0322295704706193</v>
      </c>
      <c r="X44" s="75">
        <v>1.1105947669052512</v>
      </c>
      <c r="Y44" s="77">
        <v>1.0584358460683916</v>
      </c>
      <c r="Z44" s="76">
        <v>1.0706948019720386</v>
      </c>
      <c r="AA44" s="76">
        <v>1.080435113607777</v>
      </c>
      <c r="AB44" s="75">
        <v>1.0825058451055867</v>
      </c>
      <c r="AC44" s="76">
        <v>1.1523123821975787</v>
      </c>
      <c r="AD44" s="76">
        <v>1.1441462914795864</v>
      </c>
      <c r="AE44" s="76">
        <v>1.1429221833406018</v>
      </c>
      <c r="AF44" s="78">
        <v>1.1512186045607962</v>
      </c>
    </row>
    <row r="45" spans="2:32" ht="18">
      <c r="B45" s="61"/>
      <c r="C45" s="168" t="s">
        <v>132</v>
      </c>
      <c r="D45" s="168"/>
      <c r="E45" s="168"/>
      <c r="F45" s="169"/>
      <c r="G45" s="29" t="s">
        <v>45</v>
      </c>
      <c r="H45" s="185">
        <v>2.9137529137528873</v>
      </c>
      <c r="I45" s="186">
        <v>3.3624246198261716</v>
      </c>
      <c r="J45" s="187">
        <v>3.971100944147281</v>
      </c>
      <c r="K45" s="253">
        <v>4.461867229388233</v>
      </c>
      <c r="L45" s="188">
        <v>4.5665520473681624</v>
      </c>
      <c r="M45" s="76">
        <v>1.3454186513199602</v>
      </c>
      <c r="N45" s="76">
        <v>1.186901065256805</v>
      </c>
      <c r="O45" s="76">
        <v>0.4002136446016067</v>
      </c>
      <c r="P45" s="75">
        <v>1.407592698393728</v>
      </c>
      <c r="Q45" s="76">
        <v>0.19743316453993032</v>
      </c>
      <c r="R45" s="76">
        <v>0.6930206600586786</v>
      </c>
      <c r="S45" s="76">
        <v>1.2399999999999949</v>
      </c>
      <c r="T45" s="75">
        <v>1.7299999999999898</v>
      </c>
      <c r="U45" s="77">
        <v>-0.07029999999998893</v>
      </c>
      <c r="V45" s="76">
        <v>1.4782169415349387</v>
      </c>
      <c r="W45" s="76">
        <v>1.0322295704706619</v>
      </c>
      <c r="X45" s="75">
        <v>1.1105947669052512</v>
      </c>
      <c r="Y45" s="77">
        <v>1.0584358460683774</v>
      </c>
      <c r="Z45" s="76">
        <v>1.0706948019720812</v>
      </c>
      <c r="AA45" s="76">
        <v>1.0804351136078054</v>
      </c>
      <c r="AB45" s="75">
        <v>1.0825058451055156</v>
      </c>
      <c r="AC45" s="76">
        <v>1.1523123821975787</v>
      </c>
      <c r="AD45" s="76">
        <v>1.1441462914795864</v>
      </c>
      <c r="AE45" s="76">
        <v>1.1429221833406018</v>
      </c>
      <c r="AF45" s="78">
        <v>1.1512186045608388</v>
      </c>
    </row>
    <row r="46" spans="2:32" ht="15">
      <c r="B46" s="61"/>
      <c r="C46" s="57"/>
      <c r="D46" s="73" t="s">
        <v>53</v>
      </c>
      <c r="E46" s="57"/>
      <c r="F46" s="58"/>
      <c r="G46" s="62" t="s">
        <v>45</v>
      </c>
      <c r="H46" s="189">
        <v>2.807214765825833</v>
      </c>
      <c r="I46" s="190">
        <v>2.9601408256738466</v>
      </c>
      <c r="J46" s="191">
        <v>3.7070624571460087</v>
      </c>
      <c r="K46" s="254">
        <v>4.291442964754211</v>
      </c>
      <c r="L46" s="192">
        <v>4.631904776770085</v>
      </c>
      <c r="M46" s="108"/>
      <c r="N46" s="108"/>
      <c r="O46" s="108"/>
      <c r="P46" s="109"/>
      <c r="Q46" s="108"/>
      <c r="R46" s="108"/>
      <c r="S46" s="108"/>
      <c r="T46" s="109"/>
      <c r="U46" s="110"/>
      <c r="V46" s="108"/>
      <c r="W46" s="108"/>
      <c r="X46" s="109"/>
      <c r="Y46" s="110"/>
      <c r="Z46" s="108"/>
      <c r="AA46" s="108"/>
      <c r="AB46" s="109"/>
      <c r="AC46" s="108"/>
      <c r="AD46" s="108"/>
      <c r="AE46" s="108"/>
      <c r="AF46" s="111"/>
    </row>
    <row r="47" spans="2:32" ht="18">
      <c r="B47" s="61"/>
      <c r="C47" s="57"/>
      <c r="D47" s="73" t="s">
        <v>139</v>
      </c>
      <c r="E47" s="57"/>
      <c r="F47" s="58"/>
      <c r="G47" s="62" t="s">
        <v>45</v>
      </c>
      <c r="H47" s="189">
        <v>3.343655809736873</v>
      </c>
      <c r="I47" s="190">
        <v>5.140820847754597</v>
      </c>
      <c r="J47" s="191">
        <v>4.89385334782564</v>
      </c>
      <c r="K47" s="254">
        <v>4.941482111966522</v>
      </c>
      <c r="L47" s="192">
        <v>4.47461609748288</v>
      </c>
      <c r="M47" s="108"/>
      <c r="N47" s="108"/>
      <c r="O47" s="108"/>
      <c r="P47" s="109"/>
      <c r="Q47" s="108"/>
      <c r="R47" s="108"/>
      <c r="S47" s="108"/>
      <c r="T47" s="109"/>
      <c r="U47" s="110"/>
      <c r="V47" s="108"/>
      <c r="W47" s="108"/>
      <c r="X47" s="109"/>
      <c r="Y47" s="110"/>
      <c r="Z47" s="108"/>
      <c r="AA47" s="108"/>
      <c r="AB47" s="109"/>
      <c r="AC47" s="108"/>
      <c r="AD47" s="108"/>
      <c r="AE47" s="108"/>
      <c r="AF47" s="111"/>
    </row>
    <row r="48" spans="2:32" ht="15">
      <c r="B48" s="61"/>
      <c r="C48" s="57" t="s">
        <v>52</v>
      </c>
      <c r="D48" s="57"/>
      <c r="E48" s="57"/>
      <c r="F48" s="58"/>
      <c r="G48" s="62" t="s">
        <v>45</v>
      </c>
      <c r="H48" s="193">
        <v>3.2358808324716364</v>
      </c>
      <c r="I48" s="194">
        <v>3.9023415394024568</v>
      </c>
      <c r="J48" s="195">
        <v>2.690232750983654</v>
      </c>
      <c r="K48" s="255">
        <v>2.568233005202302</v>
      </c>
      <c r="L48" s="196">
        <v>2.483385943844567</v>
      </c>
      <c r="M48" s="108"/>
      <c r="N48" s="108"/>
      <c r="O48" s="108"/>
      <c r="P48" s="109"/>
      <c r="Q48" s="108"/>
      <c r="R48" s="108"/>
      <c r="S48" s="108"/>
      <c r="T48" s="109"/>
      <c r="U48" s="110"/>
      <c r="V48" s="108"/>
      <c r="W48" s="108"/>
      <c r="X48" s="109"/>
      <c r="Y48" s="110"/>
      <c r="Z48" s="108"/>
      <c r="AA48" s="108"/>
      <c r="AB48" s="109"/>
      <c r="AC48" s="108"/>
      <c r="AD48" s="108"/>
      <c r="AE48" s="108"/>
      <c r="AF48" s="111"/>
    </row>
    <row r="49" spans="2:32" ht="18">
      <c r="B49" s="61"/>
      <c r="C49" s="57" t="s">
        <v>134</v>
      </c>
      <c r="D49" s="57"/>
      <c r="E49" s="57"/>
      <c r="F49" s="58"/>
      <c r="G49" s="62" t="s">
        <v>45</v>
      </c>
      <c r="H49" s="93">
        <v>1.8183043325245478</v>
      </c>
      <c r="I49" s="76">
        <v>1.0433773676448084</v>
      </c>
      <c r="J49" s="76">
        <v>1.7126660332142905</v>
      </c>
      <c r="K49" s="76">
        <v>3.0787513032326075</v>
      </c>
      <c r="L49" s="75">
        <v>3.6451871501374455</v>
      </c>
      <c r="M49" s="76">
        <v>0.8616869542622965</v>
      </c>
      <c r="N49" s="76">
        <v>0.31960238066200475</v>
      </c>
      <c r="O49" s="76">
        <v>0.6017812578511155</v>
      </c>
      <c r="P49" s="75">
        <v>0.385312811195476</v>
      </c>
      <c r="Q49" s="76">
        <v>0.06342313161276536</v>
      </c>
      <c r="R49" s="76">
        <v>0.2498444592607001</v>
      </c>
      <c r="S49" s="76">
        <v>0.09964747766375126</v>
      </c>
      <c r="T49" s="75">
        <v>0.28954717733893176</v>
      </c>
      <c r="U49" s="77">
        <v>0.5485836724516275</v>
      </c>
      <c r="V49" s="76">
        <v>0.5287322176997833</v>
      </c>
      <c r="W49" s="76">
        <v>0.5522645322117086</v>
      </c>
      <c r="X49" s="75">
        <v>0.5970925884250136</v>
      </c>
      <c r="Y49" s="77">
        <v>1.0393714371993639</v>
      </c>
      <c r="Z49" s="76">
        <v>0.7223104456352445</v>
      </c>
      <c r="AA49" s="76">
        <v>0.8387249001792441</v>
      </c>
      <c r="AB49" s="75">
        <v>0.7428660001521905</v>
      </c>
      <c r="AC49" s="76">
        <v>1.0710126098308308</v>
      </c>
      <c r="AD49" s="76">
        <v>0.9292932533649463</v>
      </c>
      <c r="AE49" s="76">
        <v>1.012807824682767</v>
      </c>
      <c r="AF49" s="78">
        <v>0.6563601949641367</v>
      </c>
    </row>
    <row r="50" spans="2:32" ht="3.75" customHeight="1">
      <c r="B50" s="61"/>
      <c r="C50" s="57"/>
      <c r="D50" s="57"/>
      <c r="E50" s="57"/>
      <c r="F50" s="58"/>
      <c r="G50" s="62"/>
      <c r="H50" s="69"/>
      <c r="I50" s="57"/>
      <c r="J50" s="57"/>
      <c r="K50" s="57"/>
      <c r="L50" s="58"/>
      <c r="M50" s="57"/>
      <c r="N50" s="57"/>
      <c r="O50" s="57"/>
      <c r="P50" s="58"/>
      <c r="Q50" s="57"/>
      <c r="R50" s="57"/>
      <c r="S50" s="57"/>
      <c r="T50" s="58"/>
      <c r="U50" s="59"/>
      <c r="V50" s="57"/>
      <c r="W50" s="57"/>
      <c r="X50" s="58"/>
      <c r="Y50" s="59"/>
      <c r="Z50" s="57"/>
      <c r="AA50" s="57"/>
      <c r="AB50" s="58"/>
      <c r="AC50" s="57"/>
      <c r="AD50" s="57"/>
      <c r="AE50" s="57"/>
      <c r="AF50" s="60"/>
    </row>
    <row r="51" spans="2:32" ht="15">
      <c r="B51" s="50" t="s">
        <v>26</v>
      </c>
      <c r="C51" s="57"/>
      <c r="D51" s="57"/>
      <c r="E51" s="57"/>
      <c r="F51" s="58"/>
      <c r="G51" s="62"/>
      <c r="H51" s="69"/>
      <c r="I51" s="57"/>
      <c r="J51" s="57"/>
      <c r="K51" s="57"/>
      <c r="L51" s="58"/>
      <c r="M51" s="57"/>
      <c r="N51" s="57"/>
      <c r="O51" s="57"/>
      <c r="P51" s="58"/>
      <c r="Q51" s="57"/>
      <c r="R51" s="57"/>
      <c r="S51" s="57"/>
      <c r="T51" s="58"/>
      <c r="U51" s="59"/>
      <c r="V51" s="57"/>
      <c r="W51" s="57"/>
      <c r="X51" s="58"/>
      <c r="Y51" s="59"/>
      <c r="Z51" s="57"/>
      <c r="AA51" s="57"/>
      <c r="AB51" s="58"/>
      <c r="AC51" s="57"/>
      <c r="AD51" s="57"/>
      <c r="AE51" s="57"/>
      <c r="AF51" s="60"/>
    </row>
    <row r="52" spans="2:32" ht="15">
      <c r="B52" s="61"/>
      <c r="C52" s="57" t="s">
        <v>89</v>
      </c>
      <c r="D52" s="57"/>
      <c r="E52" s="57"/>
      <c r="F52" s="58"/>
      <c r="G52" s="62" t="s">
        <v>45</v>
      </c>
      <c r="H52" s="93">
        <v>-0.4827330289016487</v>
      </c>
      <c r="I52" s="76">
        <v>-0.6173594773504618</v>
      </c>
      <c r="J52" s="76">
        <v>-0.6636190470885026</v>
      </c>
      <c r="K52" s="76">
        <v>-0.6828827319959174</v>
      </c>
      <c r="L52" s="75">
        <v>-0.6357104915904017</v>
      </c>
      <c r="M52" s="76">
        <v>-0.11100105669190441</v>
      </c>
      <c r="N52" s="76">
        <v>-0.11773731763989304</v>
      </c>
      <c r="O52" s="76">
        <v>-0.13284227606614252</v>
      </c>
      <c r="P52" s="75">
        <v>-0.14384594028437903</v>
      </c>
      <c r="Q52" s="76">
        <v>-0.1674693422426401</v>
      </c>
      <c r="R52" s="76">
        <v>-0.1618213394434349</v>
      </c>
      <c r="S52" s="76">
        <v>-0.16672825914356793</v>
      </c>
      <c r="T52" s="75">
        <v>-0.17165909717454042</v>
      </c>
      <c r="U52" s="77">
        <v>-0.16275782341264744</v>
      </c>
      <c r="V52" s="76">
        <v>-0.1653535878961776</v>
      </c>
      <c r="W52" s="76">
        <v>-0.1672771347267883</v>
      </c>
      <c r="X52" s="75">
        <v>-0.16920986001717608</v>
      </c>
      <c r="Y52" s="77">
        <v>-0.18335930737309525</v>
      </c>
      <c r="Z52" s="76">
        <v>-0.16823265649415475</v>
      </c>
      <c r="AA52" s="76">
        <v>-0.1652770575860245</v>
      </c>
      <c r="AB52" s="75">
        <v>-0.16230621440796256</v>
      </c>
      <c r="AC52" s="76">
        <v>-0.15932034075952117</v>
      </c>
      <c r="AD52" s="76">
        <v>-0.1563196547821235</v>
      </c>
      <c r="AE52" s="76">
        <v>-0.15330437892308169</v>
      </c>
      <c r="AF52" s="78">
        <v>-0.1502747398978812</v>
      </c>
    </row>
    <row r="53" spans="2:32" ht="15.75" thickBot="1">
      <c r="B53" s="63"/>
      <c r="C53" s="64" t="s">
        <v>27</v>
      </c>
      <c r="D53" s="64"/>
      <c r="E53" s="64"/>
      <c r="F53" s="65"/>
      <c r="G53" s="66" t="s">
        <v>45</v>
      </c>
      <c r="H53" s="94">
        <v>0.6049929508116492</v>
      </c>
      <c r="I53" s="79">
        <v>0.757927433474606</v>
      </c>
      <c r="J53" s="79">
        <v>0.32244945997832986</v>
      </c>
      <c r="K53" s="79">
        <v>0.15383032184767842</v>
      </c>
      <c r="L53" s="80">
        <v>0.061390961358483764</v>
      </c>
      <c r="M53" s="79">
        <v>0.03519559114377557</v>
      </c>
      <c r="N53" s="79">
        <v>-0.10798514331460751</v>
      </c>
      <c r="O53" s="79">
        <v>0.41852103409618735</v>
      </c>
      <c r="P53" s="80">
        <v>0.33119925342961665</v>
      </c>
      <c r="Q53" s="79">
        <v>-0.06453353318333654</v>
      </c>
      <c r="R53" s="79">
        <v>0.482696881804884</v>
      </c>
      <c r="S53" s="79">
        <v>0.01267843797980106</v>
      </c>
      <c r="T53" s="80">
        <v>0.09002399999997124</v>
      </c>
      <c r="U53" s="81">
        <v>0.053000000000054115</v>
      </c>
      <c r="V53" s="79">
        <v>0.05500000000000682</v>
      </c>
      <c r="W53" s="79">
        <v>0.044999999999987494</v>
      </c>
      <c r="X53" s="80">
        <v>0.04500000000003013</v>
      </c>
      <c r="Y53" s="81">
        <v>0.03350000000000364</v>
      </c>
      <c r="Z53" s="79">
        <v>0.03350000000000364</v>
      </c>
      <c r="AA53" s="79">
        <v>0.03350000000000364</v>
      </c>
      <c r="AB53" s="80">
        <v>0.03350000000000364</v>
      </c>
      <c r="AC53" s="79">
        <v>-0.00024963262829658106</v>
      </c>
      <c r="AD53" s="79">
        <v>0.00840995506545994</v>
      </c>
      <c r="AE53" s="79">
        <v>0.007182375554904752</v>
      </c>
      <c r="AF53" s="82">
        <v>0.0059545784516927824</v>
      </c>
    </row>
    <row r="54" ht="15.75" thickBot="1"/>
    <row r="55" spans="2:32" ht="30" customHeight="1">
      <c r="B55" s="236" t="str">
        <f>"Strednodobá predikcia "&amp;Súhrn!$H$3&amp;" - trh práce [zmena oproti rovnakému obdobiu predchádzajúceho roka]"</f>
        <v>Strednodobá predikcia P4Q-2016 - trh práce [zmena oproti rovnakému obdobiu predchádzajúceho roka]</v>
      </c>
      <c r="C55" s="237"/>
      <c r="D55" s="237"/>
      <c r="E55" s="237"/>
      <c r="F55" s="237"/>
      <c r="G55" s="237"/>
      <c r="H55" s="237"/>
      <c r="I55" s="237"/>
      <c r="J55" s="237"/>
      <c r="K55" s="237"/>
      <c r="L55" s="237"/>
      <c r="M55" s="237"/>
      <c r="N55" s="237"/>
      <c r="O55" s="237"/>
      <c r="P55" s="237"/>
      <c r="Q55" s="237"/>
      <c r="R55" s="237"/>
      <c r="S55" s="237"/>
      <c r="T55" s="237"/>
      <c r="U55" s="237"/>
      <c r="V55" s="237"/>
      <c r="W55" s="237"/>
      <c r="X55" s="237"/>
      <c r="Y55" s="237"/>
      <c r="Z55" s="237"/>
      <c r="AA55" s="237"/>
      <c r="AB55" s="237"/>
      <c r="AC55" s="203"/>
      <c r="AD55" s="203"/>
      <c r="AE55" s="203"/>
      <c r="AF55" s="204"/>
    </row>
    <row r="56" spans="2:32" ht="15">
      <c r="B56" s="306" t="s">
        <v>29</v>
      </c>
      <c r="C56" s="307"/>
      <c r="D56" s="307"/>
      <c r="E56" s="307"/>
      <c r="F56" s="308"/>
      <c r="G56" s="288" t="s">
        <v>72</v>
      </c>
      <c r="H56" s="41" t="s">
        <v>35</v>
      </c>
      <c r="I56" s="290">
        <f>I$3</f>
        <v>2016</v>
      </c>
      <c r="J56" s="290">
        <f>J$3</f>
        <v>2017</v>
      </c>
      <c r="K56" s="290">
        <f>K$3</f>
        <v>2018</v>
      </c>
      <c r="L56" s="292">
        <f>L$3</f>
        <v>2019</v>
      </c>
      <c r="M56" s="285">
        <f>M$3</f>
        <v>2015</v>
      </c>
      <c r="N56" s="286"/>
      <c r="O56" s="286"/>
      <c r="P56" s="286"/>
      <c r="Q56" s="285">
        <f>Q$3</f>
        <v>2016</v>
      </c>
      <c r="R56" s="286"/>
      <c r="S56" s="286"/>
      <c r="T56" s="286"/>
      <c r="U56" s="285">
        <f>U$3</f>
        <v>2017</v>
      </c>
      <c r="V56" s="286"/>
      <c r="W56" s="286"/>
      <c r="X56" s="286"/>
      <c r="Y56" s="285">
        <f>Y$3</f>
        <v>2018</v>
      </c>
      <c r="Z56" s="286"/>
      <c r="AA56" s="286"/>
      <c r="AB56" s="286"/>
      <c r="AC56" s="285">
        <f>AC$3</f>
        <v>2019</v>
      </c>
      <c r="AD56" s="286"/>
      <c r="AE56" s="286"/>
      <c r="AF56" s="311"/>
    </row>
    <row r="57" spans="2:32" ht="15">
      <c r="B57" s="299"/>
      <c r="C57" s="300"/>
      <c r="D57" s="300"/>
      <c r="E57" s="300"/>
      <c r="F57" s="301"/>
      <c r="G57" s="289"/>
      <c r="H57" s="43">
        <v>2015</v>
      </c>
      <c r="I57" s="291"/>
      <c r="J57" s="291"/>
      <c r="K57" s="291"/>
      <c r="L57" s="293"/>
      <c r="M57" s="46" t="s">
        <v>3</v>
      </c>
      <c r="N57" s="46" t="s">
        <v>4</v>
      </c>
      <c r="O57" s="46" t="s">
        <v>5</v>
      </c>
      <c r="P57" s="156" t="s">
        <v>6</v>
      </c>
      <c r="Q57" s="46" t="s">
        <v>3</v>
      </c>
      <c r="R57" s="46" t="s">
        <v>4</v>
      </c>
      <c r="S57" s="46" t="s">
        <v>5</v>
      </c>
      <c r="T57" s="156" t="s">
        <v>6</v>
      </c>
      <c r="U57" s="48" t="s">
        <v>3</v>
      </c>
      <c r="V57" s="46" t="s">
        <v>4</v>
      </c>
      <c r="W57" s="46" t="s">
        <v>5</v>
      </c>
      <c r="X57" s="156" t="s">
        <v>6</v>
      </c>
      <c r="Y57" s="48" t="s">
        <v>3</v>
      </c>
      <c r="Z57" s="46" t="s">
        <v>4</v>
      </c>
      <c r="AA57" s="46" t="s">
        <v>5</v>
      </c>
      <c r="AB57" s="249" t="s">
        <v>6</v>
      </c>
      <c r="AC57" s="46" t="s">
        <v>3</v>
      </c>
      <c r="AD57" s="46" t="s">
        <v>4</v>
      </c>
      <c r="AE57" s="46" t="s">
        <v>5</v>
      </c>
      <c r="AF57" s="49" t="s">
        <v>6</v>
      </c>
    </row>
    <row r="58" spans="2:32" ht="3.75" customHeight="1">
      <c r="B58" s="61"/>
      <c r="C58" s="57"/>
      <c r="D58" s="57"/>
      <c r="E58" s="57"/>
      <c r="F58" s="58"/>
      <c r="G58" s="62"/>
      <c r="H58" s="69"/>
      <c r="I58" s="57"/>
      <c r="J58" s="57"/>
      <c r="K58" s="57"/>
      <c r="L58" s="58"/>
      <c r="M58" s="57"/>
      <c r="N58" s="57"/>
      <c r="O58" s="57"/>
      <c r="P58" s="58"/>
      <c r="Q58" s="57"/>
      <c r="R58" s="57"/>
      <c r="S58" s="57"/>
      <c r="T58" s="58"/>
      <c r="U58" s="59"/>
      <c r="V58" s="57"/>
      <c r="W58" s="57"/>
      <c r="X58" s="58"/>
      <c r="Y58" s="59"/>
      <c r="Z58" s="57"/>
      <c r="AA58" s="57"/>
      <c r="AB58" s="58"/>
      <c r="AC58" s="57"/>
      <c r="AD58" s="57"/>
      <c r="AE58" s="57"/>
      <c r="AF58" s="60"/>
    </row>
    <row r="59" spans="2:32" ht="15">
      <c r="B59" s="50" t="s">
        <v>24</v>
      </c>
      <c r="C59" s="57"/>
      <c r="D59" s="57"/>
      <c r="E59" s="57"/>
      <c r="F59" s="58"/>
      <c r="G59" s="62"/>
      <c r="H59" s="69"/>
      <c r="I59" s="57"/>
      <c r="J59" s="57"/>
      <c r="K59" s="57"/>
      <c r="L59" s="58"/>
      <c r="M59" s="57"/>
      <c r="N59" s="57"/>
      <c r="O59" s="57"/>
      <c r="P59" s="58"/>
      <c r="Q59" s="57"/>
      <c r="R59" s="57"/>
      <c r="S59" s="57"/>
      <c r="T59" s="58"/>
      <c r="U59" s="59"/>
      <c r="V59" s="57"/>
      <c r="W59" s="57"/>
      <c r="X59" s="58"/>
      <c r="Y59" s="59"/>
      <c r="Z59" s="57"/>
      <c r="AA59" s="57"/>
      <c r="AB59" s="58"/>
      <c r="AC59" s="57"/>
      <c r="AD59" s="57"/>
      <c r="AE59" s="57"/>
      <c r="AF59" s="60"/>
    </row>
    <row r="60" spans="2:32" ht="15">
      <c r="B60" s="61"/>
      <c r="C60" s="57" t="s">
        <v>88</v>
      </c>
      <c r="D60" s="57"/>
      <c r="E60" s="57"/>
      <c r="F60" s="58"/>
      <c r="G60" s="62" t="s">
        <v>45</v>
      </c>
      <c r="H60" s="93">
        <v>2.372099847253594</v>
      </c>
      <c r="I60" s="76">
        <v>2.7424664784979598</v>
      </c>
      <c r="J60" s="76">
        <v>4.362457192722829</v>
      </c>
      <c r="K60" s="76">
        <v>4.460985720950504</v>
      </c>
      <c r="L60" s="75">
        <v>4.566474647813507</v>
      </c>
      <c r="M60" s="76">
        <v>1.9862500758574697</v>
      </c>
      <c r="N60" s="76">
        <v>1.5746862026648927</v>
      </c>
      <c r="O60" s="76">
        <v>2.338688369329674</v>
      </c>
      <c r="P60" s="75">
        <v>3.5704040574943576</v>
      </c>
      <c r="Q60" s="76">
        <v>2.6502477616493536</v>
      </c>
      <c r="R60" s="76">
        <v>2.0696448520004935</v>
      </c>
      <c r="S60" s="76">
        <v>2.9416633241796006</v>
      </c>
      <c r="T60" s="75">
        <v>3.2945500100666436</v>
      </c>
      <c r="U60" s="77">
        <v>3.4844274179824026</v>
      </c>
      <c r="V60" s="76">
        <v>4.98952220186446</v>
      </c>
      <c r="W60" s="76">
        <v>4.774056791710748</v>
      </c>
      <c r="X60" s="75">
        <v>4.213460283129436</v>
      </c>
      <c r="Y60" s="77">
        <v>4.761570862336512</v>
      </c>
      <c r="Z60" s="76">
        <v>4.340863238685614</v>
      </c>
      <c r="AA60" s="76">
        <v>4.390647431365565</v>
      </c>
      <c r="AB60" s="75">
        <v>4.361647298005906</v>
      </c>
      <c r="AC60" s="76">
        <v>4.458592296917189</v>
      </c>
      <c r="AD60" s="76">
        <v>4.534505886025329</v>
      </c>
      <c r="AE60" s="76">
        <v>4.599128233084329</v>
      </c>
      <c r="AF60" s="78">
        <v>4.67023148361632</v>
      </c>
    </row>
    <row r="61" spans="2:32" ht="18">
      <c r="B61" s="61"/>
      <c r="C61" s="57" t="s">
        <v>132</v>
      </c>
      <c r="D61" s="57"/>
      <c r="E61" s="57"/>
      <c r="F61" s="58"/>
      <c r="G61" s="62" t="s">
        <v>45</v>
      </c>
      <c r="H61" s="93">
        <v>2.9137529137528873</v>
      </c>
      <c r="I61" s="76">
        <v>3.3624246198261716</v>
      </c>
      <c r="J61" s="76">
        <v>3.971100944147281</v>
      </c>
      <c r="K61" s="76">
        <v>4.461867229388233</v>
      </c>
      <c r="L61" s="75">
        <v>4.5665520473681624</v>
      </c>
      <c r="M61" s="76">
        <v>2.1362906424289747</v>
      </c>
      <c r="N61" s="76">
        <v>2.295822897369831</v>
      </c>
      <c r="O61" s="76">
        <v>2.810611702945039</v>
      </c>
      <c r="P61" s="75">
        <v>4.407939901870279</v>
      </c>
      <c r="Q61" s="76">
        <v>3.2252638489514283</v>
      </c>
      <c r="R61" s="76">
        <v>2.7214344540426225</v>
      </c>
      <c r="S61" s="76">
        <v>3.580636401229853</v>
      </c>
      <c r="T61" s="75">
        <v>3.9099525065840623</v>
      </c>
      <c r="U61" s="77">
        <v>3.6322992820139604</v>
      </c>
      <c r="V61" s="76">
        <v>4.4404158277652925</v>
      </c>
      <c r="W61" s="76">
        <v>4.226077324636506</v>
      </c>
      <c r="X61" s="75">
        <v>3.5914741818092466</v>
      </c>
      <c r="Y61" s="77">
        <v>4.761570862336399</v>
      </c>
      <c r="Z61" s="76">
        <v>4.340863238685671</v>
      </c>
      <c r="AA61" s="76">
        <v>4.390647431365593</v>
      </c>
      <c r="AB61" s="75">
        <v>4.361647298005849</v>
      </c>
      <c r="AC61" s="76">
        <v>4.4585922969171605</v>
      </c>
      <c r="AD61" s="76">
        <v>4.534505886025258</v>
      </c>
      <c r="AE61" s="76">
        <v>4.599128233084244</v>
      </c>
      <c r="AF61" s="78">
        <v>4.670231483616334</v>
      </c>
    </row>
    <row r="62" spans="2:32" ht="18.75" thickBot="1">
      <c r="B62" s="63"/>
      <c r="C62" s="64" t="s">
        <v>134</v>
      </c>
      <c r="D62" s="64"/>
      <c r="E62" s="64"/>
      <c r="F62" s="65"/>
      <c r="G62" s="66" t="s">
        <v>45</v>
      </c>
      <c r="H62" s="94">
        <v>1.8183043325245478</v>
      </c>
      <c r="I62" s="79">
        <v>1.0433773676448084</v>
      </c>
      <c r="J62" s="79">
        <v>1.7126660332142905</v>
      </c>
      <c r="K62" s="79">
        <v>3.0787513032326075</v>
      </c>
      <c r="L62" s="80">
        <v>3.6451871501374455</v>
      </c>
      <c r="M62" s="79">
        <v>1.4933163112006156</v>
      </c>
      <c r="N62" s="79">
        <v>1.6746187151986334</v>
      </c>
      <c r="O62" s="79">
        <v>1.9106556965870993</v>
      </c>
      <c r="P62" s="80">
        <v>2.1851711924193467</v>
      </c>
      <c r="Q62" s="79">
        <v>1.3764327324811632</v>
      </c>
      <c r="R62" s="79">
        <v>1.3059399368691658</v>
      </c>
      <c r="S62" s="79">
        <v>0.8002914887015038</v>
      </c>
      <c r="T62" s="80">
        <v>0.704129973266518</v>
      </c>
      <c r="U62" s="81">
        <v>1.1923970006525195</v>
      </c>
      <c r="V62" s="79">
        <v>1.4739068715437185</v>
      </c>
      <c r="W62" s="79">
        <v>1.932737866447269</v>
      </c>
      <c r="X62" s="80">
        <v>2.2453222449053243</v>
      </c>
      <c r="Y62" s="81">
        <v>2.7443919615306527</v>
      </c>
      <c r="Z62" s="79">
        <v>2.942236666098765</v>
      </c>
      <c r="AA62" s="79">
        <v>3.2355057548851818</v>
      </c>
      <c r="AB62" s="80">
        <v>3.3851024430005907</v>
      </c>
      <c r="AC62" s="79">
        <v>3.417478197396022</v>
      </c>
      <c r="AD62" s="79">
        <v>3.629999533641339</v>
      </c>
      <c r="AE62" s="79">
        <v>3.8089011748805746</v>
      </c>
      <c r="AF62" s="82">
        <v>3.7197626290126777</v>
      </c>
    </row>
    <row r="63" ht="3.75" customHeight="1"/>
    <row r="64" ht="15">
      <c r="B64" s="45" t="s">
        <v>110</v>
      </c>
    </row>
    <row r="65" ht="15">
      <c r="B65" s="45" t="s">
        <v>168</v>
      </c>
    </row>
    <row r="66" ht="15">
      <c r="B66" s="45" t="s">
        <v>117</v>
      </c>
    </row>
    <row r="67" ht="15">
      <c r="B67" s="45" t="s">
        <v>118</v>
      </c>
    </row>
    <row r="68" ht="15">
      <c r="B68" s="45" t="s">
        <v>119</v>
      </c>
    </row>
    <row r="69" ht="15">
      <c r="B69" s="45" t="s">
        <v>120</v>
      </c>
    </row>
    <row r="79" ht="15">
      <c r="I79" s="154"/>
    </row>
    <row r="94" ht="15">
      <c r="I94" s="154"/>
    </row>
  </sheetData>
  <sheetProtection/>
  <mergeCells count="33">
    <mergeCell ref="AC3:AF3"/>
    <mergeCell ref="AC31:AF31"/>
    <mergeCell ref="AC56:AF56"/>
    <mergeCell ref="U31:X31"/>
    <mergeCell ref="M3:P3"/>
    <mergeCell ref="Y56:AB56"/>
    <mergeCell ref="Q3:T3"/>
    <mergeCell ref="M56:P56"/>
    <mergeCell ref="U3:X3"/>
    <mergeCell ref="Y3:AB3"/>
    <mergeCell ref="I56:I57"/>
    <mergeCell ref="Q56:T56"/>
    <mergeCell ref="M31:P31"/>
    <mergeCell ref="Q31:T31"/>
    <mergeCell ref="J56:J57"/>
    <mergeCell ref="K31:K32"/>
    <mergeCell ref="K56:K57"/>
    <mergeCell ref="B3:F4"/>
    <mergeCell ref="G3:G4"/>
    <mergeCell ref="I3:I4"/>
    <mergeCell ref="J3:J4"/>
    <mergeCell ref="L3:L4"/>
    <mergeCell ref="K3:K4"/>
    <mergeCell ref="B56:F57"/>
    <mergeCell ref="B31:F32"/>
    <mergeCell ref="G31:G32"/>
    <mergeCell ref="I31:I32"/>
    <mergeCell ref="Y31:AB31"/>
    <mergeCell ref="L31:L32"/>
    <mergeCell ref="J31:J32"/>
    <mergeCell ref="U56:X56"/>
    <mergeCell ref="G56:G57"/>
    <mergeCell ref="L56:L57"/>
  </mergeCells>
  <printOptions/>
  <pageMargins left="0.7" right="0.7" top="0.75" bottom="0.75" header="0.3" footer="0.3"/>
  <pageSetup fitToHeight="1" fitToWidth="1" horizontalDpi="600" verticalDpi="600" orientation="landscape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B1:AF44"/>
  <sheetViews>
    <sheetView zoomScale="80" zoomScaleNormal="80" zoomScalePageLayoutView="0" workbookViewId="0" topLeftCell="A1">
      <selection activeCell="O52" sqref="O52"/>
    </sheetView>
  </sheetViews>
  <sheetFormatPr defaultColWidth="9.140625" defaultRowHeight="15"/>
  <cols>
    <col min="1" max="5" width="3.140625" style="45" customWidth="1"/>
    <col min="6" max="6" width="31.57421875" style="45" customWidth="1"/>
    <col min="7" max="7" width="22.00390625" style="45" customWidth="1"/>
    <col min="8" max="8" width="10.140625" style="45" customWidth="1"/>
    <col min="9" max="32" width="9.140625" style="45" customWidth="1"/>
    <col min="33" max="16384" width="9.140625" style="45" customWidth="1"/>
  </cols>
  <sheetData>
    <row r="1" ht="22.5" customHeight="1" thickBot="1">
      <c r="B1" s="44" t="s">
        <v>151</v>
      </c>
    </row>
    <row r="2" spans="2:32" ht="30" customHeight="1">
      <c r="B2" s="236" t="str">
        <f>"Strednodobá predikcia "&amp;Súhrn!$H$3&amp;" - obchodná a platobná bilancia [objem]"</f>
        <v>Strednodobá predikcia P4Q-2016 - obchodná a platobná bilancia [objem]</v>
      </c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  <c r="AB2" s="237"/>
      <c r="AC2" s="237"/>
      <c r="AD2" s="237"/>
      <c r="AE2" s="237"/>
      <c r="AF2" s="238"/>
    </row>
    <row r="3" spans="2:32" ht="15">
      <c r="B3" s="306" t="s">
        <v>29</v>
      </c>
      <c r="C3" s="307"/>
      <c r="D3" s="307"/>
      <c r="E3" s="307"/>
      <c r="F3" s="308"/>
      <c r="G3" s="288" t="s">
        <v>72</v>
      </c>
      <c r="H3" s="41" t="s">
        <v>35</v>
      </c>
      <c r="I3" s="310">
        <v>2016</v>
      </c>
      <c r="J3" s="290">
        <v>2017</v>
      </c>
      <c r="K3" s="290">
        <v>2018</v>
      </c>
      <c r="L3" s="292">
        <v>2019</v>
      </c>
      <c r="M3" s="285">
        <v>2015</v>
      </c>
      <c r="N3" s="286"/>
      <c r="O3" s="286"/>
      <c r="P3" s="286"/>
      <c r="Q3" s="285">
        <v>2016</v>
      </c>
      <c r="R3" s="286"/>
      <c r="S3" s="286"/>
      <c r="T3" s="286"/>
      <c r="U3" s="285">
        <v>2017</v>
      </c>
      <c r="V3" s="286"/>
      <c r="W3" s="286"/>
      <c r="X3" s="286"/>
      <c r="Y3" s="285">
        <v>2018</v>
      </c>
      <c r="Z3" s="286"/>
      <c r="AA3" s="286"/>
      <c r="AB3" s="286"/>
      <c r="AC3" s="285">
        <v>2019</v>
      </c>
      <c r="AD3" s="286"/>
      <c r="AE3" s="286"/>
      <c r="AF3" s="311"/>
    </row>
    <row r="4" spans="2:32" ht="15">
      <c r="B4" s="299"/>
      <c r="C4" s="300"/>
      <c r="D4" s="300"/>
      <c r="E4" s="300"/>
      <c r="F4" s="301"/>
      <c r="G4" s="289"/>
      <c r="H4" s="43">
        <v>2015</v>
      </c>
      <c r="I4" s="304"/>
      <c r="J4" s="291"/>
      <c r="K4" s="291"/>
      <c r="L4" s="293"/>
      <c r="M4" s="46" t="s">
        <v>3</v>
      </c>
      <c r="N4" s="46" t="s">
        <v>4</v>
      </c>
      <c r="O4" s="46" t="s">
        <v>5</v>
      </c>
      <c r="P4" s="156" t="s">
        <v>6</v>
      </c>
      <c r="Q4" s="46" t="s">
        <v>3</v>
      </c>
      <c r="R4" s="46" t="s">
        <v>4</v>
      </c>
      <c r="S4" s="46" t="s">
        <v>5</v>
      </c>
      <c r="T4" s="156" t="s">
        <v>6</v>
      </c>
      <c r="U4" s="48" t="s">
        <v>3</v>
      </c>
      <c r="V4" s="46" t="s">
        <v>4</v>
      </c>
      <c r="W4" s="46" t="s">
        <v>5</v>
      </c>
      <c r="X4" s="156" t="s">
        <v>6</v>
      </c>
      <c r="Y4" s="48" t="s">
        <v>3</v>
      </c>
      <c r="Z4" s="46" t="s">
        <v>4</v>
      </c>
      <c r="AA4" s="46" t="s">
        <v>5</v>
      </c>
      <c r="AB4" s="249" t="s">
        <v>6</v>
      </c>
      <c r="AC4" s="46" t="s">
        <v>3</v>
      </c>
      <c r="AD4" s="46" t="s">
        <v>4</v>
      </c>
      <c r="AE4" s="46" t="s">
        <v>5</v>
      </c>
      <c r="AF4" s="49" t="s">
        <v>6</v>
      </c>
    </row>
    <row r="5" spans="2:32" ht="3.75" customHeight="1">
      <c r="B5" s="50"/>
      <c r="C5" s="51"/>
      <c r="D5" s="51"/>
      <c r="E5" s="51"/>
      <c r="F5" s="52"/>
      <c r="G5" s="40"/>
      <c r="H5" s="107"/>
      <c r="I5" s="95"/>
      <c r="J5" s="95"/>
      <c r="K5" s="95"/>
      <c r="L5" s="97"/>
      <c r="M5" s="55"/>
      <c r="N5" s="55"/>
      <c r="O5" s="55"/>
      <c r="P5" s="54"/>
      <c r="Q5" s="55"/>
      <c r="R5" s="55"/>
      <c r="S5" s="55"/>
      <c r="T5" s="54"/>
      <c r="U5" s="55"/>
      <c r="V5" s="55"/>
      <c r="W5" s="55"/>
      <c r="X5" s="54"/>
      <c r="Y5" s="55"/>
      <c r="Z5" s="55"/>
      <c r="AA5" s="55"/>
      <c r="AB5" s="54"/>
      <c r="AC5" s="55"/>
      <c r="AD5" s="55"/>
      <c r="AE5" s="55"/>
      <c r="AF5" s="72"/>
    </row>
    <row r="6" spans="2:32" ht="15">
      <c r="B6" s="50" t="s">
        <v>55</v>
      </c>
      <c r="C6" s="51"/>
      <c r="D6" s="51"/>
      <c r="E6" s="51"/>
      <c r="F6" s="100"/>
      <c r="G6" s="53"/>
      <c r="H6" s="134"/>
      <c r="I6" s="135"/>
      <c r="J6" s="135"/>
      <c r="K6" s="135"/>
      <c r="L6" s="136"/>
      <c r="M6" s="137"/>
      <c r="N6" s="137"/>
      <c r="O6" s="137"/>
      <c r="P6" s="138"/>
      <c r="Q6" s="137"/>
      <c r="R6" s="137"/>
      <c r="S6" s="137"/>
      <c r="T6" s="138"/>
      <c r="U6" s="137"/>
      <c r="V6" s="137"/>
      <c r="W6" s="137"/>
      <c r="X6" s="138"/>
      <c r="Y6" s="137"/>
      <c r="Z6" s="137"/>
      <c r="AA6" s="137"/>
      <c r="AB6" s="138"/>
      <c r="AC6" s="137"/>
      <c r="AD6" s="137"/>
      <c r="AE6" s="137"/>
      <c r="AF6" s="139"/>
    </row>
    <row r="7" spans="2:32" ht="15">
      <c r="B7" s="50"/>
      <c r="C7" s="99" t="s">
        <v>31</v>
      </c>
      <c r="D7" s="51"/>
      <c r="E7" s="51"/>
      <c r="F7" s="100"/>
      <c r="G7" s="62" t="s">
        <v>141</v>
      </c>
      <c r="H7" s="140">
        <v>74719.39199999989</v>
      </c>
      <c r="I7" s="84">
        <v>78285.45103083587</v>
      </c>
      <c r="J7" s="84">
        <v>82511.28736873831</v>
      </c>
      <c r="K7" s="84">
        <v>88767.79940818681</v>
      </c>
      <c r="L7" s="83">
        <v>96563.58700055227</v>
      </c>
      <c r="M7" s="85">
        <v>18825.0952123577</v>
      </c>
      <c r="N7" s="85">
        <v>18404.3285369042</v>
      </c>
      <c r="O7" s="85">
        <v>18513.7807699116</v>
      </c>
      <c r="P7" s="86">
        <v>18976.1874808264</v>
      </c>
      <c r="Q7" s="85">
        <v>18894.8387045349</v>
      </c>
      <c r="R7" s="85">
        <v>19827.2092888855</v>
      </c>
      <c r="S7" s="85">
        <v>19586.180513117488</v>
      </c>
      <c r="T7" s="86">
        <v>19977.22252429798</v>
      </c>
      <c r="U7" s="85">
        <v>20227.320500614027</v>
      </c>
      <c r="V7" s="85">
        <v>20489.329970172155</v>
      </c>
      <c r="W7" s="85">
        <v>20755.966286301616</v>
      </c>
      <c r="X7" s="86">
        <v>21038.670611650505</v>
      </c>
      <c r="Y7" s="85">
        <v>21580.368134068707</v>
      </c>
      <c r="Z7" s="85">
        <v>21949.195261439807</v>
      </c>
      <c r="AA7" s="85">
        <v>22419.082359078617</v>
      </c>
      <c r="AB7" s="86">
        <v>22819.15365359967</v>
      </c>
      <c r="AC7" s="85">
        <v>23377.40516749891</v>
      </c>
      <c r="AD7" s="85">
        <v>23874.257851020753</v>
      </c>
      <c r="AE7" s="85">
        <v>24503.019063487704</v>
      </c>
      <c r="AF7" s="88">
        <v>24808.90491854492</v>
      </c>
    </row>
    <row r="8" spans="2:32" ht="15">
      <c r="B8" s="61"/>
      <c r="C8" s="57"/>
      <c r="D8" s="73" t="s">
        <v>56</v>
      </c>
      <c r="E8" s="57"/>
      <c r="F8" s="58"/>
      <c r="G8" s="62" t="s">
        <v>141</v>
      </c>
      <c r="H8" s="140">
        <v>33379.27567114192</v>
      </c>
      <c r="I8" s="84">
        <v>34975.81648807287</v>
      </c>
      <c r="J8" s="84">
        <v>36834.239161938385</v>
      </c>
      <c r="K8" s="84">
        <v>39688.427891285566</v>
      </c>
      <c r="L8" s="83">
        <v>43141.46512961269</v>
      </c>
      <c r="M8" s="84">
        <v>8530.73600768425</v>
      </c>
      <c r="N8" s="84">
        <v>8232.63688935552</v>
      </c>
      <c r="O8" s="84">
        <v>8167.8843980990205</v>
      </c>
      <c r="P8" s="83">
        <v>8448.018376003127</v>
      </c>
      <c r="Q8" s="84">
        <v>8555.910145618833</v>
      </c>
      <c r="R8" s="84">
        <v>8875.806748733587</v>
      </c>
      <c r="S8" s="84">
        <v>8673.346163979822</v>
      </c>
      <c r="T8" s="83">
        <v>8870.753429740631</v>
      </c>
      <c r="U8" s="84">
        <v>9014.523489319557</v>
      </c>
      <c r="V8" s="84">
        <v>9143.282978830148</v>
      </c>
      <c r="W8" s="84">
        <v>9271.711318080635</v>
      </c>
      <c r="X8" s="83">
        <v>9404.721375708044</v>
      </c>
      <c r="Y8" s="84">
        <v>9645.761431814539</v>
      </c>
      <c r="Z8" s="84">
        <v>9814.293127502047</v>
      </c>
      <c r="AA8" s="84">
        <v>10026.014551531036</v>
      </c>
      <c r="AB8" s="83">
        <v>10202.358780437946</v>
      </c>
      <c r="AC8" s="84">
        <v>10444.81347400653</v>
      </c>
      <c r="AD8" s="84">
        <v>10666.310009700652</v>
      </c>
      <c r="AE8" s="84">
        <v>10946.88321216734</v>
      </c>
      <c r="AF8" s="155">
        <v>11083.45843373817</v>
      </c>
    </row>
    <row r="9" spans="2:32" ht="15" customHeight="1">
      <c r="B9" s="61"/>
      <c r="C9" s="57"/>
      <c r="D9" s="73" t="s">
        <v>57</v>
      </c>
      <c r="E9" s="57"/>
      <c r="F9" s="58"/>
      <c r="G9" s="62" t="s">
        <v>141</v>
      </c>
      <c r="H9" s="140">
        <v>41340.11632885797</v>
      </c>
      <c r="I9" s="84">
        <v>43309.634542763</v>
      </c>
      <c r="J9" s="84">
        <v>45677.04820679992</v>
      </c>
      <c r="K9" s="84">
        <v>49079.37151690123</v>
      </c>
      <c r="L9" s="83">
        <v>53422.1218709396</v>
      </c>
      <c r="M9" s="84">
        <v>10214.592610848871</v>
      </c>
      <c r="N9" s="84">
        <v>10322.533661404392</v>
      </c>
      <c r="O9" s="84">
        <v>10053.678801995</v>
      </c>
      <c r="P9" s="83">
        <v>10749.311254609704</v>
      </c>
      <c r="Q9" s="84">
        <v>10244.522439854494</v>
      </c>
      <c r="R9" s="84">
        <v>11126.350243880324</v>
      </c>
      <c r="S9" s="84">
        <v>10872.563556804293</v>
      </c>
      <c r="T9" s="83">
        <v>11066.198302223891</v>
      </c>
      <c r="U9" s="84">
        <v>11212.79701129447</v>
      </c>
      <c r="V9" s="84">
        <v>11346.04699134201</v>
      </c>
      <c r="W9" s="84">
        <v>11484.25496822098</v>
      </c>
      <c r="X9" s="83">
        <v>11633.949235942462</v>
      </c>
      <c r="Y9" s="84">
        <v>11934.606702254167</v>
      </c>
      <c r="Z9" s="84">
        <v>12134.902133937761</v>
      </c>
      <c r="AA9" s="84">
        <v>12393.067807547579</v>
      </c>
      <c r="AB9" s="83">
        <v>12616.794873161725</v>
      </c>
      <c r="AC9" s="84">
        <v>12932.591693492379</v>
      </c>
      <c r="AD9" s="84">
        <v>13207.947841320101</v>
      </c>
      <c r="AE9" s="84">
        <v>13556.135851320363</v>
      </c>
      <c r="AF9" s="155">
        <v>13725.446484806751</v>
      </c>
    </row>
    <row r="10" spans="2:32" ht="3.75" customHeight="1">
      <c r="B10" s="61"/>
      <c r="C10" s="57"/>
      <c r="D10" s="57"/>
      <c r="E10" s="57"/>
      <c r="F10" s="58"/>
      <c r="G10" s="62"/>
      <c r="H10" s="140"/>
      <c r="I10" s="84"/>
      <c r="J10" s="84"/>
      <c r="K10" s="84"/>
      <c r="L10" s="83"/>
      <c r="M10" s="84"/>
      <c r="N10" s="84"/>
      <c r="O10" s="84"/>
      <c r="P10" s="83"/>
      <c r="Q10" s="84"/>
      <c r="R10" s="84"/>
      <c r="S10" s="84"/>
      <c r="T10" s="83"/>
      <c r="U10" s="84"/>
      <c r="V10" s="84"/>
      <c r="W10" s="84"/>
      <c r="X10" s="83"/>
      <c r="Y10" s="84"/>
      <c r="Z10" s="84"/>
      <c r="AA10" s="84"/>
      <c r="AB10" s="83"/>
      <c r="AC10" s="84"/>
      <c r="AD10" s="84"/>
      <c r="AE10" s="84"/>
      <c r="AF10" s="155"/>
    </row>
    <row r="11" spans="2:32" ht="15" customHeight="1">
      <c r="B11" s="61"/>
      <c r="C11" s="57" t="s">
        <v>32</v>
      </c>
      <c r="D11" s="57"/>
      <c r="E11" s="57"/>
      <c r="F11" s="58"/>
      <c r="G11" s="62" t="s">
        <v>141</v>
      </c>
      <c r="H11" s="129">
        <v>70426.03099999999</v>
      </c>
      <c r="I11" s="85">
        <v>72346.1261747535</v>
      </c>
      <c r="J11" s="85">
        <v>75775.02455046836</v>
      </c>
      <c r="K11" s="85">
        <v>81403.94149357411</v>
      </c>
      <c r="L11" s="86">
        <v>88007.50894129428</v>
      </c>
      <c r="M11" s="85">
        <v>17544.7314066783</v>
      </c>
      <c r="N11" s="85">
        <v>17402.8181890084</v>
      </c>
      <c r="O11" s="85">
        <v>17623.6507457565</v>
      </c>
      <c r="P11" s="86">
        <v>17854.8306585568</v>
      </c>
      <c r="Q11" s="85">
        <v>17615.8188713246</v>
      </c>
      <c r="R11" s="85">
        <v>18418.473855911</v>
      </c>
      <c r="S11" s="85">
        <v>18009.719038418723</v>
      </c>
      <c r="T11" s="86">
        <v>18302.114409099166</v>
      </c>
      <c r="U11" s="85">
        <v>18567.080678994764</v>
      </c>
      <c r="V11" s="85">
        <v>18814.92406616428</v>
      </c>
      <c r="W11" s="85">
        <v>19066.171468148892</v>
      </c>
      <c r="X11" s="86">
        <v>19326.848337160427</v>
      </c>
      <c r="Y11" s="85">
        <v>19800.34883863201</v>
      </c>
      <c r="Z11" s="85">
        <v>20141.90075090652</v>
      </c>
      <c r="AA11" s="85">
        <v>20552.708158430432</v>
      </c>
      <c r="AB11" s="86">
        <v>20908.983745605146</v>
      </c>
      <c r="AC11" s="85">
        <v>21356.53257672064</v>
      </c>
      <c r="AD11" s="85">
        <v>21771.27881275136</v>
      </c>
      <c r="AE11" s="85">
        <v>22297.492129525763</v>
      </c>
      <c r="AF11" s="88">
        <v>22582.205422296513</v>
      </c>
    </row>
    <row r="12" spans="2:32" ht="15" customHeight="1">
      <c r="B12" s="61"/>
      <c r="C12" s="57"/>
      <c r="D12" s="73" t="s">
        <v>58</v>
      </c>
      <c r="E12" s="57"/>
      <c r="F12" s="58"/>
      <c r="G12" s="62" t="s">
        <v>141</v>
      </c>
      <c r="H12" s="140">
        <v>21305.484614145746</v>
      </c>
      <c r="I12" s="84">
        <v>21926.334011954732</v>
      </c>
      <c r="J12" s="84">
        <v>22967.33426297066</v>
      </c>
      <c r="K12" s="84">
        <v>24673.453366695976</v>
      </c>
      <c r="L12" s="83">
        <v>26674.98806496384</v>
      </c>
      <c r="M12" s="84">
        <v>5343.727004401531</v>
      </c>
      <c r="N12" s="84">
        <v>5275.946639662875</v>
      </c>
      <c r="O12" s="84">
        <v>5320.839920157979</v>
      </c>
      <c r="P12" s="83">
        <v>5364.971049923361</v>
      </c>
      <c r="Q12" s="84">
        <v>5361.235834344023</v>
      </c>
      <c r="R12" s="84">
        <v>5586.300899261908</v>
      </c>
      <c r="S12" s="84">
        <v>5445.086266758805</v>
      </c>
      <c r="T12" s="83">
        <v>5533.711011589995</v>
      </c>
      <c r="U12" s="84">
        <v>5627.6636104287645</v>
      </c>
      <c r="V12" s="84">
        <v>5702.7846935529</v>
      </c>
      <c r="W12" s="84">
        <v>5778.937530167822</v>
      </c>
      <c r="X12" s="83">
        <v>5857.948428821177</v>
      </c>
      <c r="Y12" s="84">
        <v>6001.46595792127</v>
      </c>
      <c r="Z12" s="84">
        <v>6104.990001415849</v>
      </c>
      <c r="AA12" s="84">
        <v>6229.505316353452</v>
      </c>
      <c r="AB12" s="83">
        <v>6337.492091005407</v>
      </c>
      <c r="AC12" s="84">
        <v>6473.143694739106</v>
      </c>
      <c r="AD12" s="84">
        <v>6598.852864663321</v>
      </c>
      <c r="AE12" s="84">
        <v>6758.347595436187</v>
      </c>
      <c r="AF12" s="155">
        <v>6844.643910125225</v>
      </c>
    </row>
    <row r="13" spans="2:32" ht="15" customHeight="1">
      <c r="B13" s="61"/>
      <c r="C13" s="57"/>
      <c r="D13" s="73" t="s">
        <v>59</v>
      </c>
      <c r="E13" s="57"/>
      <c r="F13" s="58"/>
      <c r="G13" s="62" t="s">
        <v>141</v>
      </c>
      <c r="H13" s="140">
        <v>49120.54638585425</v>
      </c>
      <c r="I13" s="84">
        <v>50419.79216279873</v>
      </c>
      <c r="J13" s="84">
        <v>52807.6902874977</v>
      </c>
      <c r="K13" s="84">
        <v>56730.48812687812</v>
      </c>
      <c r="L13" s="83">
        <v>61332.52087633044</v>
      </c>
      <c r="M13" s="84">
        <v>12244.415328230614</v>
      </c>
      <c r="N13" s="84">
        <v>12132.369647313048</v>
      </c>
      <c r="O13" s="84">
        <v>12299.165112381448</v>
      </c>
      <c r="P13" s="83">
        <v>12444.596297929133</v>
      </c>
      <c r="Q13" s="84">
        <v>12296.985372835958</v>
      </c>
      <c r="R13" s="84">
        <v>12844.336969039221</v>
      </c>
      <c r="S13" s="84">
        <v>12537.349597537126</v>
      </c>
      <c r="T13" s="83">
        <v>12741.120223386426</v>
      </c>
      <c r="U13" s="84">
        <v>12939.417068566001</v>
      </c>
      <c r="V13" s="84">
        <v>13112.13937261138</v>
      </c>
      <c r="W13" s="84">
        <v>13287.23393798107</v>
      </c>
      <c r="X13" s="83">
        <v>13468.899908339248</v>
      </c>
      <c r="Y13" s="84">
        <v>13798.882880710738</v>
      </c>
      <c r="Z13" s="84">
        <v>14036.91074949067</v>
      </c>
      <c r="AA13" s="84">
        <v>14323.20284207698</v>
      </c>
      <c r="AB13" s="83">
        <v>14571.491654599737</v>
      </c>
      <c r="AC13" s="84">
        <v>14883.388881981535</v>
      </c>
      <c r="AD13" s="84">
        <v>15172.425948088037</v>
      </c>
      <c r="AE13" s="84">
        <v>15539.144534089577</v>
      </c>
      <c r="AF13" s="155">
        <v>15737.561512171287</v>
      </c>
    </row>
    <row r="14" spans="2:32" ht="3.75" customHeight="1">
      <c r="B14" s="61"/>
      <c r="C14" s="57"/>
      <c r="D14" s="57"/>
      <c r="E14" s="57"/>
      <c r="F14" s="58"/>
      <c r="G14" s="62"/>
      <c r="H14" s="140"/>
      <c r="I14" s="84"/>
      <c r="J14" s="84"/>
      <c r="K14" s="84"/>
      <c r="L14" s="83"/>
      <c r="M14" s="84"/>
      <c r="N14" s="84"/>
      <c r="O14" s="84"/>
      <c r="P14" s="83"/>
      <c r="Q14" s="84"/>
      <c r="R14" s="84"/>
      <c r="S14" s="84"/>
      <c r="T14" s="83"/>
      <c r="U14" s="84"/>
      <c r="V14" s="84"/>
      <c r="W14" s="84"/>
      <c r="X14" s="83"/>
      <c r="Y14" s="84"/>
      <c r="Z14" s="84"/>
      <c r="AA14" s="84"/>
      <c r="AB14" s="83"/>
      <c r="AC14" s="84"/>
      <c r="AD14" s="84"/>
      <c r="AE14" s="84"/>
      <c r="AF14" s="155"/>
    </row>
    <row r="15" spans="2:32" ht="15" customHeight="1">
      <c r="B15" s="61"/>
      <c r="C15" s="57" t="s">
        <v>33</v>
      </c>
      <c r="D15" s="57"/>
      <c r="E15" s="57"/>
      <c r="F15" s="58"/>
      <c r="G15" s="62" t="s">
        <v>141</v>
      </c>
      <c r="H15" s="129">
        <v>4293.360999999899</v>
      </c>
      <c r="I15" s="85">
        <v>5939.324856082378</v>
      </c>
      <c r="J15" s="85">
        <v>6736.262818269941</v>
      </c>
      <c r="K15" s="85">
        <v>7363.857914612694</v>
      </c>
      <c r="L15" s="86">
        <v>8556.078059258009</v>
      </c>
      <c r="M15" s="85">
        <v>1280.3638056794007</v>
      </c>
      <c r="N15" s="85">
        <v>1001.5103478957972</v>
      </c>
      <c r="O15" s="85">
        <v>890.1300241550998</v>
      </c>
      <c r="P15" s="86">
        <v>1121.3568222696013</v>
      </c>
      <c r="Q15" s="85">
        <v>1279.019833210299</v>
      </c>
      <c r="R15" s="85">
        <v>1408.7354329744994</v>
      </c>
      <c r="S15" s="85">
        <v>1576.4614746987645</v>
      </c>
      <c r="T15" s="86">
        <v>1675.1081151988146</v>
      </c>
      <c r="U15" s="85">
        <v>1660.2398216192632</v>
      </c>
      <c r="V15" s="85">
        <v>1674.4059040078755</v>
      </c>
      <c r="W15" s="85">
        <v>1689.7948181527245</v>
      </c>
      <c r="X15" s="86">
        <v>1711.8222744900777</v>
      </c>
      <c r="Y15" s="85">
        <v>1780.0192954366976</v>
      </c>
      <c r="Z15" s="85">
        <v>1807.2945105332874</v>
      </c>
      <c r="AA15" s="85">
        <v>1866.3742006481843</v>
      </c>
      <c r="AB15" s="86">
        <v>1910.1699079945247</v>
      </c>
      <c r="AC15" s="85">
        <v>2020.8725907782682</v>
      </c>
      <c r="AD15" s="85">
        <v>2102.9790382693936</v>
      </c>
      <c r="AE15" s="85">
        <v>2205.526933961941</v>
      </c>
      <c r="AF15" s="88">
        <v>2226.699496248406</v>
      </c>
    </row>
    <row r="16" spans="2:32" ht="3.75" customHeight="1">
      <c r="B16" s="50"/>
      <c r="C16" s="57"/>
      <c r="D16" s="57"/>
      <c r="E16" s="57"/>
      <c r="F16" s="58"/>
      <c r="G16" s="62"/>
      <c r="H16" s="129"/>
      <c r="I16" s="85"/>
      <c r="J16" s="85"/>
      <c r="K16" s="85"/>
      <c r="L16" s="86"/>
      <c r="M16" s="85"/>
      <c r="N16" s="85"/>
      <c r="O16" s="85"/>
      <c r="P16" s="86"/>
      <c r="Q16" s="85"/>
      <c r="R16" s="85"/>
      <c r="S16" s="85"/>
      <c r="T16" s="86"/>
      <c r="U16" s="85"/>
      <c r="V16" s="85"/>
      <c r="W16" s="85"/>
      <c r="X16" s="86"/>
      <c r="Y16" s="85"/>
      <c r="Z16" s="85"/>
      <c r="AA16" s="85"/>
      <c r="AB16" s="86"/>
      <c r="AC16" s="85"/>
      <c r="AD16" s="85"/>
      <c r="AE16" s="85"/>
      <c r="AF16" s="88"/>
    </row>
    <row r="17" spans="2:32" ht="15" customHeight="1">
      <c r="B17" s="50" t="s">
        <v>60</v>
      </c>
      <c r="C17" s="51"/>
      <c r="D17" s="51"/>
      <c r="E17" s="51"/>
      <c r="F17" s="100"/>
      <c r="G17" s="62"/>
      <c r="H17" s="129"/>
      <c r="I17" s="85"/>
      <c r="J17" s="85"/>
      <c r="K17" s="85"/>
      <c r="L17" s="86"/>
      <c r="M17" s="85"/>
      <c r="N17" s="85"/>
      <c r="O17" s="85"/>
      <c r="P17" s="86"/>
      <c r="Q17" s="85"/>
      <c r="R17" s="85"/>
      <c r="S17" s="85"/>
      <c r="T17" s="86"/>
      <c r="U17" s="85"/>
      <c r="V17" s="85"/>
      <c r="W17" s="85"/>
      <c r="X17" s="86"/>
      <c r="Y17" s="85"/>
      <c r="Z17" s="85"/>
      <c r="AA17" s="85"/>
      <c r="AB17" s="86"/>
      <c r="AC17" s="85"/>
      <c r="AD17" s="85"/>
      <c r="AE17" s="85"/>
      <c r="AF17" s="88"/>
    </row>
    <row r="18" spans="2:32" ht="15" customHeight="1">
      <c r="B18" s="50"/>
      <c r="C18" s="99" t="s">
        <v>31</v>
      </c>
      <c r="D18" s="51"/>
      <c r="E18" s="51"/>
      <c r="F18" s="100"/>
      <c r="G18" s="62" t="s">
        <v>142</v>
      </c>
      <c r="H18" s="129">
        <v>73327.60567457177</v>
      </c>
      <c r="I18" s="85">
        <v>76036.59697414411</v>
      </c>
      <c r="J18" s="85">
        <v>81543.19937047867</v>
      </c>
      <c r="K18" s="85">
        <v>89444.01826773304</v>
      </c>
      <c r="L18" s="86">
        <v>99382.87414975371</v>
      </c>
      <c r="M18" s="125"/>
      <c r="N18" s="125"/>
      <c r="O18" s="125"/>
      <c r="P18" s="142"/>
      <c r="Q18" s="125"/>
      <c r="R18" s="125"/>
      <c r="S18" s="125"/>
      <c r="T18" s="142"/>
      <c r="U18" s="141"/>
      <c r="V18" s="141"/>
      <c r="W18" s="141"/>
      <c r="X18" s="142"/>
      <c r="Y18" s="141"/>
      <c r="Z18" s="141"/>
      <c r="AA18" s="141"/>
      <c r="AB18" s="142"/>
      <c r="AC18" s="141"/>
      <c r="AD18" s="141"/>
      <c r="AE18" s="141"/>
      <c r="AF18" s="143"/>
    </row>
    <row r="19" spans="2:32" ht="15" customHeight="1">
      <c r="B19" s="61"/>
      <c r="C19" s="57" t="s">
        <v>32</v>
      </c>
      <c r="D19" s="57"/>
      <c r="E19" s="57"/>
      <c r="F19" s="58"/>
      <c r="G19" s="62" t="s">
        <v>143</v>
      </c>
      <c r="H19" s="129">
        <v>71117.65384776244</v>
      </c>
      <c r="I19" s="85">
        <v>72635.5667888558</v>
      </c>
      <c r="J19" s="85">
        <v>77737.8112415681</v>
      </c>
      <c r="K19" s="85">
        <v>85337.47298655112</v>
      </c>
      <c r="L19" s="86">
        <v>94282.26217936672</v>
      </c>
      <c r="M19" s="125"/>
      <c r="N19" s="125"/>
      <c r="O19" s="125"/>
      <c r="P19" s="142"/>
      <c r="Q19" s="125"/>
      <c r="R19" s="125"/>
      <c r="S19" s="125"/>
      <c r="T19" s="142"/>
      <c r="U19" s="141"/>
      <c r="V19" s="141"/>
      <c r="W19" s="141"/>
      <c r="X19" s="142"/>
      <c r="Y19" s="141"/>
      <c r="Z19" s="141"/>
      <c r="AA19" s="141"/>
      <c r="AB19" s="142"/>
      <c r="AC19" s="141"/>
      <c r="AD19" s="141"/>
      <c r="AE19" s="141"/>
      <c r="AF19" s="143"/>
    </row>
    <row r="20" spans="2:32" ht="3.75" customHeight="1">
      <c r="B20" s="61"/>
      <c r="C20" s="57"/>
      <c r="D20" s="73"/>
      <c r="E20" s="57"/>
      <c r="F20" s="58"/>
      <c r="G20" s="62"/>
      <c r="H20" s="129"/>
      <c r="I20" s="85"/>
      <c r="J20" s="85"/>
      <c r="K20" s="85"/>
      <c r="L20" s="86"/>
      <c r="M20" s="141"/>
      <c r="N20" s="141"/>
      <c r="O20" s="141"/>
      <c r="P20" s="142"/>
      <c r="Q20" s="141"/>
      <c r="R20" s="141"/>
      <c r="S20" s="141"/>
      <c r="T20" s="142"/>
      <c r="U20" s="141"/>
      <c r="V20" s="141"/>
      <c r="W20" s="141"/>
      <c r="X20" s="142"/>
      <c r="Y20" s="141"/>
      <c r="Z20" s="141"/>
      <c r="AA20" s="141"/>
      <c r="AB20" s="142"/>
      <c r="AC20" s="141"/>
      <c r="AD20" s="141"/>
      <c r="AE20" s="141"/>
      <c r="AF20" s="143"/>
    </row>
    <row r="21" spans="2:32" ht="15" customHeight="1">
      <c r="B21" s="61"/>
      <c r="C21" s="99" t="s">
        <v>99</v>
      </c>
      <c r="D21" s="57"/>
      <c r="E21" s="57"/>
      <c r="F21" s="58"/>
      <c r="G21" s="62" t="s">
        <v>143</v>
      </c>
      <c r="H21" s="129">
        <v>2209.9518268093198</v>
      </c>
      <c r="I21" s="85">
        <v>3401.030185288313</v>
      </c>
      <c r="J21" s="85">
        <v>3805.3881289105775</v>
      </c>
      <c r="K21" s="85">
        <v>4106.545281181927</v>
      </c>
      <c r="L21" s="86">
        <v>5100.611970386992</v>
      </c>
      <c r="M21" s="141"/>
      <c r="N21" s="141"/>
      <c r="O21" s="141"/>
      <c r="P21" s="142"/>
      <c r="Q21" s="141"/>
      <c r="R21" s="141"/>
      <c r="S21" s="141"/>
      <c r="T21" s="142"/>
      <c r="U21" s="141"/>
      <c r="V21" s="141"/>
      <c r="W21" s="141"/>
      <c r="X21" s="142"/>
      <c r="Y21" s="141"/>
      <c r="Z21" s="141"/>
      <c r="AA21" s="141"/>
      <c r="AB21" s="142"/>
      <c r="AC21" s="141"/>
      <c r="AD21" s="141"/>
      <c r="AE21" s="141"/>
      <c r="AF21" s="143"/>
    </row>
    <row r="22" spans="2:32" ht="15" customHeight="1">
      <c r="B22" s="50"/>
      <c r="C22" s="99" t="s">
        <v>99</v>
      </c>
      <c r="D22" s="57"/>
      <c r="E22" s="57"/>
      <c r="F22" s="58"/>
      <c r="G22" s="62" t="s">
        <v>14</v>
      </c>
      <c r="H22" s="93">
        <v>2.808584546756403</v>
      </c>
      <c r="I22" s="76">
        <v>4.199514774647604</v>
      </c>
      <c r="J22" s="76">
        <v>4.499923653414259</v>
      </c>
      <c r="K22" s="76">
        <v>4.5739221968836326</v>
      </c>
      <c r="L22" s="75">
        <v>5.320690882343378</v>
      </c>
      <c r="M22" s="141"/>
      <c r="N22" s="141"/>
      <c r="O22" s="141"/>
      <c r="P22" s="142"/>
      <c r="Q22" s="141"/>
      <c r="R22" s="141"/>
      <c r="S22" s="141"/>
      <c r="T22" s="142"/>
      <c r="U22" s="141"/>
      <c r="V22" s="141"/>
      <c r="W22" s="141"/>
      <c r="X22" s="142"/>
      <c r="Y22" s="141"/>
      <c r="Z22" s="141"/>
      <c r="AA22" s="141"/>
      <c r="AB22" s="142"/>
      <c r="AC22" s="141"/>
      <c r="AD22" s="141"/>
      <c r="AE22" s="141"/>
      <c r="AF22" s="143"/>
    </row>
    <row r="23" spans="2:32" ht="15" customHeight="1">
      <c r="B23" s="61"/>
      <c r="C23" s="99" t="s">
        <v>61</v>
      </c>
      <c r="D23" s="57"/>
      <c r="E23" s="57"/>
      <c r="F23" s="58"/>
      <c r="G23" s="62" t="s">
        <v>143</v>
      </c>
      <c r="H23" s="129">
        <v>167.5405058093204</v>
      </c>
      <c r="I23" s="85">
        <v>1032.626174897599</v>
      </c>
      <c r="J23" s="85">
        <v>1347.4675045661525</v>
      </c>
      <c r="K23" s="85">
        <v>1768.9414432165945</v>
      </c>
      <c r="L23" s="86">
        <v>2779.155147206832</v>
      </c>
      <c r="M23" s="141"/>
      <c r="N23" s="141"/>
      <c r="O23" s="141"/>
      <c r="P23" s="142"/>
      <c r="Q23" s="141"/>
      <c r="R23" s="141"/>
      <c r="S23" s="141"/>
      <c r="T23" s="142"/>
      <c r="U23" s="141"/>
      <c r="V23" s="141"/>
      <c r="W23" s="141"/>
      <c r="X23" s="142"/>
      <c r="Y23" s="141"/>
      <c r="Z23" s="141"/>
      <c r="AA23" s="141"/>
      <c r="AB23" s="142"/>
      <c r="AC23" s="141"/>
      <c r="AD23" s="141"/>
      <c r="AE23" s="141"/>
      <c r="AF23" s="143"/>
    </row>
    <row r="24" spans="2:32" ht="15" customHeight="1">
      <c r="B24" s="61"/>
      <c r="C24" s="99" t="s">
        <v>61</v>
      </c>
      <c r="D24" s="57"/>
      <c r="E24" s="57"/>
      <c r="F24" s="58"/>
      <c r="G24" s="62" t="s">
        <v>14</v>
      </c>
      <c r="H24" s="93">
        <v>0.2129239514922734</v>
      </c>
      <c r="I24" s="76">
        <v>1.2750633313778394</v>
      </c>
      <c r="J24" s="76">
        <v>1.5933988046943843</v>
      </c>
      <c r="K24" s="76">
        <v>1.9702694060607155</v>
      </c>
      <c r="L24" s="75">
        <v>2.8990688839322045</v>
      </c>
      <c r="M24" s="141"/>
      <c r="N24" s="141"/>
      <c r="O24" s="141"/>
      <c r="P24" s="142"/>
      <c r="Q24" s="141"/>
      <c r="R24" s="141"/>
      <c r="S24" s="141"/>
      <c r="T24" s="142"/>
      <c r="U24" s="141"/>
      <c r="V24" s="141"/>
      <c r="W24" s="141"/>
      <c r="X24" s="142"/>
      <c r="Y24" s="141"/>
      <c r="Z24" s="141"/>
      <c r="AA24" s="141"/>
      <c r="AB24" s="142"/>
      <c r="AC24" s="141"/>
      <c r="AD24" s="141"/>
      <c r="AE24" s="141"/>
      <c r="AF24" s="143"/>
    </row>
    <row r="25" spans="2:32" ht="15" customHeight="1" thickBot="1">
      <c r="B25" s="63"/>
      <c r="C25" s="130" t="s">
        <v>62</v>
      </c>
      <c r="D25" s="64"/>
      <c r="E25" s="64"/>
      <c r="F25" s="65"/>
      <c r="G25" s="66" t="s">
        <v>144</v>
      </c>
      <c r="H25" s="144">
        <v>78685.608</v>
      </c>
      <c r="I25" s="90">
        <v>80986.2655042976</v>
      </c>
      <c r="J25" s="90">
        <v>84565.61537490285</v>
      </c>
      <c r="K25" s="90">
        <v>89781.70385101554</v>
      </c>
      <c r="L25" s="89">
        <v>95863.7155056928</v>
      </c>
      <c r="M25" s="145"/>
      <c r="N25" s="145"/>
      <c r="O25" s="145"/>
      <c r="P25" s="146"/>
      <c r="Q25" s="145"/>
      <c r="R25" s="145"/>
      <c r="S25" s="145"/>
      <c r="T25" s="146"/>
      <c r="U25" s="145"/>
      <c r="V25" s="145"/>
      <c r="W25" s="145"/>
      <c r="X25" s="146"/>
      <c r="Y25" s="145"/>
      <c r="Z25" s="145"/>
      <c r="AA25" s="145"/>
      <c r="AB25" s="146"/>
      <c r="AC25" s="145"/>
      <c r="AD25" s="145"/>
      <c r="AE25" s="145"/>
      <c r="AF25" s="147"/>
    </row>
    <row r="26" ht="15.75" thickBot="1"/>
    <row r="27" spans="2:32" ht="30" customHeight="1">
      <c r="B27" s="236" t="str">
        <f>"Strednodobá predikcia "&amp;Súhrn!$H$3&amp;" - obchodná a platobná bilancia [zmena oproti predchádzajúcemu obdobiu]"</f>
        <v>Strednodobá predikcia P4Q-2016 - obchodná a platobná bilancia [zmena oproti predchádzajúcemu obdobiu]</v>
      </c>
      <c r="C27" s="237"/>
      <c r="D27" s="237"/>
      <c r="E27" s="237"/>
      <c r="F27" s="237"/>
      <c r="G27" s="237"/>
      <c r="H27" s="237"/>
      <c r="I27" s="237"/>
      <c r="J27" s="237"/>
      <c r="K27" s="237"/>
      <c r="L27" s="237"/>
      <c r="M27" s="237"/>
      <c r="N27" s="237"/>
      <c r="O27" s="237"/>
      <c r="P27" s="237"/>
      <c r="Q27" s="237"/>
      <c r="R27" s="237"/>
      <c r="S27" s="237"/>
      <c r="T27" s="237"/>
      <c r="U27" s="237"/>
      <c r="V27" s="237"/>
      <c r="W27" s="237"/>
      <c r="X27" s="237"/>
      <c r="Y27" s="237"/>
      <c r="Z27" s="237"/>
      <c r="AA27" s="237"/>
      <c r="AB27" s="237"/>
      <c r="AC27" s="237"/>
      <c r="AD27" s="237"/>
      <c r="AE27" s="237"/>
      <c r="AF27" s="238"/>
    </row>
    <row r="28" spans="2:32" ht="15">
      <c r="B28" s="306" t="s">
        <v>29</v>
      </c>
      <c r="C28" s="307"/>
      <c r="D28" s="307"/>
      <c r="E28" s="307"/>
      <c r="F28" s="308"/>
      <c r="G28" s="288" t="s">
        <v>72</v>
      </c>
      <c r="H28" s="41" t="s">
        <v>35</v>
      </c>
      <c r="I28" s="310">
        <f>I$3</f>
        <v>2016</v>
      </c>
      <c r="J28" s="290">
        <f>J$3</f>
        <v>2017</v>
      </c>
      <c r="K28" s="290">
        <f>K$3</f>
        <v>2018</v>
      </c>
      <c r="L28" s="292">
        <f>L$3</f>
        <v>2019</v>
      </c>
      <c r="M28" s="285">
        <f>M$3</f>
        <v>2015</v>
      </c>
      <c r="N28" s="286"/>
      <c r="O28" s="286"/>
      <c r="P28" s="286"/>
      <c r="Q28" s="285">
        <f>Q$3</f>
        <v>2016</v>
      </c>
      <c r="R28" s="286"/>
      <c r="S28" s="286"/>
      <c r="T28" s="286"/>
      <c r="U28" s="285">
        <f>U$3</f>
        <v>2017</v>
      </c>
      <c r="V28" s="286"/>
      <c r="W28" s="286"/>
      <c r="X28" s="286"/>
      <c r="Y28" s="285">
        <f>Y$3</f>
        <v>2018</v>
      </c>
      <c r="Z28" s="286"/>
      <c r="AA28" s="286"/>
      <c r="AB28" s="286"/>
      <c r="AC28" s="285">
        <f>AC$3</f>
        <v>2019</v>
      </c>
      <c r="AD28" s="286"/>
      <c r="AE28" s="286"/>
      <c r="AF28" s="311"/>
    </row>
    <row r="29" spans="2:32" ht="15">
      <c r="B29" s="299"/>
      <c r="C29" s="300"/>
      <c r="D29" s="300"/>
      <c r="E29" s="300"/>
      <c r="F29" s="301"/>
      <c r="G29" s="289"/>
      <c r="H29" s="43">
        <v>2015</v>
      </c>
      <c r="I29" s="304"/>
      <c r="J29" s="291"/>
      <c r="K29" s="291"/>
      <c r="L29" s="293"/>
      <c r="M29" s="46" t="s">
        <v>3</v>
      </c>
      <c r="N29" s="46" t="s">
        <v>4</v>
      </c>
      <c r="O29" s="46" t="s">
        <v>5</v>
      </c>
      <c r="P29" s="156" t="s">
        <v>6</v>
      </c>
      <c r="Q29" s="46" t="s">
        <v>3</v>
      </c>
      <c r="R29" s="46" t="s">
        <v>4</v>
      </c>
      <c r="S29" s="46" t="s">
        <v>5</v>
      </c>
      <c r="T29" s="156" t="s">
        <v>6</v>
      </c>
      <c r="U29" s="48" t="s">
        <v>3</v>
      </c>
      <c r="V29" s="46" t="s">
        <v>4</v>
      </c>
      <c r="W29" s="46" t="s">
        <v>5</v>
      </c>
      <c r="X29" s="156" t="s">
        <v>6</v>
      </c>
      <c r="Y29" s="48" t="s">
        <v>3</v>
      </c>
      <c r="Z29" s="46" t="s">
        <v>4</v>
      </c>
      <c r="AA29" s="46" t="s">
        <v>5</v>
      </c>
      <c r="AB29" s="249" t="s">
        <v>6</v>
      </c>
      <c r="AC29" s="46" t="s">
        <v>3</v>
      </c>
      <c r="AD29" s="46" t="s">
        <v>4</v>
      </c>
      <c r="AE29" s="46" t="s">
        <v>5</v>
      </c>
      <c r="AF29" s="49" t="s">
        <v>6</v>
      </c>
    </row>
    <row r="30" spans="2:32" ht="3.75" customHeight="1">
      <c r="B30" s="50"/>
      <c r="C30" s="51"/>
      <c r="D30" s="51"/>
      <c r="E30" s="51"/>
      <c r="F30" s="52"/>
      <c r="G30" s="40"/>
      <c r="H30" s="107"/>
      <c r="I30" s="95"/>
      <c r="J30" s="95"/>
      <c r="K30" s="95"/>
      <c r="L30" s="97"/>
      <c r="M30" s="55"/>
      <c r="N30" s="55"/>
      <c r="O30" s="55"/>
      <c r="P30" s="54"/>
      <c r="Q30" s="55"/>
      <c r="R30" s="55"/>
      <c r="S30" s="55"/>
      <c r="T30" s="54"/>
      <c r="U30" s="55"/>
      <c r="V30" s="55"/>
      <c r="W30" s="55"/>
      <c r="X30" s="54"/>
      <c r="Y30" s="55"/>
      <c r="Z30" s="55"/>
      <c r="AA30" s="55"/>
      <c r="AB30" s="54"/>
      <c r="AC30" s="55"/>
      <c r="AD30" s="55"/>
      <c r="AE30" s="55"/>
      <c r="AF30" s="72"/>
    </row>
    <row r="31" spans="2:32" ht="15">
      <c r="B31" s="50" t="s">
        <v>55</v>
      </c>
      <c r="C31" s="51"/>
      <c r="D31" s="51"/>
      <c r="E31" s="51"/>
      <c r="F31" s="100"/>
      <c r="G31" s="53"/>
      <c r="H31" s="107"/>
      <c r="I31" s="95"/>
      <c r="J31" s="95"/>
      <c r="K31" s="95"/>
      <c r="L31" s="97"/>
      <c r="M31" s="55"/>
      <c r="N31" s="55"/>
      <c r="O31" s="55"/>
      <c r="P31" s="54"/>
      <c r="Q31" s="55"/>
      <c r="R31" s="55"/>
      <c r="S31" s="55"/>
      <c r="T31" s="54"/>
      <c r="U31" s="55"/>
      <c r="V31" s="55"/>
      <c r="W31" s="55"/>
      <c r="X31" s="54"/>
      <c r="Y31" s="55"/>
      <c r="Z31" s="55"/>
      <c r="AA31" s="55"/>
      <c r="AB31" s="54"/>
      <c r="AC31" s="55"/>
      <c r="AD31" s="55"/>
      <c r="AE31" s="55"/>
      <c r="AF31" s="72"/>
    </row>
    <row r="32" spans="2:32" ht="15">
      <c r="B32" s="50"/>
      <c r="C32" s="99" t="s">
        <v>31</v>
      </c>
      <c r="D32" s="51"/>
      <c r="E32" s="51"/>
      <c r="F32" s="100"/>
      <c r="G32" s="62" t="s">
        <v>45</v>
      </c>
      <c r="H32" s="112">
        <v>7.000659608871146</v>
      </c>
      <c r="I32" s="113">
        <v>4.772601777642933</v>
      </c>
      <c r="J32" s="113">
        <v>5.397984277101415</v>
      </c>
      <c r="K32" s="113">
        <v>7.582613529575056</v>
      </c>
      <c r="L32" s="114">
        <v>8.78222468546008</v>
      </c>
      <c r="M32" s="76">
        <v>8.45872768387666</v>
      </c>
      <c r="N32" s="76">
        <v>-2.2351370375927218</v>
      </c>
      <c r="O32" s="76">
        <v>0.5947091891341074</v>
      </c>
      <c r="P32" s="75">
        <v>2.4976352300028424</v>
      </c>
      <c r="Q32" s="76">
        <v>-0.428688725665765</v>
      </c>
      <c r="R32" s="76">
        <v>4.934525236919967</v>
      </c>
      <c r="S32" s="76">
        <v>-1.2156465000000054</v>
      </c>
      <c r="T32" s="75">
        <v>1.9965199999999896</v>
      </c>
      <c r="U32" s="76">
        <v>1.251915655501449</v>
      </c>
      <c r="V32" s="76">
        <v>1.2953246553352216</v>
      </c>
      <c r="W32" s="76">
        <v>1.3013422914152102</v>
      </c>
      <c r="X32" s="75">
        <v>1.3620388540304589</v>
      </c>
      <c r="Y32" s="76">
        <v>2.574770680226493</v>
      </c>
      <c r="Z32" s="76">
        <v>1.70908635607951</v>
      </c>
      <c r="AA32" s="76">
        <v>2.140794193326556</v>
      </c>
      <c r="AB32" s="75">
        <v>1.7845123547576662</v>
      </c>
      <c r="AC32" s="76">
        <v>2.4464163849967235</v>
      </c>
      <c r="AD32" s="76">
        <v>2.1253542895881594</v>
      </c>
      <c r="AE32" s="76">
        <v>2.633636682616583</v>
      </c>
      <c r="AF32" s="78">
        <v>1.2483598623690426</v>
      </c>
    </row>
    <row r="33" spans="2:32" ht="15">
      <c r="B33" s="61"/>
      <c r="C33" s="57"/>
      <c r="D33" s="73" t="s">
        <v>56</v>
      </c>
      <c r="E33" s="57"/>
      <c r="F33" s="58"/>
      <c r="G33" s="62" t="s">
        <v>45</v>
      </c>
      <c r="H33" s="112">
        <v>7.000973699762156</v>
      </c>
      <c r="I33" s="113">
        <v>4.783030143195234</v>
      </c>
      <c r="J33" s="113">
        <v>5.3134504365302035</v>
      </c>
      <c r="K33" s="113">
        <v>7.748738115097197</v>
      </c>
      <c r="L33" s="114">
        <v>8.700362855857307</v>
      </c>
      <c r="M33" s="118">
        <v>10.354029628676372</v>
      </c>
      <c r="N33" s="118">
        <v>-3.49441265161893</v>
      </c>
      <c r="O33" s="118">
        <v>-0.7865340367461471</v>
      </c>
      <c r="P33" s="119">
        <v>3.429700571782135</v>
      </c>
      <c r="Q33" s="118">
        <v>1.2771251767417482</v>
      </c>
      <c r="R33" s="118">
        <v>3.7388962444698137</v>
      </c>
      <c r="S33" s="118">
        <v>-2.281038676091626</v>
      </c>
      <c r="T33" s="119">
        <v>2.2760219876918626</v>
      </c>
      <c r="U33" s="118">
        <v>1.6207198263105056</v>
      </c>
      <c r="V33" s="118">
        <v>1.4283560263961306</v>
      </c>
      <c r="W33" s="118">
        <v>1.4046195392600538</v>
      </c>
      <c r="X33" s="119">
        <v>1.4345793679752177</v>
      </c>
      <c r="Y33" s="118">
        <v>2.5629686035047143</v>
      </c>
      <c r="Z33" s="118">
        <v>1.7472098691104065</v>
      </c>
      <c r="AA33" s="118">
        <v>2.1572763445967666</v>
      </c>
      <c r="AB33" s="119">
        <v>1.7588666762904381</v>
      </c>
      <c r="AC33" s="118">
        <v>2.3764572368643684</v>
      </c>
      <c r="AD33" s="118">
        <v>2.1206365843233925</v>
      </c>
      <c r="AE33" s="118">
        <v>2.630461726796952</v>
      </c>
      <c r="AF33" s="157">
        <v>1.2476174169742364</v>
      </c>
    </row>
    <row r="34" spans="2:32" ht="15" customHeight="1">
      <c r="B34" s="61"/>
      <c r="C34" s="57"/>
      <c r="D34" s="73" t="s">
        <v>57</v>
      </c>
      <c r="E34" s="57"/>
      <c r="F34" s="58"/>
      <c r="G34" s="62" t="s">
        <v>45</v>
      </c>
      <c r="H34" s="112">
        <v>7.000406003614486</v>
      </c>
      <c r="I34" s="113">
        <v>4.764181596001421</v>
      </c>
      <c r="J34" s="113">
        <v>5.466251768297383</v>
      </c>
      <c r="K34" s="113">
        <v>7.448649690972829</v>
      </c>
      <c r="L34" s="114">
        <v>8.848422911330232</v>
      </c>
      <c r="M34" s="118">
        <v>3.8169884387379227</v>
      </c>
      <c r="N34" s="118">
        <v>1.0567337794840341</v>
      </c>
      <c r="O34" s="118">
        <v>-2.604543305241336</v>
      </c>
      <c r="P34" s="119">
        <v>6.919183179759685</v>
      </c>
      <c r="Q34" s="118">
        <v>-4.696010775004183</v>
      </c>
      <c r="R34" s="118">
        <v>8.607798061871932</v>
      </c>
      <c r="S34" s="118">
        <v>-2.2809518082141835</v>
      </c>
      <c r="T34" s="119">
        <v>1.780948388187781</v>
      </c>
      <c r="U34" s="118">
        <v>1.3247431960542286</v>
      </c>
      <c r="V34" s="118">
        <v>1.1883741399520602</v>
      </c>
      <c r="W34" s="118">
        <v>1.2181156748639808</v>
      </c>
      <c r="X34" s="119">
        <v>1.303473913943165</v>
      </c>
      <c r="Y34" s="118">
        <v>2.584311313503406</v>
      </c>
      <c r="Z34" s="118">
        <v>1.6782742546996872</v>
      </c>
      <c r="AA34" s="118">
        <v>2.1274639940259874</v>
      </c>
      <c r="AB34" s="119">
        <v>1.8052597556021794</v>
      </c>
      <c r="AC34" s="118">
        <v>2.5029876724271105</v>
      </c>
      <c r="AD34" s="118">
        <v>2.1291644734000386</v>
      </c>
      <c r="AE34" s="118">
        <v>2.6362006738925885</v>
      </c>
      <c r="AF34" s="157">
        <v>1.248959403648172</v>
      </c>
    </row>
    <row r="35" spans="2:32" ht="3.75" customHeight="1">
      <c r="B35" s="61"/>
      <c r="C35" s="57"/>
      <c r="D35" s="57"/>
      <c r="E35" s="57"/>
      <c r="F35" s="58"/>
      <c r="G35" s="62"/>
      <c r="H35" s="93"/>
      <c r="I35" s="57"/>
      <c r="J35" s="57"/>
      <c r="K35" s="57"/>
      <c r="L35" s="58"/>
      <c r="M35" s="57"/>
      <c r="N35" s="57"/>
      <c r="O35" s="57"/>
      <c r="P35" s="58"/>
      <c r="Q35" s="57"/>
      <c r="R35" s="57"/>
      <c r="S35" s="57"/>
      <c r="T35" s="58"/>
      <c r="U35" s="57"/>
      <c r="V35" s="57"/>
      <c r="W35" s="57"/>
      <c r="X35" s="58"/>
      <c r="Y35" s="57"/>
      <c r="Z35" s="57"/>
      <c r="AA35" s="57"/>
      <c r="AB35" s="58"/>
      <c r="AC35" s="57"/>
      <c r="AD35" s="57"/>
      <c r="AE35" s="57"/>
      <c r="AF35" s="60"/>
    </row>
    <row r="36" spans="2:32" ht="15" customHeight="1">
      <c r="B36" s="61"/>
      <c r="C36" s="57" t="s">
        <v>32</v>
      </c>
      <c r="D36" s="57"/>
      <c r="E36" s="57"/>
      <c r="F36" s="58"/>
      <c r="G36" s="62" t="s">
        <v>45</v>
      </c>
      <c r="H36" s="112">
        <v>8.12313995994333</v>
      </c>
      <c r="I36" s="76">
        <v>2.726399809118192</v>
      </c>
      <c r="J36" s="76">
        <v>4.739574261975378</v>
      </c>
      <c r="K36" s="76">
        <v>7.428459411922361</v>
      </c>
      <c r="L36" s="75">
        <v>8.112097923712255</v>
      </c>
      <c r="M36" s="76">
        <v>8.596622879551319</v>
      </c>
      <c r="N36" s="76">
        <v>-0.8088651480630915</v>
      </c>
      <c r="O36" s="76">
        <v>1.268947100117245</v>
      </c>
      <c r="P36" s="75">
        <v>1.3117594994099875</v>
      </c>
      <c r="Q36" s="76">
        <v>-1.3386393396996539</v>
      </c>
      <c r="R36" s="76">
        <v>4.556444355209493</v>
      </c>
      <c r="S36" s="76">
        <v>-2.2192653999999976</v>
      </c>
      <c r="T36" s="75">
        <v>1.6235420999999945</v>
      </c>
      <c r="U36" s="76">
        <v>1.447735840640732</v>
      </c>
      <c r="V36" s="76">
        <v>1.3348538278820712</v>
      </c>
      <c r="W36" s="76">
        <v>1.3353622959150897</v>
      </c>
      <c r="X36" s="75">
        <v>1.3672218853533877</v>
      </c>
      <c r="Y36" s="76">
        <v>2.4499623177627257</v>
      </c>
      <c r="Z36" s="76">
        <v>1.7249792670728965</v>
      </c>
      <c r="AA36" s="76">
        <v>2.0395662385806617</v>
      </c>
      <c r="AB36" s="75">
        <v>1.7334727104008039</v>
      </c>
      <c r="AC36" s="76">
        <v>2.140461901739087</v>
      </c>
      <c r="AD36" s="76">
        <v>1.9420111131841935</v>
      </c>
      <c r="AE36" s="76">
        <v>2.4170069259606493</v>
      </c>
      <c r="AF36" s="78">
        <v>1.2768848223686007</v>
      </c>
    </row>
    <row r="37" spans="2:32" ht="15" customHeight="1">
      <c r="B37" s="61"/>
      <c r="C37" s="57"/>
      <c r="D37" s="73" t="s">
        <v>58</v>
      </c>
      <c r="E37" s="57"/>
      <c r="F37" s="58"/>
      <c r="G37" s="62" t="s">
        <v>45</v>
      </c>
      <c r="H37" s="112">
        <v>8.123061685381998</v>
      </c>
      <c r="I37" s="113">
        <v>2.9140355596360052</v>
      </c>
      <c r="J37" s="113">
        <v>4.7477168342338985</v>
      </c>
      <c r="K37" s="113">
        <v>7.428459411922361</v>
      </c>
      <c r="L37" s="114">
        <v>8.112097923712284</v>
      </c>
      <c r="M37" s="118">
        <v>10.127530224610439</v>
      </c>
      <c r="N37" s="118">
        <v>-1.2684099446477575</v>
      </c>
      <c r="O37" s="118">
        <v>0.850904748687384</v>
      </c>
      <c r="P37" s="119">
        <v>0.8294015686920204</v>
      </c>
      <c r="Q37" s="118">
        <v>-0.0696222876988628</v>
      </c>
      <c r="R37" s="118">
        <v>4.1980071735721936</v>
      </c>
      <c r="S37" s="118">
        <v>-2.52787372269475</v>
      </c>
      <c r="T37" s="119">
        <v>1.6276095637313546</v>
      </c>
      <c r="U37" s="118">
        <v>1.6978226481648875</v>
      </c>
      <c r="V37" s="118">
        <v>1.3348538278820712</v>
      </c>
      <c r="W37" s="118">
        <v>1.3353622959150897</v>
      </c>
      <c r="X37" s="119">
        <v>1.3672218853533877</v>
      </c>
      <c r="Y37" s="118">
        <v>2.4499623177627257</v>
      </c>
      <c r="Z37" s="118">
        <v>1.7249792670728965</v>
      </c>
      <c r="AA37" s="118">
        <v>2.0395662385806617</v>
      </c>
      <c r="AB37" s="119">
        <v>1.7334727104008039</v>
      </c>
      <c r="AC37" s="118">
        <v>2.140461901739087</v>
      </c>
      <c r="AD37" s="118">
        <v>1.9420111131841935</v>
      </c>
      <c r="AE37" s="118">
        <v>2.4170069259606493</v>
      </c>
      <c r="AF37" s="157">
        <v>1.2768848223686007</v>
      </c>
    </row>
    <row r="38" spans="2:32" ht="15" customHeight="1">
      <c r="B38" s="61"/>
      <c r="C38" s="57"/>
      <c r="D38" s="73" t="s">
        <v>59</v>
      </c>
      <c r="E38" s="57"/>
      <c r="F38" s="58"/>
      <c r="G38" s="62" t="s">
        <v>45</v>
      </c>
      <c r="H38" s="112">
        <v>8.123173910689331</v>
      </c>
      <c r="I38" s="113">
        <v>2.645014912372062</v>
      </c>
      <c r="J38" s="113">
        <v>4.736033256521097</v>
      </c>
      <c r="K38" s="113">
        <v>7.428459411922319</v>
      </c>
      <c r="L38" s="114">
        <v>8.112097923712284</v>
      </c>
      <c r="M38" s="118">
        <v>8.694109970272905</v>
      </c>
      <c r="N38" s="118">
        <v>-0.9150757950788773</v>
      </c>
      <c r="O38" s="118">
        <v>1.3747970917234795</v>
      </c>
      <c r="P38" s="119">
        <v>1.182447623223453</v>
      </c>
      <c r="Q38" s="118">
        <v>-1.1861447455530367</v>
      </c>
      <c r="R38" s="118">
        <v>4.451103905615469</v>
      </c>
      <c r="S38" s="118">
        <v>-2.3900600882869725</v>
      </c>
      <c r="T38" s="119">
        <v>1.62530863691741</v>
      </c>
      <c r="U38" s="118">
        <v>1.5563533009884054</v>
      </c>
      <c r="V38" s="118">
        <v>1.3348538278820712</v>
      </c>
      <c r="W38" s="118">
        <v>1.3353622959150897</v>
      </c>
      <c r="X38" s="119">
        <v>1.3672218853533877</v>
      </c>
      <c r="Y38" s="118">
        <v>2.4499623177627257</v>
      </c>
      <c r="Z38" s="118">
        <v>1.7249792670728965</v>
      </c>
      <c r="AA38" s="118">
        <v>2.0395662385806617</v>
      </c>
      <c r="AB38" s="119">
        <v>1.7334727104008039</v>
      </c>
      <c r="AC38" s="118">
        <v>2.140461901739087</v>
      </c>
      <c r="AD38" s="118">
        <v>1.9420111131841935</v>
      </c>
      <c r="AE38" s="118">
        <v>2.4170069259606493</v>
      </c>
      <c r="AF38" s="157">
        <v>1.2768848223686007</v>
      </c>
    </row>
    <row r="39" spans="2:32" ht="3.75" customHeight="1">
      <c r="B39" s="50"/>
      <c r="C39" s="57"/>
      <c r="D39" s="57"/>
      <c r="E39" s="57"/>
      <c r="F39" s="58"/>
      <c r="G39" s="62"/>
      <c r="H39" s="69"/>
      <c r="I39" s="57"/>
      <c r="J39" s="57"/>
      <c r="K39" s="57"/>
      <c r="L39" s="58"/>
      <c r="M39" s="57"/>
      <c r="N39" s="57"/>
      <c r="O39" s="57"/>
      <c r="P39" s="58"/>
      <c r="Q39" s="57"/>
      <c r="R39" s="57"/>
      <c r="S39" s="57"/>
      <c r="T39" s="58"/>
      <c r="U39" s="57"/>
      <c r="V39" s="57"/>
      <c r="W39" s="57"/>
      <c r="X39" s="58"/>
      <c r="Y39" s="57"/>
      <c r="Z39" s="57"/>
      <c r="AA39" s="57"/>
      <c r="AB39" s="58"/>
      <c r="AC39" s="57"/>
      <c r="AD39" s="57"/>
      <c r="AE39" s="57"/>
      <c r="AF39" s="60"/>
    </row>
    <row r="40" spans="2:32" ht="15" customHeight="1">
      <c r="B40" s="50" t="s">
        <v>60</v>
      </c>
      <c r="C40" s="51"/>
      <c r="D40" s="51"/>
      <c r="E40" s="51"/>
      <c r="F40" s="100"/>
      <c r="G40" s="62"/>
      <c r="H40" s="69"/>
      <c r="I40" s="57"/>
      <c r="J40" s="57"/>
      <c r="K40" s="57"/>
      <c r="L40" s="58"/>
      <c r="M40" s="57"/>
      <c r="N40" s="57"/>
      <c r="O40" s="57"/>
      <c r="P40" s="58"/>
      <c r="Q40" s="57"/>
      <c r="R40" s="57"/>
      <c r="S40" s="57"/>
      <c r="T40" s="58"/>
      <c r="U40" s="57"/>
      <c r="V40" s="57"/>
      <c r="W40" s="57"/>
      <c r="X40" s="58"/>
      <c r="Y40" s="57"/>
      <c r="Z40" s="57"/>
      <c r="AA40" s="57"/>
      <c r="AB40" s="58"/>
      <c r="AC40" s="57"/>
      <c r="AD40" s="57"/>
      <c r="AE40" s="57"/>
      <c r="AF40" s="60"/>
    </row>
    <row r="41" spans="2:32" ht="15" customHeight="1">
      <c r="B41" s="50"/>
      <c r="C41" s="99" t="s">
        <v>31</v>
      </c>
      <c r="D41" s="51"/>
      <c r="E41" s="51"/>
      <c r="F41" s="100"/>
      <c r="G41" s="62" t="s">
        <v>45</v>
      </c>
      <c r="H41" s="93">
        <v>5.656066054973081</v>
      </c>
      <c r="I41" s="76">
        <v>3.6943675913746006</v>
      </c>
      <c r="J41" s="76">
        <v>7.242042142163555</v>
      </c>
      <c r="K41" s="76">
        <v>9.689120562167602</v>
      </c>
      <c r="L41" s="75">
        <v>11.111817284718413</v>
      </c>
      <c r="M41" s="108"/>
      <c r="N41" s="108"/>
      <c r="O41" s="108"/>
      <c r="P41" s="109"/>
      <c r="Q41" s="108"/>
      <c r="R41" s="108"/>
      <c r="S41" s="108"/>
      <c r="T41" s="109"/>
      <c r="U41" s="108"/>
      <c r="V41" s="108"/>
      <c r="W41" s="108"/>
      <c r="X41" s="109"/>
      <c r="Y41" s="108"/>
      <c r="Z41" s="108"/>
      <c r="AA41" s="108"/>
      <c r="AB41" s="109"/>
      <c r="AC41" s="108"/>
      <c r="AD41" s="108"/>
      <c r="AE41" s="108"/>
      <c r="AF41" s="111"/>
    </row>
    <row r="42" spans="2:32" ht="15" customHeight="1" thickBot="1">
      <c r="B42" s="63"/>
      <c r="C42" s="64" t="s">
        <v>32</v>
      </c>
      <c r="D42" s="64"/>
      <c r="E42" s="64"/>
      <c r="F42" s="65"/>
      <c r="G42" s="66" t="s">
        <v>45</v>
      </c>
      <c r="H42" s="94">
        <v>7.048325009321914</v>
      </c>
      <c r="I42" s="79">
        <v>2.134368696052121</v>
      </c>
      <c r="J42" s="79">
        <v>7.0244436414243125</v>
      </c>
      <c r="K42" s="79">
        <v>9.776017131955612</v>
      </c>
      <c r="L42" s="80">
        <v>10.481666353332571</v>
      </c>
      <c r="M42" s="131"/>
      <c r="N42" s="131"/>
      <c r="O42" s="131"/>
      <c r="P42" s="132"/>
      <c r="Q42" s="131"/>
      <c r="R42" s="131"/>
      <c r="S42" s="131"/>
      <c r="T42" s="132"/>
      <c r="U42" s="131"/>
      <c r="V42" s="131"/>
      <c r="W42" s="131"/>
      <c r="X42" s="132"/>
      <c r="Y42" s="131"/>
      <c r="Z42" s="131"/>
      <c r="AA42" s="131"/>
      <c r="AB42" s="132"/>
      <c r="AC42" s="131"/>
      <c r="AD42" s="131"/>
      <c r="AE42" s="131"/>
      <c r="AF42" s="133"/>
    </row>
    <row r="43" spans="2:16" ht="15">
      <c r="B43" s="45" t="s">
        <v>110</v>
      </c>
      <c r="M43" s="200"/>
      <c r="N43" s="200"/>
      <c r="O43" s="200"/>
      <c r="P43" s="200"/>
    </row>
    <row r="44" spans="13:16" ht="15">
      <c r="M44" s="200"/>
      <c r="N44" s="200"/>
      <c r="O44" s="200"/>
      <c r="P44" s="200"/>
    </row>
  </sheetData>
  <sheetProtection/>
  <mergeCells count="22">
    <mergeCell ref="B28:F29"/>
    <mergeCell ref="U28:X28"/>
    <mergeCell ref="Y28:AB28"/>
    <mergeCell ref="B3:F4"/>
    <mergeCell ref="G3:G4"/>
    <mergeCell ref="I3:I4"/>
    <mergeCell ref="J3:J4"/>
    <mergeCell ref="L3:L4"/>
    <mergeCell ref="M28:P28"/>
    <mergeCell ref="K28:K29"/>
    <mergeCell ref="M3:P3"/>
    <mergeCell ref="G28:G29"/>
    <mergeCell ref="I28:I29"/>
    <mergeCell ref="J28:J29"/>
    <mergeCell ref="L28:L29"/>
    <mergeCell ref="K3:K4"/>
    <mergeCell ref="Q28:T28"/>
    <mergeCell ref="AC3:AF3"/>
    <mergeCell ref="AC28:AF28"/>
    <mergeCell ref="Q3:T3"/>
    <mergeCell ref="U3:X3"/>
    <mergeCell ref="Y3:AB3"/>
  </mergeCells>
  <printOptions/>
  <pageMargins left="0.7" right="0.7" top="0.75" bottom="0.75" header="0.3" footer="0.3"/>
  <pageSetup fitToHeight="1" fitToWidth="1" horizontalDpi="600" verticalDpi="600" orientation="landscape" paperSize="9" scale="5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1"/>
  </sheetPr>
  <dimension ref="A1:L44"/>
  <sheetViews>
    <sheetView showGridLines="0" zoomScale="80" zoomScaleNormal="80" zoomScalePageLayoutView="0" workbookViewId="0" topLeftCell="A1">
      <selection activeCell="Q40" sqref="Q40"/>
    </sheetView>
  </sheetViews>
  <sheetFormatPr defaultColWidth="9.140625" defaultRowHeight="15"/>
  <cols>
    <col min="1" max="5" width="3.140625" style="45" customWidth="1"/>
    <col min="6" max="6" width="31.57421875" style="45" customWidth="1"/>
    <col min="7" max="7" width="24.8515625" style="45" customWidth="1"/>
    <col min="8" max="8" width="10.8515625" style="45" customWidth="1"/>
    <col min="9" max="12" width="9.140625" style="45" customWidth="1"/>
    <col min="13" max="16384" width="9.140625" style="170" customWidth="1"/>
  </cols>
  <sheetData>
    <row r="1" ht="22.5" customHeight="1" thickBot="1">
      <c r="B1" s="44" t="s">
        <v>156</v>
      </c>
    </row>
    <row r="2" spans="2:12" ht="30" customHeight="1">
      <c r="B2" s="236" t="str">
        <f>"Strednodobá predikcia "&amp;Súhrn!$H$3&amp;" -  sektor verejnej správy [objem]"</f>
        <v>Strednodobá predikcia P4Q-2016 -  sektor verejnej správy [objem]</v>
      </c>
      <c r="C2" s="237"/>
      <c r="D2" s="237"/>
      <c r="E2" s="237"/>
      <c r="F2" s="237"/>
      <c r="G2" s="237"/>
      <c r="H2" s="237"/>
      <c r="I2" s="237"/>
      <c r="J2" s="237"/>
      <c r="K2" s="237"/>
      <c r="L2" s="238"/>
    </row>
    <row r="3" spans="2:12" ht="30" customHeight="1">
      <c r="B3" s="239" t="s">
        <v>29</v>
      </c>
      <c r="C3" s="240"/>
      <c r="D3" s="240"/>
      <c r="E3" s="240"/>
      <c r="F3" s="241"/>
      <c r="G3" s="242" t="s">
        <v>72</v>
      </c>
      <c r="H3" s="256" t="s">
        <v>189</v>
      </c>
      <c r="I3" s="243">
        <v>2016</v>
      </c>
      <c r="J3" s="244">
        <v>2017</v>
      </c>
      <c r="K3" s="244">
        <v>2018</v>
      </c>
      <c r="L3" s="245">
        <v>2019</v>
      </c>
    </row>
    <row r="4" spans="2:12" ht="3.75" customHeight="1">
      <c r="B4" s="50"/>
      <c r="C4" s="51"/>
      <c r="D4" s="51"/>
      <c r="E4" s="51"/>
      <c r="F4" s="100"/>
      <c r="G4" s="53"/>
      <c r="H4" s="107"/>
      <c r="I4" s="95"/>
      <c r="J4" s="95"/>
      <c r="K4" s="95"/>
      <c r="L4" s="210"/>
    </row>
    <row r="5" spans="2:12" ht="15" customHeight="1">
      <c r="B5" s="50" t="s">
        <v>157</v>
      </c>
      <c r="C5" s="51"/>
      <c r="D5" s="51"/>
      <c r="E5" s="51"/>
      <c r="F5" s="100"/>
      <c r="G5" s="53"/>
      <c r="H5" s="134"/>
      <c r="I5" s="135"/>
      <c r="J5" s="135"/>
      <c r="K5" s="135"/>
      <c r="L5" s="211"/>
    </row>
    <row r="6" spans="2:12" ht="15" customHeight="1">
      <c r="B6" s="61"/>
      <c r="C6" s="99" t="s">
        <v>165</v>
      </c>
      <c r="D6" s="212"/>
      <c r="E6" s="212"/>
      <c r="F6" s="213"/>
      <c r="G6" s="62" t="s">
        <v>158</v>
      </c>
      <c r="H6" s="140">
        <v>-2130.3070000000007</v>
      </c>
      <c r="I6" s="84">
        <v>-1977.3764607122357</v>
      </c>
      <c r="J6" s="84">
        <v>-1311.3861866985608</v>
      </c>
      <c r="K6" s="84">
        <v>-758.8401984444208</v>
      </c>
      <c r="L6" s="155">
        <v>-332.39741323321505</v>
      </c>
    </row>
    <row r="7" spans="2:12" ht="15" customHeight="1">
      <c r="B7" s="61"/>
      <c r="C7" s="99" t="s">
        <v>159</v>
      </c>
      <c r="D7" s="212"/>
      <c r="E7" s="212"/>
      <c r="F7" s="213"/>
      <c r="G7" s="62" t="s">
        <v>158</v>
      </c>
      <c r="H7" s="140">
        <v>-750.9000000000008</v>
      </c>
      <c r="I7" s="84">
        <v>-620.1191414672112</v>
      </c>
      <c r="J7" s="84">
        <v>20.466728830342845</v>
      </c>
      <c r="K7" s="84">
        <v>541.1067388188512</v>
      </c>
      <c r="L7" s="155">
        <v>954.3679781333108</v>
      </c>
    </row>
    <row r="8" spans="2:12" ht="15" customHeight="1">
      <c r="B8" s="61"/>
      <c r="C8" s="57" t="s">
        <v>154</v>
      </c>
      <c r="D8" s="73"/>
      <c r="E8" s="57"/>
      <c r="F8" s="58"/>
      <c r="G8" s="62" t="s">
        <v>158</v>
      </c>
      <c r="H8" s="140">
        <v>33720.112</v>
      </c>
      <c r="I8" s="84">
        <v>33153.020888490515</v>
      </c>
      <c r="J8" s="84">
        <v>34880.00952041846</v>
      </c>
      <c r="K8" s="84">
        <v>36971.73498620468</v>
      </c>
      <c r="L8" s="155">
        <v>38904.39625292793</v>
      </c>
    </row>
    <row r="9" spans="2:12" ht="15" customHeight="1">
      <c r="B9" s="61"/>
      <c r="C9" s="57"/>
      <c r="D9" s="57" t="s">
        <v>160</v>
      </c>
      <c r="E9" s="57"/>
      <c r="F9" s="58"/>
      <c r="G9" s="62" t="s">
        <v>158</v>
      </c>
      <c r="H9" s="140">
        <v>31645.796</v>
      </c>
      <c r="I9" s="84">
        <v>32379.900888490516</v>
      </c>
      <c r="J9" s="84">
        <v>33893.87292374658</v>
      </c>
      <c r="K9" s="84">
        <v>35625.0983895328</v>
      </c>
      <c r="L9" s="155">
        <v>37446.2287285223</v>
      </c>
    </row>
    <row r="10" spans="2:12" ht="15" customHeight="1">
      <c r="B10" s="61"/>
      <c r="C10" s="57"/>
      <c r="D10" s="57" t="s">
        <v>161</v>
      </c>
      <c r="E10" s="57"/>
      <c r="F10" s="58"/>
      <c r="G10" s="62" t="s">
        <v>158</v>
      </c>
      <c r="H10" s="140">
        <v>2074.3160000000003</v>
      </c>
      <c r="I10" s="84">
        <v>773.1199999999999</v>
      </c>
      <c r="J10" s="84">
        <v>986.136596671883</v>
      </c>
      <c r="K10" s="84">
        <v>1346.636596671883</v>
      </c>
      <c r="L10" s="155">
        <v>1458.16752440563</v>
      </c>
    </row>
    <row r="11" spans="2:12" ht="6" customHeight="1">
      <c r="B11" s="61"/>
      <c r="C11" s="57"/>
      <c r="D11" s="73"/>
      <c r="E11" s="57"/>
      <c r="F11" s="58"/>
      <c r="G11" s="62"/>
      <c r="H11" s="140"/>
      <c r="I11" s="84"/>
      <c r="J11" s="84"/>
      <c r="K11" s="84"/>
      <c r="L11" s="155"/>
    </row>
    <row r="12" spans="2:12" ht="15" customHeight="1">
      <c r="B12" s="61"/>
      <c r="C12" s="57" t="s">
        <v>155</v>
      </c>
      <c r="D12" s="73"/>
      <c r="E12" s="57"/>
      <c r="F12" s="58"/>
      <c r="G12" s="62" t="s">
        <v>158</v>
      </c>
      <c r="H12" s="140">
        <v>35850.419</v>
      </c>
      <c r="I12" s="84">
        <v>35130.39734920275</v>
      </c>
      <c r="J12" s="84">
        <v>36191.39570711702</v>
      </c>
      <c r="K12" s="84">
        <v>37730.575184649104</v>
      </c>
      <c r="L12" s="155">
        <v>39236.793666161146</v>
      </c>
    </row>
    <row r="13" spans="2:12" ht="15" customHeight="1">
      <c r="B13" s="61"/>
      <c r="C13" s="57" t="s">
        <v>162</v>
      </c>
      <c r="D13" s="73"/>
      <c r="E13" s="57"/>
      <c r="F13" s="58"/>
      <c r="G13" s="62" t="s">
        <v>158</v>
      </c>
      <c r="H13" s="140">
        <v>34471.012</v>
      </c>
      <c r="I13" s="84">
        <v>33773.14002995773</v>
      </c>
      <c r="J13" s="84">
        <v>34859.542791588116</v>
      </c>
      <c r="K13" s="84">
        <v>36430.62824738583</v>
      </c>
      <c r="L13" s="155">
        <v>37950.02827479462</v>
      </c>
    </row>
    <row r="14" spans="2:12" ht="15" customHeight="1">
      <c r="B14" s="61"/>
      <c r="C14" s="57"/>
      <c r="D14" s="57" t="s">
        <v>163</v>
      </c>
      <c r="E14" s="57"/>
      <c r="F14" s="58"/>
      <c r="G14" s="62" t="s">
        <v>158</v>
      </c>
      <c r="H14" s="140">
        <v>30076.888</v>
      </c>
      <c r="I14" s="84">
        <v>31042.737716631927</v>
      </c>
      <c r="J14" s="84">
        <v>32129.831778321197</v>
      </c>
      <c r="K14" s="84">
        <v>33227.16025070863</v>
      </c>
      <c r="L14" s="155">
        <v>34458.281145100525</v>
      </c>
    </row>
    <row r="15" spans="2:12" ht="15" customHeight="1">
      <c r="B15" s="61"/>
      <c r="C15" s="57"/>
      <c r="D15" s="57" t="s">
        <v>164</v>
      </c>
      <c r="E15" s="57"/>
      <c r="F15" s="58"/>
      <c r="G15" s="62" t="s">
        <v>158</v>
      </c>
      <c r="H15" s="140">
        <v>5773.531000000001</v>
      </c>
      <c r="I15" s="84">
        <v>4087.6596325708215</v>
      </c>
      <c r="J15" s="84">
        <v>4061.5639287958265</v>
      </c>
      <c r="K15" s="84">
        <v>4503.414933940476</v>
      </c>
      <c r="L15" s="155">
        <v>4778.51252106062</v>
      </c>
    </row>
    <row r="16" spans="2:12" ht="6" customHeight="1">
      <c r="B16" s="61"/>
      <c r="C16" s="57"/>
      <c r="D16" s="57"/>
      <c r="E16" s="57"/>
      <c r="F16" s="58"/>
      <c r="G16" s="62"/>
      <c r="H16" s="140"/>
      <c r="I16" s="84"/>
      <c r="J16" s="84"/>
      <c r="K16" s="84"/>
      <c r="L16" s="155"/>
    </row>
    <row r="17" spans="2:12" ht="15" customHeight="1" thickBot="1">
      <c r="B17" s="216" t="s">
        <v>153</v>
      </c>
      <c r="C17" s="64"/>
      <c r="D17" s="64"/>
      <c r="E17" s="64"/>
      <c r="F17" s="65"/>
      <c r="G17" s="66" t="s">
        <v>158</v>
      </c>
      <c r="H17" s="144">
        <v>41293.315</v>
      </c>
      <c r="I17" s="90">
        <v>42881.525983726424</v>
      </c>
      <c r="J17" s="90">
        <v>44460.43821830539</v>
      </c>
      <c r="K17" s="90">
        <v>45901.26145177627</v>
      </c>
      <c r="L17" s="92">
        <v>47991.28845492732</v>
      </c>
    </row>
    <row r="18" spans="1:12" s="168" customFormat="1" ht="12.75" customHeight="1" thickBot="1">
      <c r="A18" s="57"/>
      <c r="B18" s="57"/>
      <c r="C18" s="57"/>
      <c r="D18" s="73"/>
      <c r="E18" s="57"/>
      <c r="F18" s="57"/>
      <c r="G18" s="68"/>
      <c r="H18" s="84"/>
      <c r="I18" s="84"/>
      <c r="J18" s="84"/>
      <c r="K18" s="84"/>
      <c r="L18" s="84"/>
    </row>
    <row r="19" spans="1:12" s="168" customFormat="1" ht="30" customHeight="1">
      <c r="A19" s="57"/>
      <c r="B19" s="236" t="str">
        <f>"Strednodobá predikcia "&amp;Súhrn!$H$3&amp;" - sektor verejnej správy [% HDP]"</f>
        <v>Strednodobá predikcia P4Q-2016 - sektor verejnej správy [% HDP]</v>
      </c>
      <c r="C19" s="237"/>
      <c r="D19" s="237"/>
      <c r="E19" s="237"/>
      <c r="F19" s="237"/>
      <c r="G19" s="237"/>
      <c r="H19" s="237"/>
      <c r="I19" s="237"/>
      <c r="J19" s="237"/>
      <c r="K19" s="237"/>
      <c r="L19" s="238"/>
    </row>
    <row r="20" spans="1:12" s="168" customFormat="1" ht="30" customHeight="1">
      <c r="A20" s="57"/>
      <c r="B20" s="239" t="s">
        <v>29</v>
      </c>
      <c r="C20" s="240"/>
      <c r="D20" s="240"/>
      <c r="E20" s="240"/>
      <c r="F20" s="241"/>
      <c r="G20" s="246" t="s">
        <v>72</v>
      </c>
      <c r="H20" s="256" t="s">
        <v>189</v>
      </c>
      <c r="I20" s="244">
        <f>I$3</f>
        <v>2016</v>
      </c>
      <c r="J20" s="244">
        <f>J$3</f>
        <v>2017</v>
      </c>
      <c r="K20" s="244">
        <f>K$3</f>
        <v>2018</v>
      </c>
      <c r="L20" s="245">
        <f>L$3</f>
        <v>2019</v>
      </c>
    </row>
    <row r="21" spans="2:12" ht="3.75" customHeight="1">
      <c r="B21" s="232"/>
      <c r="C21" s="233"/>
      <c r="D21" s="233"/>
      <c r="E21" s="233"/>
      <c r="F21" s="234"/>
      <c r="G21" s="53"/>
      <c r="H21" s="107"/>
      <c r="I21" s="95"/>
      <c r="J21" s="95"/>
      <c r="K21" s="95"/>
      <c r="L21" s="210"/>
    </row>
    <row r="22" spans="2:12" ht="15" customHeight="1">
      <c r="B22" s="50" t="s">
        <v>157</v>
      </c>
      <c r="C22" s="51"/>
      <c r="D22" s="51"/>
      <c r="E22" s="51"/>
      <c r="F22" s="100"/>
      <c r="G22" s="62"/>
      <c r="H22" s="140"/>
      <c r="I22" s="84"/>
      <c r="J22" s="84"/>
      <c r="K22" s="84"/>
      <c r="L22" s="155"/>
    </row>
    <row r="23" spans="2:12" ht="15" customHeight="1">
      <c r="B23" s="61"/>
      <c r="C23" s="99" t="s">
        <v>165</v>
      </c>
      <c r="D23" s="212"/>
      <c r="E23" s="212"/>
      <c r="F23" s="213"/>
      <c r="G23" s="62" t="s">
        <v>14</v>
      </c>
      <c r="H23" s="117">
        <f aca="true" t="shared" si="0" ref="H23:L27">+H6/H$41*100</f>
        <v>-2.707365494335382</v>
      </c>
      <c r="I23" s="118">
        <f t="shared" si="0"/>
        <v>-2.4416195121471613</v>
      </c>
      <c r="J23" s="118">
        <f t="shared" si="0"/>
        <v>-1.5507321514599306</v>
      </c>
      <c r="K23" s="118">
        <f>+K6/K$41*100</f>
        <v>-0.8452058335890418</v>
      </c>
      <c r="L23" s="157">
        <f t="shared" si="0"/>
        <v>-0.3467395473665694</v>
      </c>
    </row>
    <row r="24" spans="2:12" ht="15" customHeight="1">
      <c r="B24" s="61"/>
      <c r="C24" s="99" t="s">
        <v>159</v>
      </c>
      <c r="D24" s="212"/>
      <c r="E24" s="212"/>
      <c r="F24" s="213"/>
      <c r="G24" s="62" t="s">
        <v>14</v>
      </c>
      <c r="H24" s="117">
        <f t="shared" si="0"/>
        <v>-0.9543041212822564</v>
      </c>
      <c r="I24" s="118">
        <f t="shared" si="0"/>
        <v>-0.7657090219011322</v>
      </c>
      <c r="J24" s="118">
        <f t="shared" si="0"/>
        <v>0.02420218754349289</v>
      </c>
      <c r="K24" s="118">
        <f>+K7/K$41*100</f>
        <v>0.6026915458374101</v>
      </c>
      <c r="L24" s="157">
        <f t="shared" si="0"/>
        <v>0.9955466185499938</v>
      </c>
    </row>
    <row r="25" spans="2:12" ht="15" customHeight="1">
      <c r="B25" s="61"/>
      <c r="C25" s="57" t="s">
        <v>154</v>
      </c>
      <c r="D25" s="73"/>
      <c r="E25" s="57"/>
      <c r="F25" s="58"/>
      <c r="G25" s="62" t="s">
        <v>14</v>
      </c>
      <c r="H25" s="117">
        <f t="shared" si="0"/>
        <v>42.854230725395176</v>
      </c>
      <c r="I25" s="118">
        <f t="shared" si="0"/>
        <v>40.936596695807914</v>
      </c>
      <c r="J25" s="118">
        <f t="shared" si="0"/>
        <v>41.24608963795237</v>
      </c>
      <c r="K25" s="118">
        <f>+K8/K$41*100</f>
        <v>41.17958715458983</v>
      </c>
      <c r="L25" s="157">
        <f t="shared" si="0"/>
        <v>40.58302565021864</v>
      </c>
    </row>
    <row r="26" spans="2:12" ht="15" customHeight="1">
      <c r="B26" s="61"/>
      <c r="C26" s="57"/>
      <c r="D26" s="57" t="s">
        <v>160</v>
      </c>
      <c r="E26" s="57"/>
      <c r="F26" s="58"/>
      <c r="G26" s="62" t="s">
        <v>14</v>
      </c>
      <c r="H26" s="117">
        <f t="shared" si="0"/>
        <v>40.218023097692786</v>
      </c>
      <c r="I26" s="118">
        <f t="shared" si="0"/>
        <v>39.981965691172974</v>
      </c>
      <c r="J26" s="118">
        <f t="shared" si="0"/>
        <v>40.079969587503896</v>
      </c>
      <c r="K26" s="118">
        <f>+K9/K$41*100</f>
        <v>39.67968624058345</v>
      </c>
      <c r="L26" s="157">
        <f t="shared" si="0"/>
        <v>39.061941769092584</v>
      </c>
    </row>
    <row r="27" spans="2:12" ht="15" customHeight="1">
      <c r="B27" s="61"/>
      <c r="C27" s="57"/>
      <c r="D27" s="57" t="s">
        <v>161</v>
      </c>
      <c r="E27" s="57"/>
      <c r="F27" s="58"/>
      <c r="G27" s="62" t="s">
        <v>14</v>
      </c>
      <c r="H27" s="117">
        <f t="shared" si="0"/>
        <v>2.636207627702388</v>
      </c>
      <c r="I27" s="118">
        <f t="shared" si="0"/>
        <v>0.9546310046349448</v>
      </c>
      <c r="J27" s="118">
        <f t="shared" si="0"/>
        <v>1.166120050448478</v>
      </c>
      <c r="K27" s="118">
        <f>+K10/K$41*100</f>
        <v>1.4999009140063793</v>
      </c>
      <c r="L27" s="157">
        <f t="shared" si="0"/>
        <v>1.5210838811260532</v>
      </c>
    </row>
    <row r="28" spans="2:12" ht="3.75" customHeight="1">
      <c r="B28" s="61"/>
      <c r="C28" s="57"/>
      <c r="D28" s="73"/>
      <c r="E28" s="57"/>
      <c r="F28" s="58"/>
      <c r="G28" s="62"/>
      <c r="H28" s="117"/>
      <c r="I28" s="118"/>
      <c r="J28" s="118"/>
      <c r="K28" s="118"/>
      <c r="L28" s="157"/>
    </row>
    <row r="29" spans="2:12" ht="15" customHeight="1">
      <c r="B29" s="61"/>
      <c r="C29" s="57" t="s">
        <v>155</v>
      </c>
      <c r="D29" s="73"/>
      <c r="E29" s="57"/>
      <c r="F29" s="58"/>
      <c r="G29" s="62" t="s">
        <v>14</v>
      </c>
      <c r="H29" s="117">
        <f aca="true" t="shared" si="1" ref="H29:L32">+H12/H$41*100</f>
        <v>45.56159621973055</v>
      </c>
      <c r="I29" s="118">
        <f t="shared" si="1"/>
        <v>43.37821620795508</v>
      </c>
      <c r="J29" s="118">
        <f t="shared" si="1"/>
        <v>42.796821789412306</v>
      </c>
      <c r="K29" s="118">
        <f>+K12/K$41*100</f>
        <v>42.02479298817887</v>
      </c>
      <c r="L29" s="157">
        <f t="shared" si="1"/>
        <v>40.929765197585205</v>
      </c>
    </row>
    <row r="30" spans="2:12" ht="15" customHeight="1">
      <c r="B30" s="61"/>
      <c r="C30" s="57" t="s">
        <v>162</v>
      </c>
      <c r="D30" s="73"/>
      <c r="E30" s="57"/>
      <c r="F30" s="58"/>
      <c r="G30" s="62" t="s">
        <v>14</v>
      </c>
      <c r="H30" s="117">
        <f t="shared" si="1"/>
        <v>43.80853484667743</v>
      </c>
      <c r="I30" s="118">
        <f t="shared" si="1"/>
        <v>41.702305717709045</v>
      </c>
      <c r="J30" s="118">
        <f t="shared" si="1"/>
        <v>41.22188745040888</v>
      </c>
      <c r="K30" s="118">
        <f>+K13/K$41*100</f>
        <v>40.576895608752416</v>
      </c>
      <c r="L30" s="157">
        <f t="shared" si="1"/>
        <v>39.58747903166864</v>
      </c>
    </row>
    <row r="31" spans="2:12" ht="15" customHeight="1">
      <c r="B31" s="61"/>
      <c r="C31" s="57"/>
      <c r="D31" s="57" t="s">
        <v>163</v>
      </c>
      <c r="E31" s="57"/>
      <c r="F31" s="58"/>
      <c r="G31" s="62" t="s">
        <v>14</v>
      </c>
      <c r="H31" s="117">
        <f t="shared" si="1"/>
        <v>38.22412861066029</v>
      </c>
      <c r="I31" s="118">
        <f t="shared" si="1"/>
        <v>38.330866997422696</v>
      </c>
      <c r="J31" s="118">
        <f t="shared" si="1"/>
        <v>37.9939667391773</v>
      </c>
      <c r="K31" s="118">
        <f>+K14/K$41*100</f>
        <v>37.00883234054684</v>
      </c>
      <c r="L31" s="157">
        <f t="shared" si="1"/>
        <v>35.94507156678508</v>
      </c>
    </row>
    <row r="32" spans="2:12" ht="15" customHeight="1">
      <c r="B32" s="61"/>
      <c r="C32" s="57"/>
      <c r="D32" s="57" t="s">
        <v>164</v>
      </c>
      <c r="E32" s="57"/>
      <c r="F32" s="58"/>
      <c r="G32" s="62" t="s">
        <v>14</v>
      </c>
      <c r="H32" s="117">
        <f t="shared" si="1"/>
        <v>7.3374676090702655</v>
      </c>
      <c r="I32" s="118">
        <f t="shared" si="1"/>
        <v>5.04734921053238</v>
      </c>
      <c r="J32" s="118">
        <f t="shared" si="1"/>
        <v>4.802855050234999</v>
      </c>
      <c r="K32" s="118">
        <f>+K15/K$41*100</f>
        <v>5.015960647632036</v>
      </c>
      <c r="L32" s="157">
        <f t="shared" si="1"/>
        <v>4.984693630800124</v>
      </c>
    </row>
    <row r="33" spans="1:12" ht="3.75" customHeight="1">
      <c r="A33" s="61"/>
      <c r="B33" s="61"/>
      <c r="C33" s="57"/>
      <c r="D33" s="57"/>
      <c r="E33" s="57"/>
      <c r="F33" s="58"/>
      <c r="G33" s="62"/>
      <c r="H33" s="117"/>
      <c r="I33" s="118"/>
      <c r="J33" s="118"/>
      <c r="K33" s="118"/>
      <c r="L33" s="157"/>
    </row>
    <row r="34" spans="1:12" ht="15" customHeight="1">
      <c r="A34" s="61"/>
      <c r="B34" s="50" t="s">
        <v>177</v>
      </c>
      <c r="C34" s="51"/>
      <c r="D34" s="51"/>
      <c r="E34" s="51"/>
      <c r="F34" s="100"/>
      <c r="G34" s="62"/>
      <c r="H34" s="117"/>
      <c r="I34" s="118"/>
      <c r="J34" s="118"/>
      <c r="K34" s="118"/>
      <c r="L34" s="157"/>
    </row>
    <row r="35" spans="1:12" ht="15" customHeight="1">
      <c r="A35" s="61"/>
      <c r="B35" s="61"/>
      <c r="C35" s="57" t="s">
        <v>173</v>
      </c>
      <c r="D35" s="212"/>
      <c r="E35" s="212"/>
      <c r="F35" s="213"/>
      <c r="G35" s="29" t="s">
        <v>176</v>
      </c>
      <c r="H35" s="227">
        <v>-0.44598709700716943</v>
      </c>
      <c r="I35" s="217">
        <v>-0.11094257383268435</v>
      </c>
      <c r="J35" s="217">
        <v>0.02931932904135907</v>
      </c>
      <c r="K35" s="217">
        <v>0.17836787301426535</v>
      </c>
      <c r="L35" s="226">
        <v>0.3320199095857646</v>
      </c>
    </row>
    <row r="36" spans="2:12" ht="15" customHeight="1">
      <c r="B36" s="61"/>
      <c r="C36" s="57" t="s">
        <v>174</v>
      </c>
      <c r="D36" s="212"/>
      <c r="E36" s="212"/>
      <c r="F36" s="213"/>
      <c r="G36" s="29" t="s">
        <v>176</v>
      </c>
      <c r="H36" s="227">
        <v>-1.8526699714786927</v>
      </c>
      <c r="I36" s="217">
        <v>-1.972647841313313</v>
      </c>
      <c r="J36" s="217">
        <v>-1.5277461787371127</v>
      </c>
      <c r="K36" s="217">
        <v>-1.014193660938136</v>
      </c>
      <c r="L36" s="226">
        <v>-0.6778076646413815</v>
      </c>
    </row>
    <row r="37" spans="2:12" ht="15" customHeight="1">
      <c r="B37" s="61"/>
      <c r="C37" s="57" t="s">
        <v>175</v>
      </c>
      <c r="D37" s="212"/>
      <c r="E37" s="212"/>
      <c r="F37" s="213"/>
      <c r="G37" s="29" t="s">
        <v>176</v>
      </c>
      <c r="H37" s="227">
        <v>-0.5035078793186121</v>
      </c>
      <c r="I37" s="217">
        <v>-0.650711897824643</v>
      </c>
      <c r="J37" s="217">
        <v>-0.005080833702109603</v>
      </c>
      <c r="K37" s="217">
        <v>0.4250605053195047</v>
      </c>
      <c r="L37" s="226">
        <v>0.6729382900525068</v>
      </c>
    </row>
    <row r="38" spans="2:12" ht="15" customHeight="1">
      <c r="B38" s="61"/>
      <c r="C38" s="57" t="s">
        <v>178</v>
      </c>
      <c r="D38" s="212"/>
      <c r="E38" s="212"/>
      <c r="F38" s="213"/>
      <c r="G38" s="29" t="s">
        <v>179</v>
      </c>
      <c r="H38" s="227">
        <v>-0.3555546289541389</v>
      </c>
      <c r="I38" s="217">
        <v>-0.14720401850603093</v>
      </c>
      <c r="J38" s="217">
        <v>0.6456310641225333</v>
      </c>
      <c r="K38" s="217">
        <v>0.4301413390216143</v>
      </c>
      <c r="L38" s="226">
        <v>0.24787778473300215</v>
      </c>
    </row>
    <row r="39" spans="2:12" ht="3.75" customHeight="1">
      <c r="B39" s="61"/>
      <c r="C39" s="57"/>
      <c r="D39" s="57"/>
      <c r="E39" s="57"/>
      <c r="F39" s="58"/>
      <c r="G39" s="62"/>
      <c r="H39" s="117"/>
      <c r="I39" s="118"/>
      <c r="J39" s="118"/>
      <c r="K39" s="118"/>
      <c r="L39" s="157"/>
    </row>
    <row r="40" spans="2:12" ht="15" customHeight="1">
      <c r="B40" s="214" t="s">
        <v>153</v>
      </c>
      <c r="C40" s="57"/>
      <c r="D40" s="57"/>
      <c r="E40" s="57"/>
      <c r="F40" s="58"/>
      <c r="G40" s="62" t="s">
        <v>14</v>
      </c>
      <c r="H40" s="124">
        <f>+H17/H$41*100</f>
        <v>52.478866275011825</v>
      </c>
      <c r="I40" s="120">
        <f>+I17/I$41*100</f>
        <v>52.94913367927909</v>
      </c>
      <c r="J40" s="120">
        <f>+J17/J$41*100</f>
        <v>52.57507796898293</v>
      </c>
      <c r="K40" s="120">
        <f>+K17/K$41*100</f>
        <v>51.12540694031066</v>
      </c>
      <c r="L40" s="123">
        <f>+L17/L$41*100</f>
        <v>50.06199499129303</v>
      </c>
    </row>
    <row r="41" spans="2:12" ht="15" customHeight="1" thickBot="1">
      <c r="B41" s="63"/>
      <c r="C41" s="130" t="s">
        <v>62</v>
      </c>
      <c r="D41" s="64"/>
      <c r="E41" s="64"/>
      <c r="F41" s="65"/>
      <c r="G41" s="66" t="s">
        <v>144</v>
      </c>
      <c r="H41" s="144">
        <f>HDP!H6</f>
        <v>78685.608</v>
      </c>
      <c r="I41" s="90">
        <f>HDP!I6</f>
        <v>80986.2655042976</v>
      </c>
      <c r="J41" s="90">
        <f>HDP!J6</f>
        <v>84565.61537490285</v>
      </c>
      <c r="K41" s="90">
        <v>89781.70385101555</v>
      </c>
      <c r="L41" s="92">
        <f>HDP!L6</f>
        <v>95863.7155056928</v>
      </c>
    </row>
    <row r="42" ht="15" customHeight="1">
      <c r="B42" s="45" t="s">
        <v>110</v>
      </c>
    </row>
    <row r="43" ht="15" customHeight="1">
      <c r="B43" s="45" t="s">
        <v>180</v>
      </c>
    </row>
    <row r="44" spans="2:12" ht="15" customHeight="1">
      <c r="B44" s="45" t="s">
        <v>183</v>
      </c>
      <c r="H44" s="215"/>
      <c r="I44" s="215"/>
      <c r="J44" s="215"/>
      <c r="K44" s="215"/>
      <c r="L44" s="215"/>
    </row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</sheetData>
  <sheetProtection/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AB43"/>
  <sheetViews>
    <sheetView tabSelected="1" zoomScale="80" zoomScaleNormal="80" zoomScalePageLayoutView="0" workbookViewId="0" topLeftCell="A1">
      <selection activeCell="M34" sqref="M34"/>
    </sheetView>
  </sheetViews>
  <sheetFormatPr defaultColWidth="9.140625" defaultRowHeight="15"/>
  <cols>
    <col min="1" max="2" width="3.140625" style="45" customWidth="1"/>
    <col min="3" max="3" width="36.421875" style="45" customWidth="1"/>
    <col min="4" max="28" width="7.7109375" style="45" customWidth="1"/>
    <col min="29" max="16384" width="9.140625" style="45" customWidth="1"/>
  </cols>
  <sheetData>
    <row r="1" ht="22.5" customHeight="1" thickBot="1">
      <c r="B1" s="44" t="s">
        <v>123</v>
      </c>
    </row>
    <row r="2" spans="2:28" ht="18" customHeight="1">
      <c r="B2" s="315" t="s">
        <v>65</v>
      </c>
      <c r="C2" s="316"/>
      <c r="D2" s="312" t="s">
        <v>184</v>
      </c>
      <c r="E2" s="313"/>
      <c r="F2" s="313"/>
      <c r="G2" s="313"/>
      <c r="H2" s="314"/>
      <c r="I2" s="313">
        <v>2016</v>
      </c>
      <c r="J2" s="313"/>
      <c r="K2" s="313"/>
      <c r="L2" s="313"/>
      <c r="M2" s="314"/>
      <c r="N2" s="312">
        <v>2017</v>
      </c>
      <c r="O2" s="313"/>
      <c r="P2" s="313"/>
      <c r="Q2" s="313"/>
      <c r="R2" s="314"/>
      <c r="S2" s="313">
        <v>2018</v>
      </c>
      <c r="T2" s="313"/>
      <c r="U2" s="313"/>
      <c r="V2" s="313"/>
      <c r="W2" s="314"/>
      <c r="X2" s="313">
        <v>2019</v>
      </c>
      <c r="Y2" s="313"/>
      <c r="Z2" s="313"/>
      <c r="AA2" s="313"/>
      <c r="AB2" s="314"/>
    </row>
    <row r="3" spans="2:28" ht="81.75" customHeight="1" thickBot="1">
      <c r="B3" s="317"/>
      <c r="C3" s="318"/>
      <c r="D3" s="148" t="s">
        <v>67</v>
      </c>
      <c r="E3" s="149" t="s">
        <v>68</v>
      </c>
      <c r="F3" s="149" t="s">
        <v>69</v>
      </c>
      <c r="G3" s="150" t="s">
        <v>70</v>
      </c>
      <c r="H3" s="151" t="s">
        <v>71</v>
      </c>
      <c r="I3" s="148" t="s">
        <v>67</v>
      </c>
      <c r="J3" s="149" t="s">
        <v>68</v>
      </c>
      <c r="K3" s="149" t="s">
        <v>69</v>
      </c>
      <c r="L3" s="150" t="s">
        <v>70</v>
      </c>
      <c r="M3" s="151" t="s">
        <v>71</v>
      </c>
      <c r="N3" s="148" t="s">
        <v>67</v>
      </c>
      <c r="O3" s="149" t="s">
        <v>68</v>
      </c>
      <c r="P3" s="149" t="s">
        <v>69</v>
      </c>
      <c r="Q3" s="150" t="s">
        <v>70</v>
      </c>
      <c r="R3" s="151" t="s">
        <v>71</v>
      </c>
      <c r="S3" s="148" t="s">
        <v>67</v>
      </c>
      <c r="T3" s="149" t="s">
        <v>68</v>
      </c>
      <c r="U3" s="149" t="s">
        <v>69</v>
      </c>
      <c r="V3" s="150" t="s">
        <v>70</v>
      </c>
      <c r="W3" s="151" t="s">
        <v>71</v>
      </c>
      <c r="X3" s="148" t="s">
        <v>67</v>
      </c>
      <c r="Y3" s="149" t="s">
        <v>68</v>
      </c>
      <c r="Z3" s="149" t="s">
        <v>69</v>
      </c>
      <c r="AA3" s="150" t="s">
        <v>70</v>
      </c>
      <c r="AB3" s="151" t="s">
        <v>71</v>
      </c>
    </row>
    <row r="4" spans="2:28" ht="15" customHeight="1">
      <c r="B4" s="61" t="s">
        <v>145</v>
      </c>
      <c r="C4" s="60"/>
      <c r="D4" s="158">
        <v>3.831084779901545</v>
      </c>
      <c r="E4" s="159">
        <v>3.595003065923219</v>
      </c>
      <c r="F4" s="159">
        <v>3.8</v>
      </c>
      <c r="G4" s="160">
        <v>3.595</v>
      </c>
      <c r="H4" s="161">
        <v>3.831084779901839</v>
      </c>
      <c r="I4" s="158">
        <v>3.3399957959947955</v>
      </c>
      <c r="J4" s="159">
        <v>3.5760395496688746</v>
      </c>
      <c r="K4" s="159">
        <v>3.4</v>
      </c>
      <c r="L4" s="160">
        <v>3.44</v>
      </c>
      <c r="M4" s="161">
        <v>3.5965970022577842</v>
      </c>
      <c r="N4" s="158">
        <v>3.0532533640253945</v>
      </c>
      <c r="O4" s="159">
        <v>3.531838274093091</v>
      </c>
      <c r="P4" s="159">
        <v>3.2</v>
      </c>
      <c r="Q4" s="160">
        <v>3.287</v>
      </c>
      <c r="R4" s="161">
        <v>3.401633832398443</v>
      </c>
      <c r="S4" s="158">
        <v>4.165944134248406</v>
      </c>
      <c r="T4" s="159">
        <v>3.8734044569005643</v>
      </c>
      <c r="U4" s="159">
        <v>3.8</v>
      </c>
      <c r="V4" s="160">
        <v>3.7</v>
      </c>
      <c r="W4" s="161">
        <v>3.826583950964624</v>
      </c>
      <c r="X4" s="158">
        <v>4.560579378711154</v>
      </c>
      <c r="Y4" s="222">
        <v>4.390490525435653</v>
      </c>
      <c r="Z4" s="222" t="s">
        <v>185</v>
      </c>
      <c r="AA4" s="160">
        <v>3.8</v>
      </c>
      <c r="AB4" s="161" t="s">
        <v>185</v>
      </c>
    </row>
    <row r="5" spans="2:28" ht="15" customHeight="1">
      <c r="B5" s="61"/>
      <c r="C5" s="60" t="s">
        <v>181</v>
      </c>
      <c r="D5" s="158">
        <v>2.1582567700465773</v>
      </c>
      <c r="E5" s="159">
        <v>2.35381597362907</v>
      </c>
      <c r="F5" s="159">
        <v>2.2</v>
      </c>
      <c r="G5" s="160" t="s">
        <v>185</v>
      </c>
      <c r="H5" s="161">
        <v>2.1582567491116977</v>
      </c>
      <c r="I5" s="158">
        <v>2.8150564395563293</v>
      </c>
      <c r="J5" s="159">
        <v>2.94003625007333</v>
      </c>
      <c r="K5" s="159">
        <v>2.9</v>
      </c>
      <c r="L5" s="160" t="s">
        <v>185</v>
      </c>
      <c r="M5" s="161">
        <v>2.8307204820695153</v>
      </c>
      <c r="N5" s="158">
        <v>3.132715001432217</v>
      </c>
      <c r="O5" s="159">
        <v>2.4957418365670447</v>
      </c>
      <c r="P5" s="159">
        <v>3.3</v>
      </c>
      <c r="Q5" s="160" t="s">
        <v>185</v>
      </c>
      <c r="R5" s="161">
        <v>3.1449241780403314</v>
      </c>
      <c r="S5" s="158">
        <v>3.656863649780462</v>
      </c>
      <c r="T5" s="159">
        <v>2.738052235625932</v>
      </c>
      <c r="U5" s="159">
        <v>3.1</v>
      </c>
      <c r="V5" s="160" t="s">
        <v>185</v>
      </c>
      <c r="W5" s="161">
        <v>3.2758086769632433</v>
      </c>
      <c r="X5" s="158">
        <v>3.736005287800765</v>
      </c>
      <c r="Y5" s="222">
        <v>2.9384409043826665</v>
      </c>
      <c r="Z5" s="222" t="s">
        <v>185</v>
      </c>
      <c r="AA5" s="160" t="s">
        <v>185</v>
      </c>
      <c r="AB5" s="161" t="s">
        <v>185</v>
      </c>
    </row>
    <row r="6" spans="2:28" ht="15">
      <c r="B6" s="61"/>
      <c r="C6" s="60" t="s">
        <v>146</v>
      </c>
      <c r="D6" s="158">
        <v>5.417512355877335</v>
      </c>
      <c r="E6" s="159">
        <v>3.4386987629245525</v>
      </c>
      <c r="F6" s="159">
        <v>5.4</v>
      </c>
      <c r="G6" s="160" t="s">
        <v>185</v>
      </c>
      <c r="H6" s="161">
        <v>5.417512355877396</v>
      </c>
      <c r="I6" s="158">
        <v>2.911482885892937</v>
      </c>
      <c r="J6" s="159">
        <v>1.8270701459625949</v>
      </c>
      <c r="K6" s="159">
        <v>2.3</v>
      </c>
      <c r="L6" s="160" t="s">
        <v>185</v>
      </c>
      <c r="M6" s="161">
        <v>2.794812615043396</v>
      </c>
      <c r="N6" s="158">
        <v>0.9123268648873761</v>
      </c>
      <c r="O6" s="159">
        <v>1.702198713489711</v>
      </c>
      <c r="P6" s="159">
        <v>2.5</v>
      </c>
      <c r="Q6" s="160" t="s">
        <v>185</v>
      </c>
      <c r="R6" s="161">
        <v>1.0701175469013169</v>
      </c>
      <c r="S6" s="158">
        <v>1.268953659666522</v>
      </c>
      <c r="T6" s="159">
        <v>1.3076949919695657</v>
      </c>
      <c r="U6" s="222">
        <v>2.7</v>
      </c>
      <c r="V6" s="160" t="s">
        <v>185</v>
      </c>
      <c r="W6" s="161">
        <v>0.968961578724592</v>
      </c>
      <c r="X6" s="158">
        <v>1.6600534932559583</v>
      </c>
      <c r="Y6" s="222">
        <v>1.144361060794341</v>
      </c>
      <c r="Z6" s="222" t="s">
        <v>185</v>
      </c>
      <c r="AA6" s="160" t="s">
        <v>185</v>
      </c>
      <c r="AB6" s="161" t="s">
        <v>185</v>
      </c>
    </row>
    <row r="7" spans="2:28" ht="15">
      <c r="B7" s="61"/>
      <c r="C7" s="60" t="s">
        <v>147</v>
      </c>
      <c r="D7" s="158">
        <v>16.859885351159434</v>
      </c>
      <c r="E7" s="159">
        <v>13.970922066291136</v>
      </c>
      <c r="F7" s="159">
        <v>16.9</v>
      </c>
      <c r="G7" s="160" t="s">
        <v>185</v>
      </c>
      <c r="H7" s="161">
        <v>16.8598853511593</v>
      </c>
      <c r="I7" s="158">
        <v>-2.2527190650404094</v>
      </c>
      <c r="J7" s="159">
        <v>-0.13997643646731506</v>
      </c>
      <c r="K7" s="159">
        <v>-0.9</v>
      </c>
      <c r="L7" s="160" t="s">
        <v>185</v>
      </c>
      <c r="M7" s="161">
        <v>-0.23298824367469217</v>
      </c>
      <c r="N7" s="158">
        <v>2.6260435302841216</v>
      </c>
      <c r="O7" s="159">
        <v>4.003029787268364</v>
      </c>
      <c r="P7" s="159">
        <v>4.9</v>
      </c>
      <c r="Q7" s="160" t="s">
        <v>185</v>
      </c>
      <c r="R7" s="161">
        <v>4.993514779768127</v>
      </c>
      <c r="S7" s="158">
        <v>5.714680328624439</v>
      </c>
      <c r="T7" s="159">
        <v>0.507770986887901</v>
      </c>
      <c r="U7" s="222">
        <v>4.3</v>
      </c>
      <c r="V7" s="160" t="s">
        <v>185</v>
      </c>
      <c r="W7" s="161">
        <v>4.9906699443835745</v>
      </c>
      <c r="X7" s="158">
        <v>4.131696455337448</v>
      </c>
      <c r="Y7" s="222">
        <v>2.006237238006414</v>
      </c>
      <c r="Z7" s="222" t="s">
        <v>185</v>
      </c>
      <c r="AA7" s="160" t="s">
        <v>185</v>
      </c>
      <c r="AB7" s="161" t="s">
        <v>185</v>
      </c>
    </row>
    <row r="8" spans="2:28" ht="15">
      <c r="B8" s="61"/>
      <c r="C8" s="60" t="s">
        <v>148</v>
      </c>
      <c r="D8" s="158">
        <v>7.000659608871146</v>
      </c>
      <c r="E8" s="159">
        <v>6.998743919286854</v>
      </c>
      <c r="F8" s="159">
        <v>7</v>
      </c>
      <c r="G8" s="160">
        <v>6.999</v>
      </c>
      <c r="H8" s="161">
        <v>7.00065960887124</v>
      </c>
      <c r="I8" s="158">
        <v>4.772601777642933</v>
      </c>
      <c r="J8" s="159">
        <v>5.474244645760495</v>
      </c>
      <c r="K8" s="159">
        <v>5.2</v>
      </c>
      <c r="L8" s="160">
        <v>4.196</v>
      </c>
      <c r="M8" s="161">
        <v>5.28940997944527</v>
      </c>
      <c r="N8" s="158">
        <v>5.397984277101415</v>
      </c>
      <c r="O8" s="159">
        <v>5.77160425435006</v>
      </c>
      <c r="P8" s="159">
        <v>5.2</v>
      </c>
      <c r="Q8" s="160">
        <v>5.4</v>
      </c>
      <c r="R8" s="161">
        <v>6.063630814070642</v>
      </c>
      <c r="S8" s="158">
        <v>7.582613529575056</v>
      </c>
      <c r="T8" s="159">
        <v>7.339933085566175</v>
      </c>
      <c r="U8" s="222">
        <v>6.4</v>
      </c>
      <c r="V8" s="160">
        <v>6.102</v>
      </c>
      <c r="W8" s="161">
        <v>7.007750191977835</v>
      </c>
      <c r="X8" s="158">
        <v>8.78222468546008</v>
      </c>
      <c r="Y8" s="222">
        <v>7.741276744865222</v>
      </c>
      <c r="Z8" s="222" t="s">
        <v>185</v>
      </c>
      <c r="AA8" s="160">
        <v>6.561</v>
      </c>
      <c r="AB8" s="161" t="s">
        <v>185</v>
      </c>
    </row>
    <row r="9" spans="2:28" ht="15">
      <c r="B9" s="61"/>
      <c r="C9" s="60" t="s">
        <v>182</v>
      </c>
      <c r="D9" s="158">
        <v>8.12313995994333</v>
      </c>
      <c r="E9" s="159">
        <v>8.227369562007226</v>
      </c>
      <c r="F9" s="159">
        <v>8.1</v>
      </c>
      <c r="G9" s="160">
        <v>8.227</v>
      </c>
      <c r="H9" s="161">
        <v>8.123139959943536</v>
      </c>
      <c r="I9" s="158">
        <v>2.726399809118192</v>
      </c>
      <c r="J9" s="159">
        <v>4.235469974510697</v>
      </c>
      <c r="K9" s="159">
        <v>4</v>
      </c>
      <c r="L9" s="160">
        <v>3.781</v>
      </c>
      <c r="M9" s="161">
        <v>4.111423219032773</v>
      </c>
      <c r="N9" s="158">
        <v>4.739574261975378</v>
      </c>
      <c r="O9" s="159">
        <v>4.897099911049763</v>
      </c>
      <c r="P9" s="159">
        <v>5.6</v>
      </c>
      <c r="Q9" s="160">
        <v>5.7</v>
      </c>
      <c r="R9" s="161">
        <v>5.889464847432224</v>
      </c>
      <c r="S9" s="158">
        <v>7.428459411922361</v>
      </c>
      <c r="T9" s="159">
        <v>5.835703436533346</v>
      </c>
      <c r="U9" s="222">
        <v>6</v>
      </c>
      <c r="V9" s="160">
        <v>5.55</v>
      </c>
      <c r="W9" s="161">
        <v>6.479488400910127</v>
      </c>
      <c r="X9" s="158">
        <v>8.112097923712255</v>
      </c>
      <c r="Y9" s="222">
        <v>6.257381351954461</v>
      </c>
      <c r="Z9" s="222" t="s">
        <v>185</v>
      </c>
      <c r="AA9" s="160">
        <v>5.62</v>
      </c>
      <c r="AB9" s="161" t="s">
        <v>185</v>
      </c>
    </row>
    <row r="10" spans="2:28" ht="3.75" customHeight="1">
      <c r="B10" s="61"/>
      <c r="C10" s="60"/>
      <c r="D10" s="158"/>
      <c r="E10" s="159"/>
      <c r="F10" s="159"/>
      <c r="G10" s="160"/>
      <c r="H10" s="161"/>
      <c r="I10" s="158"/>
      <c r="J10" s="159"/>
      <c r="K10" s="159"/>
      <c r="L10" s="160"/>
      <c r="M10" s="161"/>
      <c r="N10" s="158"/>
      <c r="O10" s="159"/>
      <c r="P10" s="159"/>
      <c r="Q10" s="160"/>
      <c r="R10" s="161"/>
      <c r="S10" s="158"/>
      <c r="T10" s="159"/>
      <c r="U10" s="222"/>
      <c r="V10" s="160"/>
      <c r="W10" s="161"/>
      <c r="X10" s="158">
        <v>0</v>
      </c>
      <c r="Y10" s="222">
        <v>0</v>
      </c>
      <c r="Z10" s="222" t="s">
        <v>185</v>
      </c>
      <c r="AA10" s="160"/>
      <c r="AB10" s="161" t="s">
        <v>185</v>
      </c>
    </row>
    <row r="11" spans="2:28" ht="18">
      <c r="B11" s="61" t="s">
        <v>149</v>
      </c>
      <c r="C11" s="60"/>
      <c r="D11" s="158">
        <v>-0.34381384224427336</v>
      </c>
      <c r="E11" s="160">
        <v>-0.34381384224428935</v>
      </c>
      <c r="F11" s="160">
        <v>-0.3</v>
      </c>
      <c r="G11" s="160">
        <v>-0.335</v>
      </c>
      <c r="H11" s="161">
        <v>-0.3</v>
      </c>
      <c r="I11" s="158">
        <v>-0.4818405962938215</v>
      </c>
      <c r="J11" s="159">
        <v>-0.45803071988115285</v>
      </c>
      <c r="K11" s="159">
        <v>-0.5</v>
      </c>
      <c r="L11" s="160">
        <v>-0.243</v>
      </c>
      <c r="M11" s="161">
        <v>-0.5</v>
      </c>
      <c r="N11" s="158">
        <v>1.2384661460510955</v>
      </c>
      <c r="O11" s="159">
        <v>0.918807723989068</v>
      </c>
      <c r="P11" s="159">
        <v>0.8</v>
      </c>
      <c r="Q11" s="160">
        <v>1.063</v>
      </c>
      <c r="R11" s="161">
        <v>0.8</v>
      </c>
      <c r="S11" s="158">
        <v>1.8152890989082522</v>
      </c>
      <c r="T11" s="159">
        <v>1.5829005431994947</v>
      </c>
      <c r="U11" s="222">
        <v>1.4</v>
      </c>
      <c r="V11" s="160">
        <v>1.233</v>
      </c>
      <c r="W11" s="161">
        <v>1.4</v>
      </c>
      <c r="X11" s="158">
        <v>1.87742365180155</v>
      </c>
      <c r="Y11" s="222">
        <v>1.8884114671045449</v>
      </c>
      <c r="Z11" s="222" t="s">
        <v>185</v>
      </c>
      <c r="AA11" s="160">
        <v>1.345</v>
      </c>
      <c r="AB11" s="161" t="s">
        <v>185</v>
      </c>
    </row>
    <row r="12" spans="2:28" ht="3.75" customHeight="1">
      <c r="B12" s="61"/>
      <c r="C12" s="60"/>
      <c r="D12" s="58"/>
      <c r="E12" s="58"/>
      <c r="F12" s="58"/>
      <c r="G12" s="58"/>
      <c r="H12" s="161"/>
      <c r="I12" s="158"/>
      <c r="J12" s="159"/>
      <c r="K12" s="159"/>
      <c r="L12" s="160"/>
      <c r="M12" s="161"/>
      <c r="N12" s="158"/>
      <c r="O12" s="159"/>
      <c r="P12" s="159"/>
      <c r="Q12" s="160"/>
      <c r="R12" s="161"/>
      <c r="S12" s="158"/>
      <c r="T12" s="159"/>
      <c r="U12" s="222"/>
      <c r="V12" s="160"/>
      <c r="W12" s="161"/>
      <c r="X12" s="158">
        <v>0</v>
      </c>
      <c r="Y12" s="222">
        <v>0</v>
      </c>
      <c r="Z12" s="222" t="s">
        <v>185</v>
      </c>
      <c r="AA12" s="160"/>
      <c r="AB12" s="161" t="s">
        <v>185</v>
      </c>
    </row>
    <row r="13" spans="2:28" ht="15">
      <c r="B13" s="61" t="s">
        <v>121</v>
      </c>
      <c r="C13" s="60"/>
      <c r="D13" s="158">
        <v>1.9768355607293557</v>
      </c>
      <c r="E13" s="160">
        <v>1.9768355607293842</v>
      </c>
      <c r="F13" s="160">
        <v>2</v>
      </c>
      <c r="G13" s="160" t="s">
        <v>185</v>
      </c>
      <c r="H13" s="161" t="s">
        <v>185</v>
      </c>
      <c r="I13" s="158">
        <v>2.2729034679766897</v>
      </c>
      <c r="J13" s="159">
        <v>2.109666164212576</v>
      </c>
      <c r="K13" s="159">
        <v>2.7</v>
      </c>
      <c r="L13" s="160" t="s">
        <v>185</v>
      </c>
      <c r="M13" s="161" t="s">
        <v>185</v>
      </c>
      <c r="N13" s="158">
        <v>1.3180141501485565</v>
      </c>
      <c r="O13" s="159">
        <v>1.4609320855854868</v>
      </c>
      <c r="P13" s="159">
        <v>1.5</v>
      </c>
      <c r="Q13" s="160" t="s">
        <v>185</v>
      </c>
      <c r="R13" s="161" t="s">
        <v>185</v>
      </c>
      <c r="S13" s="158">
        <v>1.054720606594799</v>
      </c>
      <c r="T13" s="159">
        <v>1.0481656970948494</v>
      </c>
      <c r="U13" s="222">
        <v>1.7</v>
      </c>
      <c r="V13" s="160" t="s">
        <v>185</v>
      </c>
      <c r="W13" s="161" t="s">
        <v>185</v>
      </c>
      <c r="X13" s="158">
        <v>0.8831980082661346</v>
      </c>
      <c r="Y13" s="222">
        <v>0.8957530767151889</v>
      </c>
      <c r="Z13" s="222" t="s">
        <v>185</v>
      </c>
      <c r="AA13" s="160" t="s">
        <v>185</v>
      </c>
      <c r="AB13" s="161" t="s">
        <v>185</v>
      </c>
    </row>
    <row r="14" spans="2:28" ht="15">
      <c r="B14" s="61" t="s">
        <v>66</v>
      </c>
      <c r="C14" s="60"/>
      <c r="D14" s="158">
        <v>11.477046847720269</v>
      </c>
      <c r="E14" s="159">
        <v>11.476974904772725</v>
      </c>
      <c r="F14" s="159">
        <v>11.5</v>
      </c>
      <c r="G14" s="160">
        <v>11.492</v>
      </c>
      <c r="H14" s="161">
        <v>11.47630785941669</v>
      </c>
      <c r="I14" s="158">
        <v>9.755362748033683</v>
      </c>
      <c r="J14" s="159">
        <v>9.787713351291346</v>
      </c>
      <c r="K14" s="159">
        <v>9.7</v>
      </c>
      <c r="L14" s="160">
        <v>9.856</v>
      </c>
      <c r="M14" s="161">
        <v>9.838181552205082</v>
      </c>
      <c r="N14" s="158">
        <v>8.955548970144747</v>
      </c>
      <c r="O14" s="159">
        <v>8.512869027249284</v>
      </c>
      <c r="P14" s="159">
        <v>8.7</v>
      </c>
      <c r="Q14" s="160">
        <v>8.763</v>
      </c>
      <c r="R14" s="161">
        <v>9.102543843330894</v>
      </c>
      <c r="S14" s="158">
        <v>8.268829597648164</v>
      </c>
      <c r="T14" s="159">
        <v>7.411114271442789</v>
      </c>
      <c r="U14" s="222">
        <v>7.5</v>
      </c>
      <c r="V14" s="160">
        <v>8.267</v>
      </c>
      <c r="W14" s="161">
        <v>8.257922630656743</v>
      </c>
      <c r="X14" s="158">
        <v>7.686423551496091</v>
      </c>
      <c r="Y14" s="222">
        <v>6.41636529315053</v>
      </c>
      <c r="Z14" s="222" t="s">
        <v>185</v>
      </c>
      <c r="AA14" s="160">
        <v>7.982</v>
      </c>
      <c r="AB14" s="161" t="s">
        <v>185</v>
      </c>
    </row>
    <row r="15" spans="2:28" ht="15">
      <c r="B15" s="61" t="s">
        <v>90</v>
      </c>
      <c r="C15" s="60"/>
      <c r="D15" s="158">
        <v>2.9137529137528873</v>
      </c>
      <c r="E15" s="159">
        <v>2.9137529137529095</v>
      </c>
      <c r="F15" s="159" t="s">
        <v>185</v>
      </c>
      <c r="G15" s="160" t="s">
        <v>185</v>
      </c>
      <c r="H15" s="161" t="s">
        <v>185</v>
      </c>
      <c r="I15" s="158">
        <v>3.3624246198261716</v>
      </c>
      <c r="J15" s="159">
        <v>2.8312570781426905</v>
      </c>
      <c r="K15" s="159" t="s">
        <v>185</v>
      </c>
      <c r="L15" s="160" t="s">
        <v>185</v>
      </c>
      <c r="M15" s="161" t="s">
        <v>185</v>
      </c>
      <c r="N15" s="158">
        <v>3.971100944147281</v>
      </c>
      <c r="O15" s="159">
        <v>3.524229074889873</v>
      </c>
      <c r="P15" s="159" t="s">
        <v>185</v>
      </c>
      <c r="Q15" s="160" t="s">
        <v>185</v>
      </c>
      <c r="R15" s="161" t="s">
        <v>185</v>
      </c>
      <c r="S15" s="158">
        <v>4.461867229388233</v>
      </c>
      <c r="T15" s="159">
        <v>4.255319148936176</v>
      </c>
      <c r="U15" s="222" t="s">
        <v>185</v>
      </c>
      <c r="V15" s="160" t="s">
        <v>185</v>
      </c>
      <c r="W15" s="161" t="s">
        <v>185</v>
      </c>
      <c r="X15" s="158">
        <v>4.5665520473681624</v>
      </c>
      <c r="Y15" s="222">
        <v>4.795918367346941</v>
      </c>
      <c r="Z15" s="222" t="s">
        <v>185</v>
      </c>
      <c r="AA15" s="160" t="s">
        <v>185</v>
      </c>
      <c r="AB15" s="161" t="s">
        <v>185</v>
      </c>
    </row>
    <row r="16" spans="2:28" ht="15">
      <c r="B16" s="61" t="s">
        <v>87</v>
      </c>
      <c r="C16" s="60"/>
      <c r="D16" s="158">
        <v>2.372099847253594</v>
      </c>
      <c r="E16" s="159" t="s">
        <v>185</v>
      </c>
      <c r="F16" s="159">
        <v>3.1</v>
      </c>
      <c r="G16" s="160" t="s">
        <v>185</v>
      </c>
      <c r="H16" s="161">
        <v>3.094936775341628</v>
      </c>
      <c r="I16" s="158">
        <v>2.7424664784979598</v>
      </c>
      <c r="J16" s="159" t="s">
        <v>185</v>
      </c>
      <c r="K16" s="159">
        <v>2.3</v>
      </c>
      <c r="L16" s="160" t="s">
        <v>185</v>
      </c>
      <c r="M16" s="161">
        <v>2.4099275133866893</v>
      </c>
      <c r="N16" s="158">
        <v>4.362457192722829</v>
      </c>
      <c r="O16" s="159" t="s">
        <v>185</v>
      </c>
      <c r="P16" s="159">
        <v>3.7</v>
      </c>
      <c r="Q16" s="160" t="s">
        <v>185</v>
      </c>
      <c r="R16" s="161">
        <v>3.3557580408493104</v>
      </c>
      <c r="S16" s="158">
        <v>4.460985720950504</v>
      </c>
      <c r="T16" s="159" t="s">
        <v>185</v>
      </c>
      <c r="U16" s="222">
        <v>4.8</v>
      </c>
      <c r="V16" s="160" t="s">
        <v>185</v>
      </c>
      <c r="W16" s="161">
        <v>3.967033087308991</v>
      </c>
      <c r="X16" s="158">
        <v>4.566474647813507</v>
      </c>
      <c r="Y16" s="222" t="s">
        <v>185</v>
      </c>
      <c r="Z16" s="222" t="s">
        <v>185</v>
      </c>
      <c r="AA16" s="160" t="s">
        <v>185</v>
      </c>
      <c r="AB16" s="161" t="s">
        <v>185</v>
      </c>
    </row>
    <row r="17" spans="2:28" ht="3.75" customHeight="1">
      <c r="B17" s="61"/>
      <c r="C17" s="60"/>
      <c r="D17" s="158"/>
      <c r="E17" s="200"/>
      <c r="F17" s="159"/>
      <c r="G17" s="160"/>
      <c r="H17" s="161"/>
      <c r="I17" s="158"/>
      <c r="J17" s="159"/>
      <c r="K17" s="159"/>
      <c r="L17" s="160"/>
      <c r="M17" s="161"/>
      <c r="N17" s="158"/>
      <c r="O17" s="159"/>
      <c r="P17" s="159"/>
      <c r="Q17" s="160"/>
      <c r="R17" s="161"/>
      <c r="S17" s="158"/>
      <c r="T17" s="159"/>
      <c r="U17" s="222" t="s">
        <v>185</v>
      </c>
      <c r="V17" s="160"/>
      <c r="W17" s="161"/>
      <c r="X17" s="158"/>
      <c r="Y17" s="222"/>
      <c r="Z17" s="222" t="s">
        <v>185</v>
      </c>
      <c r="AA17" s="160"/>
      <c r="AB17" s="161" t="s">
        <v>185</v>
      </c>
    </row>
    <row r="18" spans="2:28" ht="15">
      <c r="B18" s="61" t="s">
        <v>63</v>
      </c>
      <c r="C18" s="60"/>
      <c r="D18" s="162">
        <v>-2.70736549433538</v>
      </c>
      <c r="E18" s="163">
        <v>-2.707365494335382</v>
      </c>
      <c r="F18" s="163">
        <v>-2.707365494335382</v>
      </c>
      <c r="G18" s="159">
        <v>-3</v>
      </c>
      <c r="H18" s="160">
        <v>-2.707365494335382</v>
      </c>
      <c r="I18" s="158">
        <v>-2.4416195121471618</v>
      </c>
      <c r="J18" s="221">
        <v>-1.970000324279477</v>
      </c>
      <c r="K18" s="159">
        <v>-2.1712684868260324</v>
      </c>
      <c r="L18" s="160">
        <v>-2.3</v>
      </c>
      <c r="M18" s="161">
        <v>-2.142309165343652</v>
      </c>
      <c r="N18" s="158">
        <v>-1.5507321514599306</v>
      </c>
      <c r="O18" s="222">
        <v>-1.29</v>
      </c>
      <c r="P18" s="159">
        <v>-1.4928342394028007</v>
      </c>
      <c r="Q18" s="160">
        <v>-2.2</v>
      </c>
      <c r="R18" s="161">
        <v>-1.485214535222512</v>
      </c>
      <c r="S18" s="158">
        <v>-0.8452058335890418</v>
      </c>
      <c r="T18" s="222">
        <v>-0.44</v>
      </c>
      <c r="U18" s="222">
        <v>-0.5375377741715262</v>
      </c>
      <c r="V18" s="160">
        <v>-2</v>
      </c>
      <c r="W18" s="161">
        <v>-0.6438784892052221</v>
      </c>
      <c r="X18" s="158">
        <v>-0.3467395473665694</v>
      </c>
      <c r="Y18" s="222">
        <v>0.1599995890234261</v>
      </c>
      <c r="Z18" s="222" t="s">
        <v>185</v>
      </c>
      <c r="AA18" s="160">
        <v>-1.9</v>
      </c>
      <c r="AB18" s="161" t="s">
        <v>185</v>
      </c>
    </row>
    <row r="19" spans="2:28" ht="15">
      <c r="B19" s="61" t="s">
        <v>85</v>
      </c>
      <c r="C19" s="60"/>
      <c r="D19" s="162">
        <v>52.478866275011825</v>
      </c>
      <c r="E19" s="163">
        <v>52.478866275011825</v>
      </c>
      <c r="F19" s="163">
        <v>52.478866275011825</v>
      </c>
      <c r="G19" s="159">
        <v>52.9</v>
      </c>
      <c r="H19" s="160">
        <v>52.478866275011825</v>
      </c>
      <c r="I19" s="158">
        <v>52.9491336792791</v>
      </c>
      <c r="J19" s="221">
        <v>53.49498183952544</v>
      </c>
      <c r="K19" s="159">
        <v>53.3</v>
      </c>
      <c r="L19" s="160">
        <v>52.8</v>
      </c>
      <c r="M19" s="161">
        <v>52.45471253325225</v>
      </c>
      <c r="N19" s="158">
        <v>52.57507796898293</v>
      </c>
      <c r="O19" s="222">
        <v>52.72397040727931</v>
      </c>
      <c r="P19" s="159">
        <v>52.7</v>
      </c>
      <c r="Q19" s="160">
        <v>53</v>
      </c>
      <c r="R19" s="161">
        <v>52.43627167418258</v>
      </c>
      <c r="S19" s="158">
        <v>51.12540694031066</v>
      </c>
      <c r="T19" s="222">
        <v>51.40260232363511</v>
      </c>
      <c r="U19" s="222">
        <v>51.5</v>
      </c>
      <c r="V19" s="160">
        <v>52.4</v>
      </c>
      <c r="W19" s="161">
        <v>51.21756639820583</v>
      </c>
      <c r="X19" s="158">
        <v>50.06199499129303</v>
      </c>
      <c r="Y19" s="222">
        <v>49.06140847568467</v>
      </c>
      <c r="Z19" s="222" t="s">
        <v>185</v>
      </c>
      <c r="AA19" s="160">
        <v>51.6</v>
      </c>
      <c r="AB19" s="161" t="s">
        <v>185</v>
      </c>
    </row>
    <row r="20" spans="2:28" ht="3.75" customHeight="1">
      <c r="B20" s="61"/>
      <c r="C20" s="60"/>
      <c r="D20" s="158"/>
      <c r="E20" s="159"/>
      <c r="F20" s="160"/>
      <c r="G20" s="160"/>
      <c r="H20" s="161"/>
      <c r="I20" s="158"/>
      <c r="J20" s="160"/>
      <c r="K20" s="160"/>
      <c r="L20" s="160"/>
      <c r="M20" s="161"/>
      <c r="N20" s="158"/>
      <c r="O20" s="160"/>
      <c r="P20" s="160"/>
      <c r="Q20" s="160"/>
      <c r="R20" s="161"/>
      <c r="S20" s="158"/>
      <c r="T20" s="159"/>
      <c r="U20" s="222" t="s">
        <v>185</v>
      </c>
      <c r="V20" s="160"/>
      <c r="W20" s="161"/>
      <c r="X20" s="158"/>
      <c r="Y20" s="222"/>
      <c r="Z20" s="222" t="s">
        <v>185</v>
      </c>
      <c r="AA20" s="160"/>
      <c r="AB20" s="161" t="s">
        <v>185</v>
      </c>
    </row>
    <row r="21" spans="2:28" ht="15.75" thickBot="1">
      <c r="B21" s="63" t="s">
        <v>64</v>
      </c>
      <c r="C21" s="67"/>
      <c r="D21" s="267">
        <v>0.21292395149226187</v>
      </c>
      <c r="E21" s="165">
        <v>-1.3016527894149608</v>
      </c>
      <c r="F21" s="165">
        <v>0.1</v>
      </c>
      <c r="G21" s="165">
        <v>-1.302</v>
      </c>
      <c r="H21" s="166">
        <v>-1.291482574148631</v>
      </c>
      <c r="I21" s="267">
        <v>1.2750633313778386</v>
      </c>
      <c r="J21" s="165">
        <v>-0.7216862115846804</v>
      </c>
      <c r="K21" s="165">
        <v>0.6</v>
      </c>
      <c r="L21" s="165">
        <v>-0.981</v>
      </c>
      <c r="M21" s="166">
        <v>-1.385067705633078</v>
      </c>
      <c r="N21" s="267">
        <v>1.5933988046943952</v>
      </c>
      <c r="O21" s="165">
        <v>-0.31224958200840125</v>
      </c>
      <c r="P21" s="165">
        <v>0.1</v>
      </c>
      <c r="Q21" s="165">
        <v>-0.633</v>
      </c>
      <c r="R21" s="166">
        <v>-0.714546215660488</v>
      </c>
      <c r="S21" s="267">
        <v>1.9702694060607193</v>
      </c>
      <c r="T21" s="164">
        <v>0.48593452144157057</v>
      </c>
      <c r="U21" s="164">
        <v>0.6</v>
      </c>
      <c r="V21" s="165">
        <v>-0.184</v>
      </c>
      <c r="W21" s="166">
        <v>0.283647710573191</v>
      </c>
      <c r="X21" s="267">
        <v>2.899068883932195</v>
      </c>
      <c r="Y21" s="164">
        <v>1.403110678536676</v>
      </c>
      <c r="Z21" s="164" t="s">
        <v>185</v>
      </c>
      <c r="AA21" s="165">
        <v>0.496</v>
      </c>
      <c r="AB21" s="166" t="s">
        <v>185</v>
      </c>
    </row>
    <row r="22" ht="15">
      <c r="B22" s="45" t="s">
        <v>122</v>
      </c>
    </row>
    <row r="23" ht="15">
      <c r="B23" s="57" t="s">
        <v>190</v>
      </c>
    </row>
    <row r="24" spans="1:15" ht="15">
      <c r="A24" s="170"/>
      <c r="B24" s="45" t="s">
        <v>186</v>
      </c>
      <c r="C24" s="170"/>
      <c r="D24" s="170"/>
      <c r="E24" s="170"/>
      <c r="F24" s="170"/>
      <c r="G24" s="201"/>
      <c r="H24" s="201"/>
      <c r="I24" s="201"/>
      <c r="J24" s="201"/>
      <c r="K24" s="201"/>
      <c r="L24" s="201"/>
      <c r="M24" s="201"/>
      <c r="N24" s="201"/>
      <c r="O24" s="202"/>
    </row>
    <row r="25" ht="15">
      <c r="B25" s="45" t="s">
        <v>191</v>
      </c>
    </row>
    <row r="26" ht="15">
      <c r="B26" s="45" t="s">
        <v>192</v>
      </c>
    </row>
    <row r="27" spans="2:10" ht="15">
      <c r="B27" s="170" t="s">
        <v>193</v>
      </c>
      <c r="J27" s="170"/>
    </row>
    <row r="29" ht="15">
      <c r="B29" s="45" t="s">
        <v>152</v>
      </c>
    </row>
    <row r="30" ht="15">
      <c r="B30" s="45" t="s">
        <v>150</v>
      </c>
    </row>
    <row r="37" ht="15">
      <c r="G37" s="45" t="s">
        <v>172</v>
      </c>
    </row>
    <row r="39" spans="4:5" ht="15">
      <c r="D39" s="57"/>
      <c r="E39" s="57"/>
    </row>
    <row r="40" spans="4:5" ht="15">
      <c r="D40" s="235"/>
      <c r="E40" s="57"/>
    </row>
    <row r="41" spans="4:5" ht="15">
      <c r="D41" s="235"/>
      <c r="E41" s="57"/>
    </row>
    <row r="42" spans="4:5" ht="15">
      <c r="D42" s="57"/>
      <c r="E42" s="57"/>
    </row>
    <row r="43" spans="4:5" ht="15">
      <c r="D43" s="57"/>
      <c r="E43" s="57"/>
    </row>
  </sheetData>
  <sheetProtection/>
  <mergeCells count="6">
    <mergeCell ref="N2:R2"/>
    <mergeCell ref="D2:H2"/>
    <mergeCell ref="I2:M2"/>
    <mergeCell ref="B2:C3"/>
    <mergeCell ref="S2:W2"/>
    <mergeCell ref="X2:AB2"/>
  </mergeCells>
  <printOptions/>
  <pageMargins left="0.7" right="0.7" top="0.75" bottom="0.75" header="0.3" footer="0.3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Fejes</dc:creator>
  <cp:keywords/>
  <dc:description/>
  <cp:lastModifiedBy>caganova</cp:lastModifiedBy>
  <cp:lastPrinted>2016-12-07T08:48:20Z</cp:lastPrinted>
  <dcterms:created xsi:type="dcterms:W3CDTF">2013-10-16T07:18:04Z</dcterms:created>
  <dcterms:modified xsi:type="dcterms:W3CDTF">2016-12-13T06:46:50Z</dcterms:modified>
  <cp:category/>
  <cp:version/>
  <cp:contentType/>
  <cp:contentStatus/>
</cp:coreProperties>
</file>