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90" windowWidth="16440" windowHeight="14565" tabRatio="908" activeTab="0"/>
  </bookViews>
  <sheets>
    <sheet name="Summary" sheetId="1" r:id="rId1"/>
    <sheet name="GDP" sheetId="2" r:id="rId2"/>
    <sheet name="Inflation" sheetId="3" r:id="rId3"/>
    <sheet name="Labour Market" sheetId="4" r:id="rId4"/>
    <sheet name="Balance of Payments" sheetId="5" r:id="rId5"/>
    <sheet name="General Government" sheetId="6" r:id="rId6"/>
    <sheet name="Other Institutions" sheetId="7" r:id="rId7"/>
  </sheets>
  <definedNames>
    <definedName name="_xlnm.Print_Area" localSheetId="1">'GDP'!$A$1:$AB$52</definedName>
    <definedName name="_xlnm.Print_Area" localSheetId="2">'Inflation'!$A$1:$AB$40</definedName>
    <definedName name="_xlnm.Print_Area" localSheetId="3">'Labour Market'!$A$1:$AB$69</definedName>
    <definedName name="_xlnm.Print_Area" localSheetId="6">'Other Institutions'!$A$1:$W$30</definedName>
    <definedName name="_xlnm.Print_Area" localSheetId="0">'Summary'!$B$2:$N$80</definedName>
  </definedNames>
  <calcPr fullCalcOnLoad="1"/>
</workbook>
</file>

<file path=xl/sharedStrings.xml><?xml version="1.0" encoding="utf-8"?>
<sst xmlns="http://schemas.openxmlformats.org/spreadsheetml/2006/main" count="691" uniqueCount="221">
  <si>
    <t>Q1</t>
  </si>
  <si>
    <t>Q2</t>
  </si>
  <si>
    <t>Q3</t>
  </si>
  <si>
    <t>Q4</t>
  </si>
  <si>
    <t>[%]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</si>
  <si>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</si>
  <si>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</si>
  <si>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</si>
  <si>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</si>
  <si>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</si>
  <si>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</si>
  <si>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</si>
  <si>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</si>
  <si>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[€]</t>
  </si>
  <si>
    <t>[% p. a.]</t>
  </si>
  <si>
    <t>[ESA 2010, mil. €]</t>
  </si>
  <si>
    <t>-</t>
  </si>
  <si>
    <r>
      <t>NBS</t>
    </r>
    <r>
      <rPr>
        <vertAlign val="superscript"/>
        <sz val="14"/>
        <color indexed="8"/>
        <rFont val="Times New Roman"/>
        <family val="1"/>
      </rPr>
      <t>1)</t>
    </r>
  </si>
  <si>
    <t>Actual</t>
  </si>
  <si>
    <t>Unit</t>
  </si>
  <si>
    <t>Indicator</t>
  </si>
  <si>
    <t xml:space="preserve"> Indicator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</si>
  <si>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</si>
  <si>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</si>
  <si>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</si>
  <si>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</si>
  <si>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</rPr>
      <t>8)</t>
    </r>
  </si>
  <si>
    <t>Balance of payments</t>
  </si>
  <si>
    <t>HICP inflation</t>
  </si>
  <si>
    <t>[year-on-year changes in %]</t>
  </si>
  <si>
    <t>CPI inflation</t>
  </si>
  <si>
    <t>GDP deflator</t>
  </si>
  <si>
    <t>Gross domestic product</t>
  </si>
  <si>
    <t>[year-on-year changes in %, constant prices]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</si>
  <si>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</si>
  <si>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</si>
  <si>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</si>
  <si>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</si>
  <si>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</si>
  <si>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</si>
  <si>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[EUR millions in constant prices]</t>
  </si>
  <si>
    <t>Output gap</t>
  </si>
  <si>
    <t>[% of potential output]</t>
  </si>
  <si>
    <t>[EUR millions in current prices]</t>
  </si>
  <si>
    <t>Employment</t>
  </si>
  <si>
    <t>[thousands of persons, ESA 2010]</t>
  </si>
  <si>
    <t>[year-on-year changes in %, ESA 2010]</t>
  </si>
  <si>
    <t>Number of unemployed</t>
  </si>
  <si>
    <r>
      <t xml:space="preserve">[thousands of persons </t>
    </r>
    <r>
      <rPr>
        <vertAlign val="superscript"/>
        <sz val="11"/>
        <color indexed="8"/>
        <rFont val="Times New Roman"/>
        <family val="1"/>
      </rPr>
      <t>1)</t>
    </r>
    <r>
      <rPr>
        <sz val="11"/>
        <color indexed="8"/>
        <rFont val="Times New Roman"/>
        <family val="1"/>
      </rPr>
      <t>]</t>
    </r>
  </si>
  <si>
    <t>Unemployment rate</t>
  </si>
  <si>
    <r>
      <t xml:space="preserve">Unemployment gap </t>
    </r>
    <r>
      <rPr>
        <vertAlign val="superscript"/>
        <sz val="11"/>
        <color indexed="8"/>
        <rFont val="Times New Roman"/>
        <family val="1"/>
      </rPr>
      <t>2</t>
    </r>
    <r>
      <rPr>
        <vertAlign val="superscript"/>
        <sz val="11"/>
        <color indexed="8"/>
        <rFont val="Times New Roman"/>
        <family val="1"/>
      </rPr>
      <t>)</t>
    </r>
  </si>
  <si>
    <t>[p. p.]</t>
  </si>
  <si>
    <r>
      <t>Labour productivity</t>
    </r>
    <r>
      <rPr>
        <vertAlign val="superscript"/>
        <sz val="11"/>
        <color indexed="8"/>
        <rFont val="Times New Roman"/>
        <family val="1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</si>
  <si>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</rPr>
      <t xml:space="preserve"> 4</t>
    </r>
    <r>
      <rPr>
        <vertAlign val="superscript"/>
        <sz val="11"/>
        <color indexed="8"/>
        <rFont val="Times New Roman"/>
        <family val="1"/>
      </rPr>
      <t>)</t>
    </r>
  </si>
  <si>
    <t>Nominal compensation per employee</t>
  </si>
  <si>
    <r>
      <t xml:space="preserve">Nominal wages </t>
    </r>
    <r>
      <rPr>
        <vertAlign val="superscript"/>
        <sz val="11"/>
        <color indexed="8"/>
        <rFont val="Times New Roman"/>
        <family val="1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</si>
  <si>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</rPr>
      <t>6</t>
    </r>
    <r>
      <rPr>
        <vertAlign val="superscript"/>
        <sz val="11"/>
        <color indexed="8"/>
        <rFont val="Times New Roman"/>
        <family val="1"/>
      </rPr>
      <t>)</t>
    </r>
  </si>
  <si>
    <t>Disposable income</t>
  </si>
  <si>
    <t>[constant prices]</t>
  </si>
  <si>
    <r>
      <t xml:space="preserve">Saving ratio </t>
    </r>
    <r>
      <rPr>
        <vertAlign val="superscript"/>
        <sz val="11"/>
        <color indexed="8"/>
        <rFont val="Times New Roman"/>
        <family val="1"/>
      </rPr>
      <t>7)</t>
    </r>
  </si>
  <si>
    <t>[% of disposable income]</t>
  </si>
  <si>
    <t>Total revenue</t>
  </si>
  <si>
    <t>[% of GDP]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</si>
  <si>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</si>
  <si>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9</t>
    </r>
    <r>
      <rPr>
        <vertAlign val="superscript"/>
        <sz val="11"/>
        <color indexed="8"/>
        <rFont val="Times New Roman"/>
        <family val="1"/>
      </rPr>
      <t>)</t>
    </r>
  </si>
  <si>
    <t>Cyclical component</t>
  </si>
  <si>
    <t>[% of trend GDP]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</si>
  <si>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</si>
  <si>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</si>
  <si>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</rPr>
      <t>10)</t>
    </r>
  </si>
  <si>
    <t>[year-on-year change in p. p.]</t>
  </si>
  <si>
    <t>General government gross debt</t>
  </si>
  <si>
    <t>Goods balance</t>
  </si>
  <si>
    <t>Current acount</t>
  </si>
  <si>
    <t>External demand growth for Slovakia</t>
  </si>
  <si>
    <t>[level]</t>
  </si>
  <si>
    <t>Oil price in USD</t>
  </si>
  <si>
    <t>Oil price in EUR</t>
  </si>
  <si>
    <r>
      <t xml:space="preserve">Non-energy commodity price in USD </t>
    </r>
  </si>
  <si>
    <r>
      <t xml:space="preserve">EURIBOR 3M </t>
    </r>
  </si>
  <si>
    <t xml:space="preserve">10-Y Slovak government bond yields </t>
  </si>
  <si>
    <t>Source: NBS, ECB, SO SR.</t>
  </si>
  <si>
    <t>1) Labour Force Survey.</t>
  </si>
  <si>
    <t>2) Difference between NAIRU (non-accelerating inflation rate of unemployment) and unemployment rate. Positive value indicates a higher NAIRU than unemployment rate.</t>
  </si>
  <si>
    <t>3) GDP at constant prices / employment - ESA 2010.</t>
  </si>
  <si>
    <t>4) Nominal GDP divided by employment (quarterly reporting by SO SR).</t>
  </si>
  <si>
    <t xml:space="preserve">5) Average monthly wages according to SO SR statistical reporting. </t>
  </si>
  <si>
    <t>6) Wages according to SO SR statistical reporting, deflated by CPI inflation.</t>
  </si>
  <si>
    <t>7) Saving ratio = gross savings / (households and NPISH gross disposable income + adjustment for the change in pension entitlements)*100</t>
  </si>
  <si>
    <t>Gross savings = households and NPISH gross disposable income + adjustment for the change in pension entitlemensts - private consumption</t>
  </si>
  <si>
    <t xml:space="preserve">8) S.13; fiscal outlook. </t>
  </si>
  <si>
    <t>9) B.9N - Net lending (+) / net borrowing (-).</t>
  </si>
  <si>
    <t>10) Year-on-year change of cyclically adjusted primary balance. Positive value means restriction.</t>
  </si>
  <si>
    <t>Difference versus MTF-2017Q3</t>
  </si>
  <si>
    <t>MTF-2017Q4</t>
  </si>
  <si>
    <t>Tab. 1 Gross domestic product</t>
  </si>
  <si>
    <t>[mil. € in curr. p.]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</si>
  <si>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</si>
  <si>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</si>
  <si>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</si>
  <si>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</si>
  <si>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</si>
  <si>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[growth in %, const. p.]</t>
  </si>
  <si>
    <t>[p.p., const. p.]</t>
  </si>
  <si>
    <t>Change in inventories</t>
  </si>
  <si>
    <t>Source: NBS, SO SR.</t>
  </si>
  <si>
    <t>Private investment</t>
  </si>
  <si>
    <t>Public investment</t>
  </si>
  <si>
    <t>Tab. 2 Price development</t>
  </si>
  <si>
    <t>HICP inflation (average)</t>
  </si>
  <si>
    <t>[growth %, nsa]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</si>
  <si>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</si>
  <si>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</si>
  <si>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</si>
  <si>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</si>
  <si>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</si>
  <si>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</si>
  <si>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CPI inflation (average)</t>
  </si>
  <si>
    <t>[growth %, sa]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</si>
  <si>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</si>
  <si>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</si>
  <si>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</si>
  <si>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</si>
  <si>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</si>
  <si>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</si>
  <si>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</rPr>
      <t>2)</t>
    </r>
  </si>
  <si>
    <t>[growth %]</t>
  </si>
  <si>
    <t>1) Export deflator / import deflator.</t>
  </si>
  <si>
    <t>2) Compensation per employee in current prices / labour productivity ESA 2010 in constant prices.</t>
  </si>
  <si>
    <t>[growth %, y-o-y, nsa]</t>
  </si>
  <si>
    <t>Tab. 3 Labour Market</t>
  </si>
  <si>
    <t>Development of employment, unemployment</t>
  </si>
  <si>
    <t>[ths. of per., ESA 2010]</t>
  </si>
  <si>
    <t>Employees</t>
  </si>
  <si>
    <t>Self-employed</t>
  </si>
  <si>
    <t>Unemployment</t>
  </si>
  <si>
    <t>[ths. of per., LFS]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</si>
  <si>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</si>
  <si>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</si>
  <si>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</si>
  <si>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</si>
  <si>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</rPr>
      <t xml:space="preserve"> </t>
    </r>
    <r>
      <rPr>
        <vertAlign val="superscript"/>
        <sz val="11"/>
        <color indexed="8"/>
        <rFont val="Times New Roman"/>
        <family val="1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</si>
  <si>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</si>
  <si>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</rPr>
      <t>3)</t>
    </r>
  </si>
  <si>
    <t>[€, const. p.]</t>
  </si>
  <si>
    <t>Compensation of employees</t>
  </si>
  <si>
    <t>[% of GDP, curr. p.]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</si>
  <si>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</si>
  <si>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</si>
  <si>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</si>
  <si>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</si>
  <si>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</rPr>
      <t>5)</t>
    </r>
  </si>
  <si>
    <t>[growth in %]</t>
  </si>
  <si>
    <t>[change in p.p.]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</si>
  <si>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</rPr>
      <t>2)</t>
    </r>
  </si>
  <si>
    <t>Working age population (15 - 64 y.)</t>
  </si>
  <si>
    <t>1) Average monthly wages from statistical sources of SO SR.</t>
  </si>
  <si>
    <t>2) Sectors outside the private sector are defined as the average of sections O, P and Q of SK NACE Rev. 2 (public administration, education, health).</t>
  </si>
  <si>
    <t>3) GDP in constant prices / employment ESA 2010.</t>
  </si>
  <si>
    <t>4) Labour force in thousands of persons / working age population in thousands of persons.</t>
  </si>
  <si>
    <t>5) Non-accelerating inflation rate of unemployment.</t>
  </si>
  <si>
    <t>Tab. 4 Balance of Payments</t>
  </si>
  <si>
    <t>Export, import of goods and services in ESA methodology</t>
  </si>
  <si>
    <t>[ESA 2010, mil. €, const. p.]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</si>
  <si>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</si>
  <si>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</si>
  <si>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</si>
  <si>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</si>
  <si>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</si>
  <si>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</si>
  <si>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[BoP, mil. €,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curr. p.]</t>
    </r>
  </si>
  <si>
    <t>[BoP, mil. €, curr. p.]</t>
  </si>
  <si>
    <t>Trade balance (goods and services)</t>
  </si>
  <si>
    <t>Current account</t>
  </si>
  <si>
    <t>Memo item: nominal GDP</t>
  </si>
  <si>
    <t>[ESA 2010, mil. €, curr. p.]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</si>
  <si>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</si>
  <si>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</si>
  <si>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</si>
  <si>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</si>
  <si>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</si>
  <si>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</si>
  <si>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</si>
  <si>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</si>
  <si>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</si>
  <si>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General government balance 1)</t>
  </si>
  <si>
    <t>Structural development</t>
  </si>
  <si>
    <t>Fiscal stance 2)</t>
  </si>
  <si>
    <t>1) B.9N - Net lending (+) / net borrowing (-).</t>
  </si>
  <si>
    <t>2) Year-on-year change of cyclically adjusted primary balance. Positive value means restriction.</t>
  </si>
  <si>
    <t>Tab. 6 Comparison of predictions of selected institutions</t>
  </si>
  <si>
    <t>The values ​​in the table are as annual growth in %, unless otherwise indicated.</t>
  </si>
  <si>
    <t>EC</t>
  </si>
  <si>
    <t>IMF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</si>
  <si>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</si>
  <si>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</si>
  <si>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</si>
  <si>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</si>
  <si>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</si>
  <si>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</si>
  <si>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indexed="8"/>
        <rFont val="Times New Roman"/>
        <family val="1"/>
      </rPr>
      <t>2)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</si>
  <si>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</si>
  <si>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</si>
  <si>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</si>
  <si>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</si>
  <si>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</si>
  <si>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</si>
  <si>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Sources:</t>
  </si>
  <si>
    <t>1) Actual</t>
  </si>
  <si>
    <t>2) MMF: index CPI</t>
  </si>
  <si>
    <t>National Bank of Slovakia - Medium-Term Forecast 2017Q4</t>
  </si>
  <si>
    <t>European Commision -  European Economic Forecast (Autumn forecast, November 2017)</t>
  </si>
  <si>
    <t>Internation Monetary Fund - World Economic Outlook (October 2017)</t>
  </si>
  <si>
    <t>OECD - Economic Outlook 102 (November 2017)</t>
  </si>
  <si>
    <t>Institute for Financial Policy - Macroeconomic Forecast (September 2017), GG deficit and GG debt from the Draft Public Administration Budget of Slovakia for the years 2017 to 2020</t>
  </si>
  <si>
    <t>Demand inflation</t>
  </si>
  <si>
    <t>11) Year-on-year change in % and changes against the previous forecast calculated from non-rounded numbers.</t>
  </si>
  <si>
    <t>12) Changes against the previous forecast in %.</t>
  </si>
  <si>
    <r>
      <t>External environment and technical assumptions</t>
    </r>
    <r>
      <rPr>
        <b/>
        <i/>
        <vertAlign val="superscript"/>
        <sz val="11"/>
        <color indexed="8"/>
        <rFont val="Times New Roman"/>
        <family val="1"/>
      </rPr>
      <t>11)</t>
    </r>
  </si>
  <si>
    <r>
      <t xml:space="preserve">Exchange rate (USD/EUR) </t>
    </r>
    <r>
      <rPr>
        <vertAlign val="superscript"/>
        <sz val="11"/>
        <color indexed="8"/>
        <rFont val="Times New Roman"/>
        <family val="1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</si>
  <si>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</rPr>
      <t xml:space="preserve">12) 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</si>
</sst>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mmm\-yy;@"/>
    <numFmt numFmtId="173" formatCode="0.0"/>
    <numFmt numFmtId="174" formatCode="#,##0.0"/>
    <numFmt numFmtId="175" formatCode="0.0%"/>
    <numFmt numFmtId="176" formatCode="0.000"/>
    <numFmt numFmtId="177" formatCode="0.0000"/>
    <numFmt numFmtId="178" formatCode="0.0000000"/>
    <numFmt numFmtId="179" formatCode="0.000000"/>
    <numFmt numFmtId="180" formatCode="0.00000"/>
    <numFmt numFmtId="181" formatCode="[$-41B]d\.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;\-0.0\ "/>
  </numFmts>
  <fonts count="88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Helv"/>
      <family val="0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vertAlign val="superscript"/>
      <sz val="14"/>
      <color indexed="8"/>
      <name val="Times New Roman"/>
      <family val="1"/>
    </font>
    <font>
      <b/>
      <i/>
      <vertAlign val="superscript"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0"/>
      <name val="Calibri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i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u val="single"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u val="single"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u val="single"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/>
      <top style="thin">
        <color theme="0"/>
      </top>
      <bottom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/>
      <top/>
      <bottom style="thin">
        <color theme="0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/>
    </border>
    <border>
      <left style="medium"/>
      <right/>
      <top style="thin"/>
      <bottom/>
    </border>
    <border>
      <left style="thin"/>
      <right/>
      <top style="thin"/>
      <bottom style="thin"/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59" fillId="8" borderId="0" applyNumberFormat="0" applyBorder="0" applyAlignment="0" applyProtection="0"/>
    <xf numFmtId="0" fontId="6" fillId="9" borderId="0" applyNumberFormat="0" applyBorder="0" applyAlignment="0" applyProtection="0"/>
    <xf numFmtId="0" fontId="59" fillId="10" borderId="0" applyNumberFormat="0" applyBorder="0" applyAlignment="0" applyProtection="0"/>
    <xf numFmtId="0" fontId="6" fillId="7" borderId="0" applyNumberFormat="0" applyBorder="0" applyAlignment="0" applyProtection="0"/>
    <xf numFmtId="0" fontId="59" fillId="11" borderId="0" applyNumberFormat="0" applyBorder="0" applyAlignment="0" applyProtection="0"/>
    <xf numFmtId="0" fontId="6" fillId="12" borderId="0" applyNumberFormat="0" applyBorder="0" applyAlignment="0" applyProtection="0"/>
    <xf numFmtId="0" fontId="59" fillId="13" borderId="0" applyNumberFormat="0" applyBorder="0" applyAlignment="0" applyProtection="0"/>
    <xf numFmtId="0" fontId="6" fillId="9" borderId="0" applyNumberFormat="0" applyBorder="0" applyAlignment="0" applyProtection="0"/>
    <xf numFmtId="0" fontId="59" fillId="14" borderId="0" applyNumberFormat="0" applyBorder="0" applyAlignment="0" applyProtection="0"/>
    <xf numFmtId="0" fontId="6" fillId="6" borderId="0" applyNumberFormat="0" applyBorder="0" applyAlignment="0" applyProtection="0"/>
    <xf numFmtId="0" fontId="59" fillId="15" borderId="0" applyNumberFormat="0" applyBorder="0" applyAlignment="0" applyProtection="0"/>
    <xf numFmtId="0" fontId="6" fillId="7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59" fillId="20" borderId="0" applyNumberFormat="0" applyBorder="0" applyAlignment="0" applyProtection="0"/>
    <xf numFmtId="0" fontId="6" fillId="21" borderId="0" applyNumberFormat="0" applyBorder="0" applyAlignment="0" applyProtection="0"/>
    <xf numFmtId="0" fontId="59" fillId="22" borderId="0" applyNumberFormat="0" applyBorder="0" applyAlignment="0" applyProtection="0"/>
    <xf numFmtId="0" fontId="6" fillId="17" borderId="0" applyNumberFormat="0" applyBorder="0" applyAlignment="0" applyProtection="0"/>
    <xf numFmtId="0" fontId="59" fillId="23" borderId="0" applyNumberFormat="0" applyBorder="0" applyAlignment="0" applyProtection="0"/>
    <xf numFmtId="0" fontId="6" fillId="24" borderId="0" applyNumberFormat="0" applyBorder="0" applyAlignment="0" applyProtection="0"/>
    <xf numFmtId="0" fontId="59" fillId="25" borderId="0" applyNumberFormat="0" applyBorder="0" applyAlignment="0" applyProtection="0"/>
    <xf numFmtId="0" fontId="6" fillId="21" borderId="0" applyNumberFormat="0" applyBorder="0" applyAlignment="0" applyProtection="0"/>
    <xf numFmtId="0" fontId="59" fillId="26" borderId="0" applyNumberFormat="0" applyBorder="0" applyAlignment="0" applyProtection="0"/>
    <xf numFmtId="0" fontId="6" fillId="16" borderId="0" applyNumberFormat="0" applyBorder="0" applyAlignment="0" applyProtection="0"/>
    <xf numFmtId="0" fontId="59" fillId="27" borderId="0" applyNumberFormat="0" applyBorder="0" applyAlignment="0" applyProtection="0"/>
    <xf numFmtId="0" fontId="6" fillId="7" borderId="0" applyNumberFormat="0" applyBorder="0" applyAlignment="0" applyProtection="0"/>
    <xf numFmtId="0" fontId="11" fillId="28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60" fillId="32" borderId="0" applyNumberFormat="0" applyBorder="0" applyAlignment="0" applyProtection="0"/>
    <xf numFmtId="0" fontId="11" fillId="30" borderId="0" applyNumberFormat="0" applyBorder="0" applyAlignment="0" applyProtection="0"/>
    <xf numFmtId="0" fontId="60" fillId="33" borderId="0" applyNumberFormat="0" applyBorder="0" applyAlignment="0" applyProtection="0"/>
    <xf numFmtId="0" fontId="11" fillId="17" borderId="0" applyNumberFormat="0" applyBorder="0" applyAlignment="0" applyProtection="0"/>
    <xf numFmtId="0" fontId="60" fillId="34" borderId="0" applyNumberFormat="0" applyBorder="0" applyAlignment="0" applyProtection="0"/>
    <xf numFmtId="0" fontId="11" fillId="24" borderId="0" applyNumberFormat="0" applyBorder="0" applyAlignment="0" applyProtection="0"/>
    <xf numFmtId="0" fontId="60" fillId="35" borderId="0" applyNumberFormat="0" applyBorder="0" applyAlignment="0" applyProtection="0"/>
    <xf numFmtId="0" fontId="11" fillId="21" borderId="0" applyNumberFormat="0" applyBorder="0" applyAlignment="0" applyProtection="0"/>
    <xf numFmtId="0" fontId="60" fillId="36" borderId="0" applyNumberFormat="0" applyBorder="0" applyAlignment="0" applyProtection="0"/>
    <xf numFmtId="0" fontId="11" fillId="30" borderId="0" applyNumberFormat="0" applyBorder="0" applyAlignment="0" applyProtection="0"/>
    <xf numFmtId="0" fontId="60" fillId="37" borderId="0" applyNumberFormat="0" applyBorder="0" applyAlignment="0" applyProtection="0"/>
    <xf numFmtId="0" fontId="11" fillId="7" borderId="0" applyNumberFormat="0" applyBorder="0" applyAlignment="0" applyProtection="0"/>
    <xf numFmtId="0" fontId="60" fillId="38" borderId="0" applyNumberFormat="0" applyBorder="0" applyAlignment="0" applyProtection="0"/>
    <xf numFmtId="0" fontId="11" fillId="30" borderId="0" applyNumberFormat="0" applyBorder="0" applyAlignment="0" applyProtection="0"/>
    <xf numFmtId="0" fontId="60" fillId="39" borderId="0" applyNumberFormat="0" applyBorder="0" applyAlignment="0" applyProtection="0"/>
    <xf numFmtId="0" fontId="11" fillId="40" borderId="0" applyNumberFormat="0" applyBorder="0" applyAlignment="0" applyProtection="0"/>
    <xf numFmtId="0" fontId="60" fillId="41" borderId="0" applyNumberFormat="0" applyBorder="0" applyAlignment="0" applyProtection="0"/>
    <xf numFmtId="0" fontId="11" fillId="42" borderId="0" applyNumberFormat="0" applyBorder="0" applyAlignment="0" applyProtection="0"/>
    <xf numFmtId="0" fontId="60" fillId="43" borderId="0" applyNumberFormat="0" applyBorder="0" applyAlignment="0" applyProtection="0"/>
    <xf numFmtId="0" fontId="11" fillId="44" borderId="0" applyNumberFormat="0" applyBorder="0" applyAlignment="0" applyProtection="0"/>
    <xf numFmtId="0" fontId="60" fillId="45" borderId="0" applyNumberFormat="0" applyBorder="0" applyAlignment="0" applyProtection="0"/>
    <xf numFmtId="0" fontId="11" fillId="30" borderId="0" applyNumberFormat="0" applyBorder="0" applyAlignment="0" applyProtection="0"/>
    <xf numFmtId="0" fontId="60" fillId="46" borderId="0" applyNumberFormat="0" applyBorder="0" applyAlignment="0" applyProtection="0"/>
    <xf numFmtId="0" fontId="11" fillId="47" borderId="0" applyNumberFormat="0" applyBorder="0" applyAlignment="0" applyProtection="0"/>
    <xf numFmtId="0" fontId="61" fillId="48" borderId="0" applyNumberFormat="0" applyBorder="0" applyAlignment="0" applyProtection="0"/>
    <xf numFmtId="0" fontId="12" fillId="3" borderId="0" applyNumberFormat="0" applyBorder="0" applyAlignment="0" applyProtection="0"/>
    <xf numFmtId="0" fontId="62" fillId="49" borderId="1" applyNumberFormat="0" applyAlignment="0" applyProtection="0"/>
    <xf numFmtId="0" fontId="13" fillId="9" borderId="2" applyNumberFormat="0" applyAlignment="0" applyProtection="0"/>
    <xf numFmtId="0" fontId="25" fillId="0" borderId="3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0" borderId="0" applyNumberFormat="0" applyBorder="0" applyAlignment="0" applyProtection="0"/>
    <xf numFmtId="0" fontId="15" fillId="4" borderId="0" applyNumberFormat="0" applyBorder="0" applyAlignment="0" applyProtection="0"/>
    <xf numFmtId="0" fontId="66" fillId="0" borderId="4" applyNumberFormat="0" applyFill="0" applyAlignment="0" applyProtection="0"/>
    <xf numFmtId="0" fontId="16" fillId="0" borderId="5" applyNumberFormat="0" applyFill="0" applyAlignment="0" applyProtection="0"/>
    <xf numFmtId="0" fontId="67" fillId="0" borderId="6" applyNumberFormat="0" applyFill="0" applyAlignment="0" applyProtection="0"/>
    <xf numFmtId="0" fontId="17" fillId="0" borderId="7" applyNumberFormat="0" applyFill="0" applyAlignment="0" applyProtection="0"/>
    <xf numFmtId="0" fontId="68" fillId="0" borderId="8" applyNumberFormat="0" applyFill="0" applyAlignment="0" applyProtection="0"/>
    <xf numFmtId="0" fontId="1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51" borderId="10" applyNumberFormat="0" applyAlignment="0" applyProtection="0"/>
    <xf numFmtId="0" fontId="19" fillId="52" borderId="11" applyNumberFormat="0" applyAlignment="0" applyProtection="0"/>
    <xf numFmtId="0" fontId="12" fillId="3" borderId="0" applyNumberFormat="0" applyBorder="0" applyAlignment="0" applyProtection="0"/>
    <xf numFmtId="0" fontId="71" fillId="53" borderId="1" applyNumberFormat="0" applyAlignment="0" applyProtection="0"/>
    <xf numFmtId="0" fontId="20" fillId="7" borderId="2" applyNumberFormat="0" applyAlignment="0" applyProtection="0"/>
    <xf numFmtId="0" fontId="19" fillId="52" borderId="11" applyNumberFormat="0" applyAlignment="0" applyProtection="0"/>
    <xf numFmtId="0" fontId="72" fillId="0" borderId="12" applyNumberFormat="0" applyFill="0" applyAlignment="0" applyProtection="0"/>
    <xf numFmtId="0" fontId="21" fillId="0" borderId="13" applyNumberFormat="0" applyFill="0" applyAlignment="0" applyProtection="0"/>
    <xf numFmtId="0" fontId="28" fillId="0" borderId="14" applyNumberFormat="0" applyFill="0" applyAlignment="0" applyProtection="0"/>
    <xf numFmtId="0" fontId="29" fillId="0" borderId="7" applyNumberFormat="0" applyFill="0" applyAlignment="0" applyProtection="0"/>
    <xf numFmtId="0" fontId="30" fillId="0" borderId="15" applyNumberFormat="0" applyFill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3" fillId="5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0" fillId="55" borderId="16" applyNumberFormat="0" applyFont="0" applyAlignment="0" applyProtection="0"/>
    <xf numFmtId="0" fontId="8" fillId="12" borderId="17" applyNumberFormat="0" applyFont="0" applyAlignment="0" applyProtection="0"/>
    <xf numFmtId="0" fontId="74" fillId="49" borderId="18" applyNumberFormat="0" applyAlignment="0" applyProtection="0"/>
    <xf numFmtId="0" fontId="23" fillId="9" borderId="19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12" borderId="17" applyNumberFormat="0" applyFont="0" applyAlignment="0" applyProtection="0"/>
    <xf numFmtId="0" fontId="8" fillId="12" borderId="17" applyNumberFormat="0" applyFont="0" applyAlignment="0" applyProtection="0"/>
    <xf numFmtId="0" fontId="21" fillId="0" borderId="13" applyNumberFormat="0" applyFill="0" applyAlignment="0" applyProtection="0"/>
    <xf numFmtId="0" fontId="15" fillId="4" borderId="0" applyNumberFormat="0" applyBorder="0" applyAlignment="0" applyProtection="0"/>
    <xf numFmtId="0" fontId="9" fillId="0" borderId="0">
      <alignment/>
      <protection/>
    </xf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25" fillId="0" borderId="21" applyNumberFormat="0" applyFill="0" applyAlignment="0" applyProtection="0"/>
    <xf numFmtId="0" fontId="20" fillId="7" borderId="2" applyNumberFormat="0" applyAlignment="0" applyProtection="0"/>
    <xf numFmtId="0" fontId="13" fillId="21" borderId="2" applyNumberFormat="0" applyAlignment="0" applyProtection="0"/>
    <xf numFmtId="0" fontId="23" fillId="21" borderId="19" applyNumberFormat="0" applyAlignment="0" applyProtection="0"/>
    <xf numFmtId="0" fontId="14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56" borderId="0" applyNumberFormat="0" applyBorder="0" applyAlignment="0" applyProtection="0"/>
    <xf numFmtId="0" fontId="11" fillId="40" borderId="0" applyNumberFormat="0" applyBorder="0" applyAlignment="0" applyProtection="0"/>
    <xf numFmtId="0" fontId="11" fillId="42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47" borderId="0" applyNumberFormat="0" applyBorder="0" applyAlignment="0" applyProtection="0"/>
  </cellStyleXfs>
  <cellXfs count="310"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/>
    </xf>
    <xf numFmtId="0" fontId="80" fillId="57" borderId="23" xfId="0" applyFont="1" applyFill="1" applyBorder="1" applyAlignment="1">
      <alignment/>
    </xf>
    <xf numFmtId="0" fontId="81" fillId="57" borderId="24" xfId="0" applyFont="1" applyFill="1" applyBorder="1" applyAlignment="1">
      <alignment/>
    </xf>
    <xf numFmtId="0" fontId="81" fillId="57" borderId="25" xfId="0" applyFont="1" applyFill="1" applyBorder="1" applyAlignment="1">
      <alignment/>
    </xf>
    <xf numFmtId="0" fontId="81" fillId="57" borderId="25" xfId="0" applyFont="1" applyFill="1" applyBorder="1" applyAlignment="1">
      <alignment horizontal="right"/>
    </xf>
    <xf numFmtId="0" fontId="81" fillId="57" borderId="25" xfId="0" applyFont="1" applyFill="1" applyBorder="1" applyAlignment="1">
      <alignment horizontal="center"/>
    </xf>
    <xf numFmtId="0" fontId="81" fillId="57" borderId="24" xfId="0" applyFont="1" applyFill="1" applyBorder="1" applyAlignment="1">
      <alignment horizontal="center"/>
    </xf>
    <xf numFmtId="0" fontId="81" fillId="57" borderId="26" xfId="0" applyFont="1" applyFill="1" applyBorder="1" applyAlignment="1">
      <alignment horizontal="center"/>
    </xf>
    <xf numFmtId="0" fontId="81" fillId="0" borderId="27" xfId="0" applyFont="1" applyBorder="1" applyAlignment="1">
      <alignment/>
    </xf>
    <xf numFmtId="0" fontId="81" fillId="0" borderId="0" xfId="0" applyFont="1" applyBorder="1" applyAlignment="1">
      <alignment/>
    </xf>
    <xf numFmtId="0" fontId="81" fillId="0" borderId="28" xfId="0" applyFont="1" applyBorder="1" applyAlignment="1">
      <alignment/>
    </xf>
    <xf numFmtId="0" fontId="81" fillId="0" borderId="28" xfId="0" applyFont="1" applyBorder="1" applyAlignment="1">
      <alignment horizontal="right"/>
    </xf>
    <xf numFmtId="173" fontId="81" fillId="0" borderId="28" xfId="0" applyNumberFormat="1" applyFont="1" applyBorder="1" applyAlignment="1">
      <alignment horizontal="right"/>
    </xf>
    <xf numFmtId="0" fontId="81" fillId="0" borderId="0" xfId="0" applyFont="1" applyBorder="1" applyAlignment="1">
      <alignment horizontal="right"/>
    </xf>
    <xf numFmtId="0" fontId="81" fillId="57" borderId="24" xfId="0" applyFont="1" applyFill="1" applyBorder="1" applyAlignment="1">
      <alignment horizontal="right"/>
    </xf>
    <xf numFmtId="3" fontId="81" fillId="0" borderId="28" xfId="0" applyNumberFormat="1" applyFont="1" applyBorder="1" applyAlignment="1">
      <alignment horizontal="right"/>
    </xf>
    <xf numFmtId="3" fontId="81" fillId="0" borderId="0" xfId="0" applyNumberFormat="1" applyFont="1" applyBorder="1" applyAlignment="1">
      <alignment horizontal="right"/>
    </xf>
    <xf numFmtId="1" fontId="81" fillId="0" borderId="0" xfId="0" applyNumberFormat="1" applyFont="1" applyBorder="1" applyAlignment="1">
      <alignment horizontal="right"/>
    </xf>
    <xf numFmtId="1" fontId="81" fillId="0" borderId="28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1" fillId="0" borderId="28" xfId="0" applyFont="1" applyFill="1" applyBorder="1" applyAlignment="1">
      <alignment horizontal="right"/>
    </xf>
    <xf numFmtId="0" fontId="82" fillId="57" borderId="25" xfId="0" applyFont="1" applyFill="1" applyBorder="1" applyAlignment="1">
      <alignment/>
    </xf>
    <xf numFmtId="0" fontId="81" fillId="0" borderId="0" xfId="0" applyFont="1" applyAlignment="1">
      <alignment/>
    </xf>
    <xf numFmtId="2" fontId="81" fillId="0" borderId="28" xfId="0" applyNumberFormat="1" applyFont="1" applyBorder="1" applyAlignment="1">
      <alignment horizontal="right"/>
    </xf>
    <xf numFmtId="2" fontId="81" fillId="0" borderId="0" xfId="0" applyNumberFormat="1" applyFont="1" applyBorder="1" applyAlignment="1">
      <alignment horizontal="right"/>
    </xf>
    <xf numFmtId="0" fontId="81" fillId="0" borderId="29" xfId="0" applyFont="1" applyBorder="1" applyAlignment="1">
      <alignment/>
    </xf>
    <xf numFmtId="0" fontId="81" fillId="0" borderId="30" xfId="0" applyFont="1" applyBorder="1" applyAlignment="1">
      <alignment/>
    </xf>
    <xf numFmtId="0" fontId="81" fillId="0" borderId="31" xfId="0" applyFont="1" applyBorder="1" applyAlignment="1">
      <alignment/>
    </xf>
    <xf numFmtId="0" fontId="81" fillId="0" borderId="31" xfId="0" applyFont="1" applyBorder="1" applyAlignment="1">
      <alignment horizontal="right"/>
    </xf>
    <xf numFmtId="0" fontId="82" fillId="58" borderId="32" xfId="0" applyFont="1" applyFill="1" applyBorder="1" applyAlignment="1">
      <alignment horizontal="center"/>
    </xf>
    <xf numFmtId="0" fontId="81" fillId="58" borderId="33" xfId="0" applyFont="1" applyFill="1" applyBorder="1" applyAlignment="1">
      <alignment horizontal="center"/>
    </xf>
    <xf numFmtId="0" fontId="81" fillId="58" borderId="34" xfId="0" applyFont="1" applyFill="1" applyBorder="1" applyAlignment="1">
      <alignment horizontal="center"/>
    </xf>
    <xf numFmtId="0" fontId="83" fillId="58" borderId="0" xfId="0" applyFont="1" applyFill="1" applyAlignment="1">
      <alignment/>
    </xf>
    <xf numFmtId="0" fontId="81" fillId="58" borderId="0" xfId="0" applyFont="1" applyFill="1" applyAlignment="1">
      <alignment/>
    </xf>
    <xf numFmtId="0" fontId="81" fillId="58" borderId="35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37" xfId="0" applyFont="1" applyFill="1" applyBorder="1" applyAlignment="1">
      <alignment horizontal="center"/>
    </xf>
    <xf numFmtId="0" fontId="81" fillId="58" borderId="38" xfId="0" applyFont="1" applyFill="1" applyBorder="1" applyAlignment="1">
      <alignment horizontal="center"/>
    </xf>
    <xf numFmtId="0" fontId="84" fillId="58" borderId="27" xfId="0" applyFont="1" applyFill="1" applyBorder="1" applyAlignment="1">
      <alignment horizontal="left" vertical="center"/>
    </xf>
    <xf numFmtId="0" fontId="84" fillId="58" borderId="0" xfId="0" applyFont="1" applyFill="1" applyBorder="1" applyAlignment="1">
      <alignment horizontal="left" vertical="center"/>
    </xf>
    <xf numFmtId="0" fontId="84" fillId="58" borderId="39" xfId="0" applyFont="1" applyFill="1" applyBorder="1" applyAlignment="1">
      <alignment horizontal="left" vertical="center"/>
    </xf>
    <xf numFmtId="0" fontId="82" fillId="58" borderId="28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center"/>
    </xf>
    <xf numFmtId="0" fontId="81" fillId="58" borderId="40" xfId="0" applyFont="1" applyFill="1" applyBorder="1" applyAlignment="1">
      <alignment horizontal="center"/>
    </xf>
    <xf numFmtId="0" fontId="81" fillId="58" borderId="0" xfId="0" applyFont="1" applyFill="1" applyBorder="1" applyAlignment="1">
      <alignment/>
    </xf>
    <xf numFmtId="0" fontId="81" fillId="58" borderId="28" xfId="0" applyFont="1" applyFill="1" applyBorder="1" applyAlignment="1">
      <alignment/>
    </xf>
    <xf numFmtId="0" fontId="81" fillId="58" borderId="41" xfId="0" applyFont="1" applyFill="1" applyBorder="1" applyAlignment="1">
      <alignment/>
    </xf>
    <xf numFmtId="0" fontId="81" fillId="58" borderId="42" xfId="0" applyFont="1" applyFill="1" applyBorder="1" applyAlignment="1">
      <alignment/>
    </xf>
    <xf numFmtId="0" fontId="81" fillId="58" borderId="27" xfId="0" applyFont="1" applyFill="1" applyBorder="1" applyAlignment="1">
      <alignment/>
    </xf>
    <xf numFmtId="0" fontId="81" fillId="58" borderId="28" xfId="0" applyFont="1" applyFill="1" applyBorder="1" applyAlignment="1">
      <alignment horizontal="right"/>
    </xf>
    <xf numFmtId="0" fontId="81" fillId="58" borderId="29" xfId="0" applyFont="1" applyFill="1" applyBorder="1" applyAlignment="1">
      <alignment/>
    </xf>
    <xf numFmtId="0" fontId="81" fillId="58" borderId="30" xfId="0" applyFont="1" applyFill="1" applyBorder="1" applyAlignment="1">
      <alignment/>
    </xf>
    <xf numFmtId="0" fontId="81" fillId="58" borderId="31" xfId="0" applyFont="1" applyFill="1" applyBorder="1" applyAlignment="1">
      <alignment/>
    </xf>
    <xf numFmtId="0" fontId="81" fillId="58" borderId="31" xfId="0" applyFont="1" applyFill="1" applyBorder="1" applyAlignment="1">
      <alignment horizontal="right"/>
    </xf>
    <xf numFmtId="0" fontId="81" fillId="58" borderId="43" xfId="0" applyFont="1" applyFill="1" applyBorder="1" applyAlignment="1">
      <alignment/>
    </xf>
    <xf numFmtId="0" fontId="81" fillId="58" borderId="0" xfId="0" applyFont="1" applyFill="1" applyBorder="1" applyAlignment="1">
      <alignment horizontal="right"/>
    </xf>
    <xf numFmtId="0" fontId="81" fillId="58" borderId="44" xfId="0" applyFont="1" applyFill="1" applyBorder="1" applyAlignment="1">
      <alignment/>
    </xf>
    <xf numFmtId="0" fontId="82" fillId="58" borderId="0" xfId="0" applyFont="1" applyFill="1" applyAlignment="1">
      <alignment/>
    </xf>
    <xf numFmtId="0" fontId="81" fillId="58" borderId="44" xfId="0" applyFont="1" applyFill="1" applyBorder="1" applyAlignment="1">
      <alignment horizontal="center"/>
    </xf>
    <xf numFmtId="0" fontId="81" fillId="58" borderId="42" xfId="0" applyFont="1" applyFill="1" applyBorder="1" applyAlignment="1">
      <alignment horizontal="center"/>
    </xf>
    <xf numFmtId="0" fontId="82" fillId="58" borderId="0" xfId="0" applyFont="1" applyFill="1" applyBorder="1" applyAlignment="1">
      <alignment/>
    </xf>
    <xf numFmtId="0" fontId="82" fillId="58" borderId="30" xfId="0" applyFont="1" applyFill="1" applyBorder="1" applyAlignment="1">
      <alignment/>
    </xf>
    <xf numFmtId="173" fontId="81" fillId="58" borderId="28" xfId="0" applyNumberFormat="1" applyFont="1" applyFill="1" applyBorder="1" applyAlignment="1">
      <alignment/>
    </xf>
    <xf numFmtId="173" fontId="81" fillId="58" borderId="0" xfId="0" applyNumberFormat="1" applyFont="1" applyFill="1" applyBorder="1" applyAlignment="1">
      <alignment/>
    </xf>
    <xf numFmtId="173" fontId="81" fillId="58" borderId="41" xfId="0" applyNumberFormat="1" applyFont="1" applyFill="1" applyBorder="1" applyAlignment="1">
      <alignment/>
    </xf>
    <xf numFmtId="173" fontId="81" fillId="58" borderId="42" xfId="0" applyNumberFormat="1" applyFont="1" applyFill="1" applyBorder="1" applyAlignment="1">
      <alignment/>
    </xf>
    <xf numFmtId="173" fontId="81" fillId="58" borderId="30" xfId="0" applyNumberFormat="1" applyFont="1" applyFill="1" applyBorder="1" applyAlignment="1">
      <alignment/>
    </xf>
    <xf numFmtId="173" fontId="81" fillId="58" borderId="31" xfId="0" applyNumberFormat="1" applyFont="1" applyFill="1" applyBorder="1" applyAlignment="1">
      <alignment/>
    </xf>
    <xf numFmtId="173" fontId="81" fillId="58" borderId="45" xfId="0" applyNumberFormat="1" applyFont="1" applyFill="1" applyBorder="1" applyAlignment="1">
      <alignment/>
    </xf>
    <xf numFmtId="173" fontId="81" fillId="58" borderId="43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 horizontal="right"/>
    </xf>
    <xf numFmtId="3" fontId="81" fillId="58" borderId="0" xfId="0" applyNumberFormat="1" applyFont="1" applyFill="1" applyBorder="1" applyAlignment="1">
      <alignment/>
    </xf>
    <xf numFmtId="3" fontId="81" fillId="58" borderId="28" xfId="0" applyNumberFormat="1" applyFont="1" applyFill="1" applyBorder="1" applyAlignment="1">
      <alignment/>
    </xf>
    <xf numFmtId="3" fontId="81" fillId="58" borderId="41" xfId="0" applyNumberFormat="1" applyFont="1" applyFill="1" applyBorder="1" applyAlignment="1">
      <alignment/>
    </xf>
    <xf numFmtId="3" fontId="81" fillId="58" borderId="42" xfId="0" applyNumberFormat="1" applyFont="1" applyFill="1" applyBorder="1" applyAlignment="1">
      <alignment/>
    </xf>
    <xf numFmtId="3" fontId="81" fillId="58" borderId="31" xfId="0" applyNumberFormat="1" applyFont="1" applyFill="1" applyBorder="1" applyAlignment="1">
      <alignment/>
    </xf>
    <xf numFmtId="3" fontId="81" fillId="58" borderId="30" xfId="0" applyNumberFormat="1" applyFont="1" applyFill="1" applyBorder="1" applyAlignment="1">
      <alignment/>
    </xf>
    <xf numFmtId="3" fontId="81" fillId="58" borderId="45" xfId="0" applyNumberFormat="1" applyFont="1" applyFill="1" applyBorder="1" applyAlignment="1">
      <alignment/>
    </xf>
    <xf numFmtId="3" fontId="81" fillId="58" borderId="43" xfId="0" applyNumberFormat="1" applyFont="1" applyFill="1" applyBorder="1" applyAlignment="1">
      <alignment/>
    </xf>
    <xf numFmtId="173" fontId="81" fillId="58" borderId="44" xfId="0" applyNumberFormat="1" applyFont="1" applyFill="1" applyBorder="1" applyAlignment="1">
      <alignment/>
    </xf>
    <xf numFmtId="173" fontId="81" fillId="58" borderId="46" xfId="0" applyNumberFormat="1" applyFont="1" applyFill="1" applyBorder="1" applyAlignment="1">
      <alignment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1" fillId="58" borderId="28" xfId="0" applyFont="1" applyFill="1" applyBorder="1" applyAlignment="1">
      <alignment horizontal="center" vertical="center"/>
    </xf>
    <xf numFmtId="0" fontId="81" fillId="58" borderId="41" xfId="0" applyFont="1" applyFill="1" applyBorder="1" applyAlignment="1">
      <alignment horizontal="center"/>
    </xf>
    <xf numFmtId="0" fontId="81" fillId="58" borderId="0" xfId="0" applyFont="1" applyFill="1" applyBorder="1" applyAlignment="1">
      <alignment horizontal="left" vertical="center"/>
    </xf>
    <xf numFmtId="0" fontId="84" fillId="58" borderId="28" xfId="0" applyFont="1" applyFill="1" applyBorder="1" applyAlignment="1">
      <alignment horizontal="left" vertical="center"/>
    </xf>
    <xf numFmtId="0" fontId="81" fillId="58" borderId="47" xfId="0" applyFont="1" applyFill="1" applyBorder="1" applyAlignment="1">
      <alignment/>
    </xf>
    <xf numFmtId="0" fontId="81" fillId="58" borderId="48" xfId="0" applyFont="1" applyFill="1" applyBorder="1" applyAlignment="1">
      <alignment/>
    </xf>
    <xf numFmtId="0" fontId="81" fillId="58" borderId="29" xfId="0" applyFont="1" applyFill="1" applyBorder="1" applyAlignment="1">
      <alignment horizontal="left" vertical="center"/>
    </xf>
    <xf numFmtId="0" fontId="81" fillId="58" borderId="46" xfId="0" applyFont="1" applyFill="1" applyBorder="1" applyAlignment="1">
      <alignment horizontal="right"/>
    </xf>
    <xf numFmtId="172" fontId="81" fillId="58" borderId="0" xfId="0" applyNumberFormat="1" applyFont="1" applyFill="1" applyAlignment="1">
      <alignment/>
    </xf>
    <xf numFmtId="172" fontId="81" fillId="58" borderId="0" xfId="0" applyNumberFormat="1" applyFont="1" applyFill="1" applyAlignment="1">
      <alignment/>
    </xf>
    <xf numFmtId="0" fontId="81" fillId="58" borderId="44" xfId="0" applyFont="1" applyFill="1" applyBorder="1" applyAlignment="1">
      <alignment horizontal="center" vertical="center"/>
    </xf>
    <xf numFmtId="0" fontId="81" fillId="59" borderId="0" xfId="0" applyFont="1" applyFill="1" applyBorder="1" applyAlignment="1">
      <alignment/>
    </xf>
    <xf numFmtId="0" fontId="81" fillId="59" borderId="28" xfId="0" applyFont="1" applyFill="1" applyBorder="1" applyAlignment="1">
      <alignment/>
    </xf>
    <xf numFmtId="0" fontId="81" fillId="59" borderId="41" xfId="0" applyFont="1" applyFill="1" applyBorder="1" applyAlignment="1">
      <alignment/>
    </xf>
    <xf numFmtId="0" fontId="81" fillId="59" borderId="42" xfId="0" applyFont="1" applyFill="1" applyBorder="1" applyAlignment="1">
      <alignment/>
    </xf>
    <xf numFmtId="173" fontId="81" fillId="58" borderId="44" xfId="0" applyNumberFormat="1" applyFont="1" applyFill="1" applyBorder="1" applyAlignment="1">
      <alignment horizontal="right"/>
    </xf>
    <xf numFmtId="173" fontId="81" fillId="58" borderId="0" xfId="0" applyNumberFormat="1" applyFont="1" applyFill="1" applyBorder="1" applyAlignment="1">
      <alignment horizontal="right"/>
    </xf>
    <xf numFmtId="173" fontId="81" fillId="58" borderId="28" xfId="0" applyNumberFormat="1" applyFont="1" applyFill="1" applyBorder="1" applyAlignment="1">
      <alignment horizontal="right"/>
    </xf>
    <xf numFmtId="173" fontId="81" fillId="58" borderId="41" xfId="0" applyNumberFormat="1" applyFont="1" applyFill="1" applyBorder="1" applyAlignment="1">
      <alignment horizontal="right"/>
    </xf>
    <xf numFmtId="173" fontId="81" fillId="58" borderId="42" xfId="0" applyNumberFormat="1" applyFont="1" applyFill="1" applyBorder="1" applyAlignment="1">
      <alignment horizontal="right"/>
    </xf>
    <xf numFmtId="174" fontId="81" fillId="58" borderId="44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 horizontal="right"/>
    </xf>
    <xf numFmtId="174" fontId="81" fillId="58" borderId="28" xfId="0" applyNumberFormat="1" applyFont="1" applyFill="1" applyBorder="1" applyAlignment="1">
      <alignment horizontal="right"/>
    </xf>
    <xf numFmtId="174" fontId="81" fillId="58" borderId="0" xfId="0" applyNumberFormat="1" applyFont="1" applyFill="1" applyBorder="1" applyAlignment="1">
      <alignment/>
    </xf>
    <xf numFmtId="174" fontId="81" fillId="58" borderId="28" xfId="0" applyNumberFormat="1" applyFont="1" applyFill="1" applyBorder="1" applyAlignment="1">
      <alignment/>
    </xf>
    <xf numFmtId="174" fontId="81" fillId="58" borderId="41" xfId="0" applyNumberFormat="1" applyFont="1" applyFill="1" applyBorder="1" applyAlignment="1">
      <alignment/>
    </xf>
    <xf numFmtId="174" fontId="81" fillId="58" borderId="42" xfId="0" applyNumberFormat="1" applyFont="1" applyFill="1" applyBorder="1" applyAlignment="1">
      <alignment/>
    </xf>
    <xf numFmtId="174" fontId="81" fillId="58" borderId="44" xfId="0" applyNumberFormat="1" applyFont="1" applyFill="1" applyBorder="1" applyAlignment="1">
      <alignment/>
    </xf>
    <xf numFmtId="174" fontId="81" fillId="59" borderId="0" xfId="0" applyNumberFormat="1" applyFont="1" applyFill="1" applyBorder="1" applyAlignment="1">
      <alignment/>
    </xf>
    <xf numFmtId="174" fontId="81" fillId="59" borderId="28" xfId="0" applyNumberFormat="1" applyFont="1" applyFill="1" applyBorder="1" applyAlignment="1">
      <alignment/>
    </xf>
    <xf numFmtId="174" fontId="81" fillId="59" borderId="41" xfId="0" applyNumberFormat="1" applyFont="1" applyFill="1" applyBorder="1" applyAlignment="1">
      <alignment/>
    </xf>
    <xf numFmtId="174" fontId="81" fillId="59" borderId="42" xfId="0" applyNumberFormat="1" applyFont="1" applyFill="1" applyBorder="1" applyAlignment="1">
      <alignment/>
    </xf>
    <xf numFmtId="3" fontId="81" fillId="58" borderId="44" xfId="0" applyNumberFormat="1" applyFont="1" applyFill="1" applyBorder="1" applyAlignment="1">
      <alignment/>
    </xf>
    <xf numFmtId="0" fontId="82" fillId="58" borderId="30" xfId="0" applyFont="1" applyFill="1" applyBorder="1" applyAlignment="1">
      <alignment horizontal="left" vertical="center"/>
    </xf>
    <xf numFmtId="0" fontId="81" fillId="59" borderId="30" xfId="0" applyFont="1" applyFill="1" applyBorder="1" applyAlignment="1">
      <alignment/>
    </xf>
    <xf numFmtId="0" fontId="81" fillId="59" borderId="31" xfId="0" applyFont="1" applyFill="1" applyBorder="1" applyAlignment="1">
      <alignment/>
    </xf>
    <xf numFmtId="0" fontId="81" fillId="59" borderId="43" xfId="0" applyFont="1" applyFill="1" applyBorder="1" applyAlignment="1">
      <alignment/>
    </xf>
    <xf numFmtId="3" fontId="81" fillId="58" borderId="44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 vertical="center"/>
    </xf>
    <xf numFmtId="3" fontId="81" fillId="58" borderId="28" xfId="0" applyNumberFormat="1" applyFont="1" applyFill="1" applyBorder="1" applyAlignment="1">
      <alignment horizontal="center" vertical="center"/>
    </xf>
    <xf numFmtId="3" fontId="81" fillId="58" borderId="0" xfId="0" applyNumberFormat="1" applyFont="1" applyFill="1" applyBorder="1" applyAlignment="1">
      <alignment horizontal="center"/>
    </xf>
    <xf numFmtId="3" fontId="81" fillId="58" borderId="28" xfId="0" applyNumberFormat="1" applyFont="1" applyFill="1" applyBorder="1" applyAlignment="1">
      <alignment horizontal="center"/>
    </xf>
    <xf numFmtId="3" fontId="81" fillId="58" borderId="42" xfId="0" applyNumberFormat="1" applyFont="1" applyFill="1" applyBorder="1" applyAlignment="1">
      <alignment horizontal="center"/>
    </xf>
    <xf numFmtId="3" fontId="81" fillId="58" borderId="44" xfId="0" applyNumberFormat="1" applyFont="1" applyFill="1" applyBorder="1" applyAlignment="1">
      <alignment horizontal="right"/>
    </xf>
    <xf numFmtId="3" fontId="81" fillId="59" borderId="0" xfId="0" applyNumberFormat="1" applyFont="1" applyFill="1" applyBorder="1" applyAlignment="1">
      <alignment/>
    </xf>
    <xf numFmtId="3" fontId="81" fillId="59" borderId="28" xfId="0" applyNumberFormat="1" applyFont="1" applyFill="1" applyBorder="1" applyAlignment="1">
      <alignment/>
    </xf>
    <xf numFmtId="3" fontId="81" fillId="59" borderId="42" xfId="0" applyNumberFormat="1" applyFont="1" applyFill="1" applyBorder="1" applyAlignment="1">
      <alignment/>
    </xf>
    <xf numFmtId="3" fontId="81" fillId="58" borderId="46" xfId="0" applyNumberFormat="1" applyFont="1" applyFill="1" applyBorder="1" applyAlignment="1">
      <alignment/>
    </xf>
    <xf numFmtId="3" fontId="81" fillId="59" borderId="30" xfId="0" applyNumberFormat="1" applyFont="1" applyFill="1" applyBorder="1" applyAlignment="1">
      <alignment/>
    </xf>
    <xf numFmtId="3" fontId="81" fillId="59" borderId="31" xfId="0" applyNumberFormat="1" applyFont="1" applyFill="1" applyBorder="1" applyAlignment="1">
      <alignment/>
    </xf>
    <xf numFmtId="3" fontId="81" fillId="59" borderId="43" xfId="0" applyNumberFormat="1" applyFont="1" applyFill="1" applyBorder="1" applyAlignment="1">
      <alignment/>
    </xf>
    <xf numFmtId="0" fontId="85" fillId="58" borderId="49" xfId="0" applyFont="1" applyFill="1" applyBorder="1" applyAlignment="1">
      <alignment horizontal="center" vertical="center" textRotation="90" wrapText="1"/>
    </xf>
    <xf numFmtId="0" fontId="85" fillId="58" borderId="46" xfId="0" applyFont="1" applyFill="1" applyBorder="1" applyAlignment="1">
      <alignment horizontal="center" vertical="center" textRotation="90" wrapText="1"/>
    </xf>
    <xf numFmtId="0" fontId="85" fillId="58" borderId="31" xfId="0" applyFont="1" applyFill="1" applyBorder="1" applyAlignment="1">
      <alignment horizontal="center" vertical="center" textRotation="90" wrapText="1"/>
    </xf>
    <xf numFmtId="0" fontId="85" fillId="58" borderId="43" xfId="0" applyFont="1" applyFill="1" applyBorder="1" applyAlignment="1">
      <alignment horizontal="center" vertical="center" textRotation="90" wrapText="1"/>
    </xf>
    <xf numFmtId="173" fontId="81" fillId="57" borderId="25" xfId="0" applyNumberFormat="1" applyFont="1" applyFill="1" applyBorder="1" applyAlignment="1">
      <alignment horizontal="right"/>
    </xf>
    <xf numFmtId="173" fontId="81" fillId="57" borderId="24" xfId="0" applyNumberFormat="1" applyFont="1" applyFill="1" applyBorder="1" applyAlignment="1">
      <alignment horizontal="right"/>
    </xf>
    <xf numFmtId="0" fontId="0" fillId="0" borderId="0" xfId="0" applyAlignment="1">
      <alignment/>
    </xf>
    <xf numFmtId="3" fontId="81" fillId="58" borderId="42" xfId="0" applyNumberFormat="1" applyFont="1" applyFill="1" applyBorder="1" applyAlignment="1">
      <alignment horizontal="right"/>
    </xf>
    <xf numFmtId="0" fontId="81" fillId="58" borderId="36" xfId="0" applyFont="1" applyFill="1" applyBorder="1" applyAlignment="1">
      <alignment horizontal="center"/>
    </xf>
    <xf numFmtId="174" fontId="81" fillId="58" borderId="42" xfId="0" applyNumberFormat="1" applyFont="1" applyFill="1" applyBorder="1" applyAlignment="1">
      <alignment horizontal="right"/>
    </xf>
    <xf numFmtId="173" fontId="81" fillId="58" borderId="50" xfId="0" applyNumberFormat="1" applyFont="1" applyFill="1" applyBorder="1" applyAlignment="1">
      <alignment horizontal="center"/>
    </xf>
    <xf numFmtId="173" fontId="81" fillId="58" borderId="44" xfId="0" applyNumberFormat="1" applyFont="1" applyFill="1" applyBorder="1" applyAlignment="1">
      <alignment horizontal="center"/>
    </xf>
    <xf numFmtId="173" fontId="81" fillId="58" borderId="28" xfId="0" applyNumberFormat="1" applyFont="1" applyFill="1" applyBorder="1" applyAlignment="1">
      <alignment horizontal="center"/>
    </xf>
    <xf numFmtId="173" fontId="81" fillId="58" borderId="42" xfId="0" applyNumberFormat="1" applyFont="1" applyFill="1" applyBorder="1" applyAlignment="1">
      <alignment horizontal="center"/>
    </xf>
    <xf numFmtId="173" fontId="81" fillId="58" borderId="46" xfId="0" applyNumberFormat="1" applyFont="1" applyFill="1" applyBorder="1" applyAlignment="1">
      <alignment horizontal="center"/>
    </xf>
    <xf numFmtId="173" fontId="81" fillId="58" borderId="31" xfId="0" applyNumberFormat="1" applyFont="1" applyFill="1" applyBorder="1" applyAlignment="1">
      <alignment horizontal="center"/>
    </xf>
    <xf numFmtId="173" fontId="81" fillId="58" borderId="43" xfId="0" applyNumberFormat="1" applyFont="1" applyFill="1" applyBorder="1" applyAlignment="1">
      <alignment horizontal="center"/>
    </xf>
    <xf numFmtId="173" fontId="81" fillId="0" borderId="28" xfId="0" applyNumberFormat="1" applyFont="1" applyFill="1" applyBorder="1" applyAlignment="1">
      <alignment horizontal="right"/>
    </xf>
    <xf numFmtId="0" fontId="81" fillId="0" borderId="0" xfId="0" applyFont="1" applyFill="1" applyBorder="1" applyAlignment="1">
      <alignment/>
    </xf>
    <xf numFmtId="0" fontId="81" fillId="0" borderId="28" xfId="0" applyFont="1" applyFill="1" applyBorder="1" applyAlignment="1">
      <alignment/>
    </xf>
    <xf numFmtId="0" fontId="81" fillId="0" borderId="0" xfId="0" applyFont="1" applyFill="1" applyAlignment="1">
      <alignment/>
    </xf>
    <xf numFmtId="1" fontId="81" fillId="0" borderId="51" xfId="0" applyNumberFormat="1" applyFont="1" applyFill="1" applyBorder="1" applyAlignment="1">
      <alignment/>
    </xf>
    <xf numFmtId="1" fontId="81" fillId="0" borderId="52" xfId="0" applyNumberFormat="1" applyFont="1" applyFill="1" applyBorder="1" applyAlignment="1">
      <alignment/>
    </xf>
    <xf numFmtId="1" fontId="81" fillId="0" borderId="53" xfId="0" applyNumberFormat="1" applyFont="1" applyFill="1" applyBorder="1" applyAlignment="1">
      <alignment/>
    </xf>
    <xf numFmtId="1" fontId="81" fillId="0" borderId="54" xfId="0" applyNumberFormat="1" applyFont="1" applyFill="1" applyBorder="1" applyAlignment="1">
      <alignment/>
    </xf>
    <xf numFmtId="1" fontId="81" fillId="0" borderId="55" xfId="0" applyNumberFormat="1" applyFont="1" applyFill="1" applyBorder="1" applyAlignment="1">
      <alignment/>
    </xf>
    <xf numFmtId="1" fontId="81" fillId="0" borderId="56" xfId="0" applyNumberFormat="1" applyFont="1" applyFill="1" applyBorder="1" applyAlignment="1">
      <alignment/>
    </xf>
    <xf numFmtId="1" fontId="81" fillId="0" borderId="57" xfId="0" applyNumberFormat="1" applyFont="1" applyFill="1" applyBorder="1" applyAlignment="1">
      <alignment/>
    </xf>
    <xf numFmtId="1" fontId="81" fillId="0" borderId="58" xfId="0" applyNumberFormat="1" applyFont="1" applyFill="1" applyBorder="1" applyAlignment="1">
      <alignment/>
    </xf>
    <xf numFmtId="0" fontId="81" fillId="58" borderId="59" xfId="0" applyFont="1" applyFill="1" applyBorder="1" applyAlignment="1">
      <alignment/>
    </xf>
    <xf numFmtId="0" fontId="81" fillId="0" borderId="59" xfId="0" applyFont="1" applyFill="1" applyBorder="1" applyAlignment="1">
      <alignment/>
    </xf>
    <xf numFmtId="173" fontId="81" fillId="0" borderId="60" xfId="0" applyNumberFormat="1" applyFont="1" applyFill="1" applyBorder="1" applyAlignment="1">
      <alignment/>
    </xf>
    <xf numFmtId="173" fontId="81" fillId="0" borderId="53" xfId="0" applyNumberFormat="1" applyFont="1" applyFill="1" applyBorder="1" applyAlignment="1">
      <alignment/>
    </xf>
    <xf numFmtId="173" fontId="81" fillId="0" borderId="54" xfId="0" applyNumberFormat="1" applyFont="1" applyFill="1" applyBorder="1" applyAlignment="1">
      <alignment/>
    </xf>
    <xf numFmtId="173" fontId="81" fillId="0" borderId="51" xfId="0" applyNumberFormat="1" applyFont="1" applyFill="1" applyBorder="1" applyAlignment="1">
      <alignment/>
    </xf>
    <xf numFmtId="173" fontId="81" fillId="0" borderId="55" xfId="0" applyNumberFormat="1" applyFont="1" applyFill="1" applyBorder="1" applyAlignment="1">
      <alignment/>
    </xf>
    <xf numFmtId="173" fontId="81" fillId="0" borderId="56" xfId="0" applyNumberFormat="1" applyFont="1" applyFill="1" applyBorder="1" applyAlignment="1">
      <alignment/>
    </xf>
    <xf numFmtId="173" fontId="81" fillId="0" borderId="52" xfId="0" applyNumberFormat="1" applyFont="1" applyFill="1" applyBorder="1" applyAlignment="1">
      <alignment/>
    </xf>
    <xf numFmtId="173" fontId="81" fillId="0" borderId="57" xfId="0" applyNumberFormat="1" applyFont="1" applyFill="1" applyBorder="1" applyAlignment="1">
      <alignment/>
    </xf>
    <xf numFmtId="173" fontId="81" fillId="0" borderId="58" xfId="0" applyNumberFormat="1" applyFont="1" applyFill="1" applyBorder="1" applyAlignment="1">
      <alignment/>
    </xf>
    <xf numFmtId="17" fontId="81" fillId="58" borderId="61" xfId="0" applyNumberFormat="1" applyFont="1" applyFill="1" applyBorder="1" applyAlignment="1">
      <alignment/>
    </xf>
    <xf numFmtId="17" fontId="81" fillId="58" borderId="62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58" borderId="0" xfId="0" applyFont="1" applyFill="1" applyAlignment="1">
      <alignment/>
    </xf>
    <xf numFmtId="0" fontId="86" fillId="57" borderId="63" xfId="0" applyFont="1" applyFill="1" applyBorder="1" applyAlignment="1">
      <alignment vertical="center"/>
    </xf>
    <xf numFmtId="0" fontId="86" fillId="57" borderId="64" xfId="0" applyFont="1" applyFill="1" applyBorder="1" applyAlignment="1">
      <alignment vertical="center"/>
    </xf>
    <xf numFmtId="3" fontId="81" fillId="0" borderId="60" xfId="0" applyNumberFormat="1" applyFont="1" applyFill="1" applyBorder="1" applyAlignment="1">
      <alignment/>
    </xf>
    <xf numFmtId="173" fontId="0" fillId="0" borderId="0" xfId="0" applyNumberFormat="1" applyAlignment="1">
      <alignment/>
    </xf>
    <xf numFmtId="0" fontId="81" fillId="0" borderId="27" xfId="0" applyFont="1" applyFill="1" applyBorder="1" applyAlignment="1">
      <alignment/>
    </xf>
    <xf numFmtId="0" fontId="81" fillId="0" borderId="0" xfId="0" applyFont="1" applyFill="1" applyAlignment="1">
      <alignment vertical="center"/>
    </xf>
    <xf numFmtId="0" fontId="59" fillId="0" borderId="0" xfId="0" applyFont="1" applyFill="1" applyAlignment="1">
      <alignment vertical="center"/>
    </xf>
    <xf numFmtId="0" fontId="81" fillId="58" borderId="42" xfId="0" applyFont="1" applyFill="1" applyBorder="1" applyAlignment="1">
      <alignment horizontal="center" vertical="center"/>
    </xf>
    <xf numFmtId="3" fontId="81" fillId="58" borderId="42" xfId="0" applyNumberFormat="1" applyFont="1" applyFill="1" applyBorder="1" applyAlignment="1">
      <alignment horizontal="center" vertical="center"/>
    </xf>
    <xf numFmtId="0" fontId="87" fillId="58" borderId="0" xfId="0" applyFont="1" applyFill="1" applyBorder="1" applyAlignment="1">
      <alignment horizontal="left" vertical="center"/>
    </xf>
    <xf numFmtId="0" fontId="87" fillId="58" borderId="28" xfId="0" applyFont="1" applyFill="1" applyBorder="1" applyAlignment="1">
      <alignment horizontal="left" vertical="center"/>
    </xf>
    <xf numFmtId="0" fontId="84" fillId="58" borderId="27" xfId="0" applyFont="1" applyFill="1" applyBorder="1" applyAlignment="1">
      <alignment/>
    </xf>
    <xf numFmtId="3" fontId="81" fillId="58" borderId="0" xfId="0" applyNumberFormat="1" applyFont="1" applyFill="1" applyAlignment="1">
      <alignment/>
    </xf>
    <xf numFmtId="0" fontId="84" fillId="58" borderId="29" xfId="0" applyFont="1" applyFill="1" applyBorder="1" applyAlignment="1">
      <alignment/>
    </xf>
    <xf numFmtId="174" fontId="81" fillId="0" borderId="0" xfId="0" applyNumberFormat="1" applyFont="1" applyFill="1" applyBorder="1" applyAlignment="1">
      <alignment horizontal="right"/>
    </xf>
    <xf numFmtId="0" fontId="82" fillId="58" borderId="39" xfId="0" applyFont="1" applyFill="1" applyBorder="1" applyAlignment="1">
      <alignment horizontal="center" vertical="center"/>
    </xf>
    <xf numFmtId="0" fontId="82" fillId="58" borderId="65" xfId="0" applyFont="1" applyFill="1" applyBorder="1" applyAlignment="1">
      <alignment horizontal="center"/>
    </xf>
    <xf numFmtId="1" fontId="0" fillId="0" borderId="0" xfId="0" applyNumberFormat="1" applyAlignment="1">
      <alignment/>
    </xf>
    <xf numFmtId="173" fontId="81" fillId="58" borderId="44" xfId="0" applyNumberFormat="1" applyFont="1" applyFill="1" applyBorder="1" applyAlignment="1">
      <alignment horizontal="center"/>
    </xf>
    <xf numFmtId="173" fontId="81" fillId="0" borderId="0" xfId="0" applyNumberFormat="1" applyFont="1" applyBorder="1" applyAlignment="1">
      <alignment horizontal="right"/>
    </xf>
    <xf numFmtId="173" fontId="81" fillId="0" borderId="0" xfId="0" applyNumberFormat="1" applyFont="1" applyFill="1" applyBorder="1" applyAlignment="1">
      <alignment horizontal="right"/>
    </xf>
    <xf numFmtId="174" fontId="81" fillId="0" borderId="42" xfId="0" applyNumberFormat="1" applyFont="1" applyFill="1" applyBorder="1" applyAlignment="1">
      <alignment horizontal="right"/>
    </xf>
    <xf numFmtId="174" fontId="81" fillId="0" borderId="44" xfId="0" applyNumberFormat="1" applyFont="1" applyFill="1" applyBorder="1" applyAlignment="1">
      <alignment horizontal="right"/>
    </xf>
    <xf numFmtId="173" fontId="81" fillId="0" borderId="42" xfId="0" applyNumberFormat="1" applyFont="1" applyBorder="1" applyAlignment="1">
      <alignment horizontal="right"/>
    </xf>
    <xf numFmtId="173" fontId="81" fillId="57" borderId="26" xfId="0" applyNumberFormat="1" applyFont="1" applyFill="1" applyBorder="1" applyAlignment="1">
      <alignment horizontal="right"/>
    </xf>
    <xf numFmtId="0" fontId="80" fillId="58" borderId="27" xfId="0" applyFont="1" applyFill="1" applyBorder="1" applyAlignment="1">
      <alignment horizontal="left" vertical="center"/>
    </xf>
    <xf numFmtId="0" fontId="80" fillId="58" borderId="0" xfId="0" applyFont="1" applyFill="1" applyBorder="1" applyAlignment="1">
      <alignment horizontal="left" vertical="center"/>
    </xf>
    <xf numFmtId="0" fontId="80" fillId="58" borderId="28" xfId="0" applyFont="1" applyFill="1" applyBorder="1" applyAlignment="1">
      <alignment horizontal="left" vertical="center"/>
    </xf>
    <xf numFmtId="0" fontId="86" fillId="57" borderId="66" xfId="0" applyFont="1" applyFill="1" applyBorder="1" applyAlignment="1">
      <alignment horizontal="left" vertical="center"/>
    </xf>
    <xf numFmtId="0" fontId="86" fillId="57" borderId="63" xfId="0" applyFont="1" applyFill="1" applyBorder="1" applyAlignment="1">
      <alignment horizontal="left" vertical="center"/>
    </xf>
    <xf numFmtId="0" fontId="86" fillId="57" borderId="64" xfId="0" applyFont="1" applyFill="1" applyBorder="1" applyAlignment="1">
      <alignment horizontal="left" vertical="center"/>
    </xf>
    <xf numFmtId="0" fontId="80" fillId="58" borderId="67" xfId="0" applyFont="1" applyFill="1" applyBorder="1" applyAlignment="1">
      <alignment horizontal="left" vertical="center"/>
    </xf>
    <xf numFmtId="0" fontId="80" fillId="58" borderId="68" xfId="0" applyFont="1" applyFill="1" applyBorder="1" applyAlignment="1">
      <alignment horizontal="left" vertical="center"/>
    </xf>
    <xf numFmtId="0" fontId="80" fillId="58" borderId="36" xfId="0" applyFont="1" applyFill="1" applyBorder="1" applyAlignment="1">
      <alignment horizontal="left" vertical="center"/>
    </xf>
    <xf numFmtId="0" fontId="82" fillId="58" borderId="22" xfId="0" applyFont="1" applyFill="1" applyBorder="1" applyAlignment="1">
      <alignment horizontal="center" vertical="center"/>
    </xf>
    <xf numFmtId="0" fontId="81" fillId="58" borderId="68" xfId="0" applyFont="1" applyFill="1" applyBorder="1" applyAlignment="1">
      <alignment horizontal="center" vertical="center"/>
    </xf>
    <xf numFmtId="0" fontId="81" fillId="58" borderId="69" xfId="0" applyFont="1" applyFill="1" applyBorder="1" applyAlignment="1">
      <alignment horizontal="center" vertical="center"/>
    </xf>
    <xf numFmtId="0" fontId="82" fillId="58" borderId="36" xfId="0" applyFont="1" applyFill="1" applyBorder="1" applyAlignment="1">
      <alignment horizontal="center" vertical="center"/>
    </xf>
    <xf numFmtId="0" fontId="79" fillId="0" borderId="33" xfId="0" applyFont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1" fontId="81" fillId="0" borderId="70" xfId="0" applyNumberFormat="1" applyFont="1" applyFill="1" applyBorder="1" applyAlignment="1">
      <alignment/>
    </xf>
    <xf numFmtId="1" fontId="81" fillId="0" borderId="71" xfId="0" applyNumberFormat="1" applyFont="1" applyFill="1" applyBorder="1" applyAlignment="1">
      <alignment/>
    </xf>
    <xf numFmtId="1" fontId="81" fillId="0" borderId="72" xfId="0" applyNumberFormat="1" applyFont="1" applyFill="1" applyBorder="1" applyAlignment="1">
      <alignment/>
    </xf>
    <xf numFmtId="173" fontId="81" fillId="0" borderId="70" xfId="0" applyNumberFormat="1" applyFont="1" applyFill="1" applyBorder="1" applyAlignment="1">
      <alignment/>
    </xf>
    <xf numFmtId="173" fontId="81" fillId="0" borderId="71" xfId="0" applyNumberFormat="1" applyFont="1" applyFill="1" applyBorder="1" applyAlignment="1">
      <alignment/>
    </xf>
    <xf numFmtId="173" fontId="81" fillId="0" borderId="72" xfId="0" applyNumberFormat="1" applyFont="1" applyFill="1" applyBorder="1" applyAlignment="1">
      <alignment/>
    </xf>
    <xf numFmtId="0" fontId="81" fillId="58" borderId="22" xfId="0" applyFont="1" applyFill="1" applyBorder="1" applyAlignment="1">
      <alignment horizontal="center" vertical="center" wrapText="1"/>
    </xf>
    <xf numFmtId="173" fontId="4" fillId="0" borderId="0" xfId="0" applyNumberFormat="1" applyFont="1" applyBorder="1" applyAlignment="1">
      <alignment horizontal="right"/>
    </xf>
    <xf numFmtId="173" fontId="81" fillId="58" borderId="49" xfId="0" applyNumberFormat="1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81" fillId="0" borderId="31" xfId="0" applyNumberFormat="1" applyFont="1" applyFill="1" applyBorder="1" applyAlignment="1">
      <alignment horizontal="right"/>
    </xf>
    <xf numFmtId="173" fontId="81" fillId="0" borderId="30" xfId="0" applyNumberFormat="1" applyFont="1" applyFill="1" applyBorder="1" applyAlignment="1">
      <alignment horizontal="right"/>
    </xf>
    <xf numFmtId="174" fontId="81" fillId="0" borderId="0" xfId="0" applyNumberFormat="1" applyFont="1" applyFill="1" applyAlignment="1">
      <alignment/>
    </xf>
    <xf numFmtId="173" fontId="81" fillId="58" borderId="0" xfId="0" applyNumberFormat="1" applyFont="1" applyFill="1" applyAlignment="1">
      <alignment/>
    </xf>
    <xf numFmtId="173" fontId="0" fillId="0" borderId="0" xfId="0" applyNumberForma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0" fontId="81" fillId="58" borderId="0" xfId="0" applyFont="1" applyFill="1" applyBorder="1" applyAlignment="1">
      <alignment horizontal="center" vertical="center"/>
    </xf>
    <xf numFmtId="0" fontId="81" fillId="58" borderId="36" xfId="0" applyFont="1" applyFill="1" applyBorder="1" applyAlignment="1">
      <alignment horizontal="center"/>
    </xf>
    <xf numFmtId="173" fontId="81" fillId="0" borderId="73" xfId="0" applyNumberFormat="1" applyFont="1" applyBorder="1" applyAlignment="1">
      <alignment horizontal="right"/>
    </xf>
    <xf numFmtId="173" fontId="81" fillId="0" borderId="63" xfId="0" applyNumberFormat="1" applyFont="1" applyBorder="1" applyAlignment="1">
      <alignment horizontal="right"/>
    </xf>
    <xf numFmtId="173" fontId="81" fillId="0" borderId="41" xfId="0" applyNumberFormat="1" applyFont="1" applyBorder="1" applyAlignment="1">
      <alignment horizontal="right"/>
    </xf>
    <xf numFmtId="173" fontId="4" fillId="0" borderId="41" xfId="0" applyNumberFormat="1" applyFont="1" applyBorder="1" applyAlignment="1">
      <alignment horizontal="right"/>
    </xf>
    <xf numFmtId="173" fontId="81" fillId="0" borderId="41" xfId="0" applyNumberFormat="1" applyFont="1" applyFill="1" applyBorder="1" applyAlignment="1">
      <alignment horizontal="right"/>
    </xf>
    <xf numFmtId="173" fontId="81" fillId="0" borderId="45" xfId="0" applyNumberFormat="1" applyFont="1" applyFill="1" applyBorder="1" applyAlignment="1">
      <alignment horizontal="right"/>
    </xf>
    <xf numFmtId="0" fontId="79" fillId="0" borderId="74" xfId="0" applyFont="1" applyBorder="1" applyAlignment="1">
      <alignment horizontal="center"/>
    </xf>
    <xf numFmtId="0" fontId="79" fillId="0" borderId="75" xfId="0" applyFont="1" applyBorder="1" applyAlignment="1">
      <alignment horizontal="center"/>
    </xf>
    <xf numFmtId="173" fontId="81" fillId="0" borderId="42" xfId="0" applyNumberFormat="1" applyFont="1" applyFill="1" applyBorder="1" applyAlignment="1">
      <alignment horizontal="right"/>
    </xf>
    <xf numFmtId="173" fontId="81" fillId="0" borderId="64" xfId="0" applyNumberFormat="1" applyFont="1" applyBorder="1" applyAlignment="1">
      <alignment horizontal="right" vertical="center"/>
    </xf>
    <xf numFmtId="173" fontId="81" fillId="0" borderId="42" xfId="0" applyNumberFormat="1" applyFont="1" applyBorder="1" applyAlignment="1">
      <alignment horizontal="right" vertical="center"/>
    </xf>
    <xf numFmtId="173" fontId="81" fillId="0" borderId="42" xfId="0" applyNumberFormat="1" applyFont="1" applyFill="1" applyBorder="1" applyAlignment="1">
      <alignment horizontal="right" vertical="center"/>
    </xf>
    <xf numFmtId="173" fontId="81" fillId="0" borderId="43" xfId="0" applyNumberFormat="1" applyFont="1" applyFill="1" applyBorder="1" applyAlignment="1">
      <alignment horizontal="right" vertical="center"/>
    </xf>
    <xf numFmtId="0" fontId="81" fillId="0" borderId="0" xfId="0" applyFont="1" applyFill="1" applyBorder="1" applyAlignment="1">
      <alignment horizontal="left" vertical="center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0" fontId="80" fillId="0" borderId="27" xfId="0" applyFont="1" applyBorder="1" applyAlignment="1">
      <alignment horizontal="left" vertical="center"/>
    </xf>
    <xf numFmtId="0" fontId="80" fillId="0" borderId="0" xfId="0" applyFont="1" applyBorder="1" applyAlignment="1">
      <alignment horizontal="left" vertical="center"/>
    </xf>
    <xf numFmtId="0" fontId="80" fillId="0" borderId="28" xfId="0" applyFont="1" applyBorder="1" applyAlignment="1">
      <alignment horizontal="left" vertical="center"/>
    </xf>
    <xf numFmtId="0" fontId="80" fillId="0" borderId="76" xfId="0" applyFont="1" applyBorder="1" applyAlignment="1">
      <alignment horizontal="left" vertical="center"/>
    </xf>
    <xf numFmtId="0" fontId="80" fillId="0" borderId="35" xfId="0" applyFont="1" applyBorder="1" applyAlignment="1">
      <alignment horizontal="left" vertical="center"/>
    </xf>
    <xf numFmtId="0" fontId="80" fillId="0" borderId="33" xfId="0" applyFont="1" applyBorder="1" applyAlignment="1">
      <alignment horizontal="left" vertical="center"/>
    </xf>
    <xf numFmtId="0" fontId="80" fillId="0" borderId="28" xfId="0" applyFont="1" applyBorder="1" applyAlignment="1">
      <alignment horizontal="center" vertical="center"/>
    </xf>
    <xf numFmtId="0" fontId="80" fillId="0" borderId="33" xfId="0" applyFont="1" applyBorder="1" applyAlignment="1">
      <alignment horizontal="center" vertical="center"/>
    </xf>
    <xf numFmtId="0" fontId="86" fillId="57" borderId="77" xfId="0" applyFont="1" applyFill="1" applyBorder="1" applyAlignment="1">
      <alignment horizontal="left" vertical="center"/>
    </xf>
    <xf numFmtId="0" fontId="86" fillId="57" borderId="78" xfId="0" applyFont="1" applyFill="1" applyBorder="1" applyAlignment="1">
      <alignment horizontal="left" vertical="center"/>
    </xf>
    <xf numFmtId="0" fontId="86" fillId="57" borderId="79" xfId="0" applyFont="1" applyFill="1" applyBorder="1" applyAlignment="1">
      <alignment horizontal="left" vertical="center"/>
    </xf>
    <xf numFmtId="0" fontId="79" fillId="0" borderId="61" xfId="0" applyFont="1" applyBorder="1" applyAlignment="1">
      <alignment horizontal="center"/>
    </xf>
    <xf numFmtId="0" fontId="79" fillId="0" borderId="74" xfId="0" applyFont="1" applyBorder="1" applyAlignment="1">
      <alignment horizontal="center"/>
    </xf>
    <xf numFmtId="0" fontId="79" fillId="0" borderId="80" xfId="0" applyFont="1" applyBorder="1" applyAlignment="1">
      <alignment horizontal="center"/>
    </xf>
    <xf numFmtId="0" fontId="79" fillId="0" borderId="62" xfId="0" applyFont="1" applyBorder="1" applyAlignment="1">
      <alignment horizontal="center"/>
    </xf>
    <xf numFmtId="0" fontId="81" fillId="0" borderId="0" xfId="0" applyFont="1" applyAlignment="1">
      <alignment/>
    </xf>
    <xf numFmtId="0" fontId="81" fillId="58" borderId="64" xfId="0" applyFont="1" applyFill="1" applyBorder="1" applyAlignment="1">
      <alignment horizontal="center" vertical="center"/>
    </xf>
    <xf numFmtId="0" fontId="81" fillId="58" borderId="38" xfId="0" applyFont="1" applyFill="1" applyBorder="1" applyAlignment="1">
      <alignment horizontal="center" vertical="center"/>
    </xf>
    <xf numFmtId="0" fontId="80" fillId="58" borderId="66" xfId="0" applyFont="1" applyFill="1" applyBorder="1" applyAlignment="1">
      <alignment horizontal="left" vertical="center"/>
    </xf>
    <xf numFmtId="0" fontId="80" fillId="58" borderId="63" xfId="0" applyFont="1" applyFill="1" applyBorder="1" applyAlignment="1">
      <alignment horizontal="left" vertical="center"/>
    </xf>
    <xf numFmtId="0" fontId="80" fillId="58" borderId="81" xfId="0" applyFont="1" applyFill="1" applyBorder="1" applyAlignment="1">
      <alignment horizontal="left" vertical="center"/>
    </xf>
    <xf numFmtId="0" fontId="80" fillId="58" borderId="76" xfId="0" applyFont="1" applyFill="1" applyBorder="1" applyAlignment="1">
      <alignment horizontal="left" vertical="center"/>
    </xf>
    <xf numFmtId="0" fontId="80" fillId="58" borderId="35" xfId="0" applyFont="1" applyFill="1" applyBorder="1" applyAlignment="1">
      <alignment horizontal="left" vertical="center"/>
    </xf>
    <xf numFmtId="0" fontId="80" fillId="58" borderId="33" xfId="0" applyFont="1" applyFill="1" applyBorder="1" applyAlignment="1">
      <alignment horizontal="left" vertical="center"/>
    </xf>
    <xf numFmtId="0" fontId="82" fillId="58" borderId="65" xfId="0" applyFont="1" applyFill="1" applyBorder="1" applyAlignment="1">
      <alignment horizontal="center" vertical="center"/>
    </xf>
    <xf numFmtId="0" fontId="82" fillId="58" borderId="34" xfId="0" applyFont="1" applyFill="1" applyBorder="1" applyAlignment="1">
      <alignment horizontal="center" vertical="center"/>
    </xf>
    <xf numFmtId="0" fontId="81" fillId="58" borderId="63" xfId="0" applyFont="1" applyFill="1" applyBorder="1" applyAlignment="1">
      <alignment horizontal="center" vertical="center"/>
    </xf>
    <xf numFmtId="0" fontId="81" fillId="58" borderId="35" xfId="0" applyFont="1" applyFill="1" applyBorder="1" applyAlignment="1">
      <alignment horizontal="center" vertical="center"/>
    </xf>
    <xf numFmtId="0" fontId="80" fillId="58" borderId="82" xfId="0" applyFont="1" applyFill="1" applyBorder="1" applyAlignment="1">
      <alignment horizontal="left" vertical="center"/>
    </xf>
    <xf numFmtId="0" fontId="80" fillId="58" borderId="40" xfId="0" applyFont="1" applyFill="1" applyBorder="1" applyAlignment="1">
      <alignment horizontal="left" vertical="center"/>
    </xf>
    <xf numFmtId="0" fontId="80" fillId="58" borderId="39" xfId="0" applyFont="1" applyFill="1" applyBorder="1" applyAlignment="1">
      <alignment horizontal="left" vertical="center"/>
    </xf>
    <xf numFmtId="0" fontId="81" fillId="58" borderId="0" xfId="0" applyFont="1" applyFill="1" applyBorder="1" applyAlignment="1">
      <alignment horizontal="center" vertical="center"/>
    </xf>
    <xf numFmtId="0" fontId="81" fillId="58" borderId="40" xfId="0" applyFont="1" applyFill="1" applyBorder="1" applyAlignment="1">
      <alignment horizontal="center" vertical="center"/>
    </xf>
    <xf numFmtId="0" fontId="82" fillId="58" borderId="32" xfId="0" applyFont="1" applyFill="1" applyBorder="1" applyAlignment="1">
      <alignment horizontal="center" vertical="center"/>
    </xf>
    <xf numFmtId="0" fontId="81" fillId="58" borderId="39" xfId="0" applyFont="1" applyFill="1" applyBorder="1" applyAlignment="1">
      <alignment horizontal="center" vertical="center"/>
    </xf>
    <xf numFmtId="0" fontId="81" fillId="58" borderId="33" xfId="0" applyFont="1" applyFill="1" applyBorder="1" applyAlignment="1">
      <alignment horizontal="center" vertical="center"/>
    </xf>
    <xf numFmtId="0" fontId="81" fillId="58" borderId="83" xfId="0" applyFont="1" applyFill="1" applyBorder="1" applyAlignment="1">
      <alignment horizontal="center"/>
    </xf>
    <xf numFmtId="0" fontId="81" fillId="58" borderId="68" xfId="0" applyFont="1" applyFill="1" applyBorder="1" applyAlignment="1">
      <alignment horizontal="center"/>
    </xf>
    <xf numFmtId="0" fontId="81" fillId="58" borderId="36" xfId="0" applyFont="1" applyFill="1" applyBorder="1" applyAlignment="1">
      <alignment horizontal="center"/>
    </xf>
    <xf numFmtId="0" fontId="81" fillId="58" borderId="69" xfId="0" applyFont="1" applyFill="1" applyBorder="1" applyAlignment="1">
      <alignment horizontal="center"/>
    </xf>
    <xf numFmtId="0" fontId="82" fillId="58" borderId="39" xfId="0" applyFont="1" applyFill="1" applyBorder="1" applyAlignment="1">
      <alignment horizontal="center" vertical="center"/>
    </xf>
    <xf numFmtId="0" fontId="82" fillId="58" borderId="33" xfId="0" applyFont="1" applyFill="1" applyBorder="1" applyAlignment="1">
      <alignment horizontal="center" vertical="center"/>
    </xf>
    <xf numFmtId="0" fontId="81" fillId="58" borderId="47" xfId="0" applyFont="1" applyFill="1" applyBorder="1" applyAlignment="1">
      <alignment horizontal="center"/>
    </xf>
    <xf numFmtId="0" fontId="81" fillId="58" borderId="61" xfId="0" applyFont="1" applyFill="1" applyBorder="1" applyAlignment="1">
      <alignment horizontal="center"/>
    </xf>
    <xf numFmtId="0" fontId="81" fillId="58" borderId="62" xfId="0" applyFont="1" applyFill="1" applyBorder="1" applyAlignment="1">
      <alignment horizontal="center"/>
    </xf>
    <xf numFmtId="0" fontId="82" fillId="58" borderId="66" xfId="0" applyFont="1" applyFill="1" applyBorder="1" applyAlignment="1">
      <alignment horizontal="left" vertical="center" wrapText="1"/>
    </xf>
    <xf numFmtId="0" fontId="82" fillId="58" borderId="64" xfId="0" applyFont="1" applyFill="1" applyBorder="1" applyAlignment="1">
      <alignment horizontal="left" vertical="center" wrapText="1"/>
    </xf>
    <xf numFmtId="0" fontId="82" fillId="58" borderId="29" xfId="0" applyFont="1" applyFill="1" applyBorder="1" applyAlignment="1">
      <alignment horizontal="left" vertical="center" wrapText="1"/>
    </xf>
    <xf numFmtId="0" fontId="82" fillId="58" borderId="43" xfId="0" applyFont="1" applyFill="1" applyBorder="1" applyAlignment="1">
      <alignment horizontal="left" vertical="center" wrapText="1"/>
    </xf>
  </cellXfs>
  <cellStyles count="1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40 % – Zvýraznění1" xfId="33"/>
    <cellStyle name="40 % – Zvýraznění2" xfId="34"/>
    <cellStyle name="40 % – Zvýraznění3" xfId="35"/>
    <cellStyle name="40 % – Zvýraznění4" xfId="36"/>
    <cellStyle name="40 % – Zvýraznění5" xfId="37"/>
    <cellStyle name="40 % – Zvýraznění6" xfId="38"/>
    <cellStyle name="40% - Accent1" xfId="39"/>
    <cellStyle name="40% - Accent1 2" xfId="40"/>
    <cellStyle name="40% - Accent2" xfId="41"/>
    <cellStyle name="40% - Accent2 2" xfId="42"/>
    <cellStyle name="40% - Accent3" xfId="43"/>
    <cellStyle name="40% - Accent3 2" xfId="44"/>
    <cellStyle name="40% - Accent4" xfId="45"/>
    <cellStyle name="40% - Accent4 2" xfId="46"/>
    <cellStyle name="40% - Accent5" xfId="47"/>
    <cellStyle name="40% - Accent5 2" xfId="48"/>
    <cellStyle name="40% - Accent6" xfId="49"/>
    <cellStyle name="40% - Accent6 2" xfId="50"/>
    <cellStyle name="60 % – Zvýraznění1" xfId="51"/>
    <cellStyle name="60 % – Zvýraznění2" xfId="52"/>
    <cellStyle name="60 % – Zvýraznění3" xfId="53"/>
    <cellStyle name="60 % – Zvýraznění4" xfId="54"/>
    <cellStyle name="60 % – Zvýraznění5" xfId="55"/>
    <cellStyle name="60 % – Zvýraznění6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Calculation" xfId="83"/>
    <cellStyle name="Calculation 2" xfId="84"/>
    <cellStyle name="Celkem" xfId="85"/>
    <cellStyle name="Comma" xfId="86"/>
    <cellStyle name="Comma [0]" xfId="87"/>
    <cellStyle name="Currency" xfId="88"/>
    <cellStyle name="Currency [0]" xfId="89"/>
    <cellStyle name="Explanatory Text" xfId="90"/>
    <cellStyle name="Explanatory Text 2" xfId="91"/>
    <cellStyle name="Followed Hyperlink" xfId="92"/>
    <cellStyle name="Good" xfId="93"/>
    <cellStyle name="Good 2" xfId="94"/>
    <cellStyle name="Heading 1" xfId="95"/>
    <cellStyle name="Heading 1 2" xfId="96"/>
    <cellStyle name="Heading 2" xfId="97"/>
    <cellStyle name="Heading 2 2" xfId="98"/>
    <cellStyle name="Heading 3" xfId="99"/>
    <cellStyle name="Heading 3 2" xfId="100"/>
    <cellStyle name="Heading 4" xfId="101"/>
    <cellStyle name="Heading 4 2" xfId="102"/>
    <cellStyle name="Hyperlink" xfId="103"/>
    <cellStyle name="Check Cell" xfId="104"/>
    <cellStyle name="Check Cell 2" xfId="105"/>
    <cellStyle name="Chybně" xfId="106"/>
    <cellStyle name="Input" xfId="107"/>
    <cellStyle name="Input 2" xfId="108"/>
    <cellStyle name="Kontrolní buňka" xfId="109"/>
    <cellStyle name="Linked Cell" xfId="110"/>
    <cellStyle name="Linked Cell 2" xfId="111"/>
    <cellStyle name="Nadpis 1" xfId="112"/>
    <cellStyle name="Nadpis 2" xfId="113"/>
    <cellStyle name="Nadpis 3" xfId="114"/>
    <cellStyle name="Nadpis 4" xfId="115"/>
    <cellStyle name="Název" xfId="116"/>
    <cellStyle name="Neutral" xfId="117"/>
    <cellStyle name="Neutral 2" xfId="118"/>
    <cellStyle name="Neutrální" xfId="119"/>
    <cellStyle name="Normal 2" xfId="120"/>
    <cellStyle name="Normal 2 2" xfId="121"/>
    <cellStyle name="Normal 2 2 2" xfId="122"/>
    <cellStyle name="Normal 2 3" xfId="123"/>
    <cellStyle name="Normal 3" xfId="124"/>
    <cellStyle name="Normal 3 2" xfId="125"/>
    <cellStyle name="Normal 4" xfId="126"/>
    <cellStyle name="Normal 5" xfId="127"/>
    <cellStyle name="Normal 6" xfId="128"/>
    <cellStyle name="Normal 7" xfId="129"/>
    <cellStyle name="Normal 8" xfId="130"/>
    <cellStyle name="normální_HDP v b.c." xfId="131"/>
    <cellStyle name="Note" xfId="132"/>
    <cellStyle name="Note 2" xfId="133"/>
    <cellStyle name="Output" xfId="134"/>
    <cellStyle name="Output 2" xfId="135"/>
    <cellStyle name="Percent" xfId="136"/>
    <cellStyle name="Percent 2" xfId="137"/>
    <cellStyle name="Percent 3" xfId="138"/>
    <cellStyle name="Percent 4" xfId="139"/>
    <cellStyle name="percentá 2" xfId="140"/>
    <cellStyle name="Poznámka" xfId="141"/>
    <cellStyle name="Poznámka 2" xfId="142"/>
    <cellStyle name="Propojená buňka" xfId="143"/>
    <cellStyle name="Správně" xfId="144"/>
    <cellStyle name="Style 1" xfId="145"/>
    <cellStyle name="Text upozornění" xfId="146"/>
    <cellStyle name="Title" xfId="147"/>
    <cellStyle name="Title 2" xfId="148"/>
    <cellStyle name="Total" xfId="149"/>
    <cellStyle name="Total 2" xfId="150"/>
    <cellStyle name="Vstup" xfId="151"/>
    <cellStyle name="Výpočet" xfId="152"/>
    <cellStyle name="Výstup" xfId="153"/>
    <cellStyle name="Vysvětlující text" xfId="154"/>
    <cellStyle name="Warning Text" xfId="155"/>
    <cellStyle name="Warning Text 2" xfId="156"/>
    <cellStyle name="Zvýraznění 1" xfId="157"/>
    <cellStyle name="Zvýraznění 2" xfId="158"/>
    <cellStyle name="Zvýraznění 3" xfId="159"/>
    <cellStyle name="Zvýraznění 4" xfId="160"/>
    <cellStyle name="Zvýraznění 5" xfId="161"/>
    <cellStyle name="Zvýraznění 6" xfId="1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X82"/>
  <sheetViews>
    <sheetView showGridLines="0" tabSelected="1" zoomScale="80" zoomScaleNormal="80" zoomScalePageLayoutView="0" workbookViewId="0" topLeftCell="A1">
      <pane xSplit="6" ySplit="4" topLeftCell="G32" activePane="bottomRight" state="frozen"/>
      <selection pane="topLeft" activeCell="A1" sqref="A1"/>
      <selection pane="topRight" activeCell="G1" sqref="G1"/>
      <selection pane="bottomLeft" activeCell="A6" sqref="A6"/>
      <selection pane="bottomRight" activeCell="V49" sqref="V49"/>
    </sheetView>
  </sheetViews>
  <sheetFormatPr defaultColWidth="9.140625" defaultRowHeight="15" outlineLevelRow="1"/>
  <cols>
    <col min="1" max="4" width="3.140625" style="0" customWidth="1"/>
    <col min="5" max="5" width="35.140625" style="0" customWidth="1"/>
    <col min="6" max="6" width="41.28125" style="0" customWidth="1"/>
    <col min="7" max="7" width="11.57421875" style="0" customWidth="1"/>
    <col min="8" max="8" width="11.00390625" style="0" customWidth="1"/>
    <col min="9" max="10" width="11.00390625" style="146" customWidth="1"/>
    <col min="11" max="11" width="11.00390625" style="0" customWidth="1"/>
    <col min="12" max="12" width="10.421875" style="0" customWidth="1"/>
    <col min="13" max="14" width="10.421875" style="146" customWidth="1"/>
    <col min="15" max="16" width="11.421875" style="0" bestFit="1" customWidth="1"/>
  </cols>
  <sheetData>
    <row r="1" ht="22.5" customHeight="1" thickBot="1">
      <c r="B1" s="1"/>
    </row>
    <row r="2" spans="2:14" s="146" customFormat="1" ht="30" customHeight="1" thickBot="1">
      <c r="B2" s="269" t="str">
        <f>"Medium-Term Forecast "&amp;H3&amp;" for key macroeconomic indicators"</f>
        <v>Medium-Term Forecast MTF-2017Q4 for key macroeconomic indicators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1"/>
    </row>
    <row r="3" spans="2:14" ht="15">
      <c r="B3" s="261" t="s">
        <v>21</v>
      </c>
      <c r="C3" s="262"/>
      <c r="D3" s="262"/>
      <c r="E3" s="263"/>
      <c r="F3" s="267" t="s">
        <v>19</v>
      </c>
      <c r="G3" s="251" t="s">
        <v>18</v>
      </c>
      <c r="H3" s="272" t="s">
        <v>94</v>
      </c>
      <c r="I3" s="272"/>
      <c r="J3" s="272"/>
      <c r="K3" s="273"/>
      <c r="L3" s="274" t="s">
        <v>93</v>
      </c>
      <c r="M3" s="272"/>
      <c r="N3" s="275"/>
    </row>
    <row r="4" spans="2:14" ht="15">
      <c r="B4" s="264"/>
      <c r="C4" s="265"/>
      <c r="D4" s="265"/>
      <c r="E4" s="266"/>
      <c r="F4" s="268"/>
      <c r="G4" s="2">
        <v>2016</v>
      </c>
      <c r="H4" s="2">
        <v>2017</v>
      </c>
      <c r="I4" s="223">
        <v>2018</v>
      </c>
      <c r="J4" s="223">
        <v>2019</v>
      </c>
      <c r="K4" s="223">
        <v>2020</v>
      </c>
      <c r="L4" s="2">
        <v>2017</v>
      </c>
      <c r="M4" s="2">
        <v>2018</v>
      </c>
      <c r="N4" s="252">
        <v>2019</v>
      </c>
    </row>
    <row r="5" spans="2:14" ht="15.75" thickBot="1">
      <c r="B5" s="3" t="s">
        <v>22</v>
      </c>
      <c r="C5" s="4"/>
      <c r="D5" s="4"/>
      <c r="E5" s="5"/>
      <c r="F5" s="6"/>
      <c r="G5" s="7"/>
      <c r="H5" s="8"/>
      <c r="I5" s="8"/>
      <c r="J5" s="8"/>
      <c r="K5" s="7"/>
      <c r="L5" s="8"/>
      <c r="M5" s="8"/>
      <c r="N5" s="9"/>
    </row>
    <row r="6" spans="2:24" ht="15">
      <c r="B6" s="10"/>
      <c r="C6" s="11" t="s">
        <v>28</v>
      </c>
      <c r="D6" s="11"/>
      <c r="E6" s="12"/>
      <c r="F6" s="13" t="s">
        <v>29</v>
      </c>
      <c r="G6" s="106">
        <v>-0.4816666666666549</v>
      </c>
      <c r="H6" s="105">
        <v>1.374979077105948</v>
      </c>
      <c r="I6" s="105">
        <v>2.3599856606765854</v>
      </c>
      <c r="J6" s="105">
        <v>1.9763970201526888</v>
      </c>
      <c r="K6" s="106">
        <v>2.327028079849967</v>
      </c>
      <c r="L6" s="105">
        <v>0.09999999999999987</v>
      </c>
      <c r="M6" s="105">
        <v>0.3999999999999999</v>
      </c>
      <c r="N6" s="108">
        <v>0</v>
      </c>
      <c r="O6" s="188"/>
      <c r="T6" s="241"/>
      <c r="U6" s="241"/>
      <c r="V6" s="241"/>
      <c r="W6" s="241"/>
      <c r="X6" s="241"/>
    </row>
    <row r="7" spans="2:24" ht="15">
      <c r="B7" s="10"/>
      <c r="C7" s="11" t="s">
        <v>30</v>
      </c>
      <c r="D7" s="11"/>
      <c r="E7" s="12"/>
      <c r="F7" s="13" t="s">
        <v>29</v>
      </c>
      <c r="G7" s="106">
        <v>-0.5135606318615658</v>
      </c>
      <c r="H7" s="105">
        <v>1.293254397052749</v>
      </c>
      <c r="I7" s="105">
        <v>2.2820524174160397</v>
      </c>
      <c r="J7" s="105">
        <v>2.092162090955597</v>
      </c>
      <c r="K7" s="106">
        <v>2.3954499075700824</v>
      </c>
      <c r="L7" s="105">
        <v>0.10000000000000009</v>
      </c>
      <c r="M7" s="105">
        <v>0.2999999999999998</v>
      </c>
      <c r="N7" s="108">
        <v>0</v>
      </c>
      <c r="O7" s="188"/>
      <c r="T7" s="241"/>
      <c r="U7" s="241"/>
      <c r="V7" s="241"/>
      <c r="W7" s="241"/>
      <c r="X7" s="241"/>
    </row>
    <row r="8" spans="2:24" ht="15">
      <c r="B8" s="10"/>
      <c r="C8" s="158" t="s">
        <v>31</v>
      </c>
      <c r="D8" s="158"/>
      <c r="E8" s="159"/>
      <c r="F8" s="13" t="s">
        <v>29</v>
      </c>
      <c r="G8" s="14">
        <v>-0.44841208340356786</v>
      </c>
      <c r="H8" s="204">
        <v>1.153613380563769</v>
      </c>
      <c r="I8" s="204">
        <v>2.24621995805893</v>
      </c>
      <c r="J8" s="204">
        <v>2.640764297323244</v>
      </c>
      <c r="K8" s="14">
        <v>2.83444170118878</v>
      </c>
      <c r="L8" s="204">
        <v>0.19999999999999996</v>
      </c>
      <c r="M8" s="204">
        <v>0.20000000000000018</v>
      </c>
      <c r="N8" s="208">
        <v>0.10000000000000009</v>
      </c>
      <c r="O8" s="188"/>
      <c r="T8" s="241"/>
      <c r="U8" s="241"/>
      <c r="V8" s="241"/>
      <c r="W8" s="241"/>
      <c r="X8" s="241"/>
    </row>
    <row r="9" spans="2:24" ht="3.75" customHeight="1">
      <c r="B9" s="10"/>
      <c r="C9" s="11"/>
      <c r="D9" s="11"/>
      <c r="E9" s="12"/>
      <c r="F9" s="13"/>
      <c r="G9" s="14"/>
      <c r="H9" s="204"/>
      <c r="I9" s="204"/>
      <c r="J9" s="204"/>
      <c r="K9" s="14"/>
      <c r="L9" s="204"/>
      <c r="M9" s="204"/>
      <c r="N9" s="208"/>
      <c r="O9" s="188"/>
      <c r="T9" s="241"/>
      <c r="U9" s="241"/>
      <c r="V9" s="241"/>
      <c r="W9" s="241"/>
      <c r="X9" s="241"/>
    </row>
    <row r="10" spans="2:24" ht="15.75" thickBot="1">
      <c r="B10" s="3" t="s">
        <v>23</v>
      </c>
      <c r="C10" s="4"/>
      <c r="D10" s="4"/>
      <c r="E10" s="5"/>
      <c r="F10" s="6"/>
      <c r="G10" s="144"/>
      <c r="H10" s="145"/>
      <c r="I10" s="145"/>
      <c r="J10" s="145"/>
      <c r="K10" s="144"/>
      <c r="L10" s="145"/>
      <c r="M10" s="145"/>
      <c r="N10" s="209"/>
      <c r="O10" s="188"/>
      <c r="T10" s="241"/>
      <c r="U10" s="241"/>
      <c r="V10" s="241"/>
      <c r="W10" s="241"/>
      <c r="X10" s="241"/>
    </row>
    <row r="11" spans="2:24" ht="15">
      <c r="B11" s="10"/>
      <c r="C11" s="11" t="s">
        <v>32</v>
      </c>
      <c r="D11" s="11"/>
      <c r="E11" s="12"/>
      <c r="F11" s="13" t="s">
        <v>33</v>
      </c>
      <c r="G11" s="14">
        <v>3.324695298622075</v>
      </c>
      <c r="H11" s="204">
        <v>3.3612168553440256</v>
      </c>
      <c r="I11" s="204">
        <v>4.312704206924849</v>
      </c>
      <c r="J11" s="204">
        <v>4.743260398300691</v>
      </c>
      <c r="K11" s="14">
        <v>3.779655595526336</v>
      </c>
      <c r="L11" s="204">
        <v>0.10000000000000009</v>
      </c>
      <c r="M11" s="204">
        <v>0.09999999999999964</v>
      </c>
      <c r="N11" s="208">
        <v>0.10000000000000053</v>
      </c>
      <c r="O11" s="188"/>
      <c r="T11" s="241"/>
      <c r="U11" s="241"/>
      <c r="V11" s="241"/>
      <c r="W11" s="241"/>
      <c r="X11" s="241"/>
    </row>
    <row r="12" spans="2:24" ht="15">
      <c r="B12" s="10"/>
      <c r="C12" s="11"/>
      <c r="D12" s="11" t="s">
        <v>34</v>
      </c>
      <c r="E12" s="12"/>
      <c r="F12" s="13" t="s">
        <v>33</v>
      </c>
      <c r="G12" s="14">
        <v>2.6824310514395506</v>
      </c>
      <c r="H12" s="204">
        <v>3.4470346637716034</v>
      </c>
      <c r="I12" s="204">
        <v>3.7521640105732814</v>
      </c>
      <c r="J12" s="204">
        <v>4.13491425407355</v>
      </c>
      <c r="K12" s="14">
        <v>4.079570601692311</v>
      </c>
      <c r="L12" s="204">
        <v>0</v>
      </c>
      <c r="M12" s="204">
        <v>-0.10000000000000009</v>
      </c>
      <c r="N12" s="208">
        <v>0.09999999999999964</v>
      </c>
      <c r="O12" s="188"/>
      <c r="T12" s="241"/>
      <c r="U12" s="241"/>
      <c r="V12" s="241"/>
      <c r="W12" s="241"/>
      <c r="X12" s="241"/>
    </row>
    <row r="13" spans="2:24" ht="15">
      <c r="B13" s="10"/>
      <c r="C13" s="11"/>
      <c r="D13" s="11" t="s">
        <v>35</v>
      </c>
      <c r="E13" s="12"/>
      <c r="F13" s="13" t="s">
        <v>33</v>
      </c>
      <c r="G13" s="14">
        <v>1.5760584746165875</v>
      </c>
      <c r="H13" s="204">
        <v>-0.09137252394963014</v>
      </c>
      <c r="I13" s="204">
        <v>1.178560518968169</v>
      </c>
      <c r="J13" s="204">
        <v>1.6759881976733624</v>
      </c>
      <c r="K13" s="14">
        <v>2.0395723857588735</v>
      </c>
      <c r="L13" s="204">
        <v>-0.7</v>
      </c>
      <c r="M13" s="204">
        <v>-0.30000000000000004</v>
      </c>
      <c r="N13" s="208">
        <v>0</v>
      </c>
      <c r="O13" s="188"/>
      <c r="T13" s="241"/>
      <c r="U13" s="241"/>
      <c r="V13" s="241"/>
      <c r="W13" s="241"/>
      <c r="X13" s="241"/>
    </row>
    <row r="14" spans="2:24" ht="15">
      <c r="B14" s="10"/>
      <c r="C14" s="11"/>
      <c r="D14" s="11" t="s">
        <v>36</v>
      </c>
      <c r="E14" s="12"/>
      <c r="F14" s="13" t="s">
        <v>33</v>
      </c>
      <c r="G14" s="14">
        <v>-8.252259545285924</v>
      </c>
      <c r="H14" s="204">
        <v>2.158786441533067</v>
      </c>
      <c r="I14" s="204">
        <v>8.373695370496392</v>
      </c>
      <c r="J14" s="204">
        <v>4.880177708265009</v>
      </c>
      <c r="K14" s="14">
        <v>4.27324128517526</v>
      </c>
      <c r="L14" s="204">
        <v>1.1</v>
      </c>
      <c r="M14" s="204">
        <v>1.5</v>
      </c>
      <c r="N14" s="208">
        <v>0.40000000000000036</v>
      </c>
      <c r="O14" s="188"/>
      <c r="T14" s="241"/>
      <c r="U14" s="241"/>
      <c r="V14" s="241"/>
      <c r="W14" s="241"/>
      <c r="X14" s="241"/>
    </row>
    <row r="15" spans="2:24" ht="15">
      <c r="B15" s="10"/>
      <c r="C15" s="11"/>
      <c r="D15" s="11" t="s">
        <v>37</v>
      </c>
      <c r="E15" s="12"/>
      <c r="F15" s="13" t="s">
        <v>33</v>
      </c>
      <c r="G15" s="14">
        <v>6.237550770762866</v>
      </c>
      <c r="H15" s="204">
        <v>3.5279639856222076</v>
      </c>
      <c r="I15" s="204">
        <v>7.842954557185422</v>
      </c>
      <c r="J15" s="204">
        <v>8.979599533159785</v>
      </c>
      <c r="K15" s="14">
        <v>5.902154188353137</v>
      </c>
      <c r="L15" s="204">
        <v>-0.9000000000000004</v>
      </c>
      <c r="M15" s="204">
        <v>0</v>
      </c>
      <c r="N15" s="208">
        <v>0.3000000000000007</v>
      </c>
      <c r="O15" s="188"/>
      <c r="T15" s="241"/>
      <c r="U15" s="241"/>
      <c r="V15" s="241"/>
      <c r="W15" s="241"/>
      <c r="X15" s="241"/>
    </row>
    <row r="16" spans="2:24" ht="15">
      <c r="B16" s="10"/>
      <c r="C16" s="11"/>
      <c r="D16" s="11" t="s">
        <v>38</v>
      </c>
      <c r="E16" s="12"/>
      <c r="F16" s="13" t="s">
        <v>33</v>
      </c>
      <c r="G16" s="14">
        <v>3.726684838481404</v>
      </c>
      <c r="H16" s="204">
        <v>3.834458345402794</v>
      </c>
      <c r="I16" s="204">
        <v>7.8659595992326246</v>
      </c>
      <c r="J16" s="204">
        <v>8.35327764804184</v>
      </c>
      <c r="K16" s="14">
        <v>5.973397798877201</v>
      </c>
      <c r="L16" s="204">
        <v>-0.7999999999999998</v>
      </c>
      <c r="M16" s="204">
        <v>0.20000000000000018</v>
      </c>
      <c r="N16" s="208">
        <v>0.3000000000000007</v>
      </c>
      <c r="O16" s="202"/>
      <c r="T16" s="241"/>
      <c r="U16" s="241"/>
      <c r="V16" s="241"/>
      <c r="W16" s="241"/>
      <c r="X16" s="241"/>
    </row>
    <row r="17" spans="2:24" s="146" customFormat="1" ht="15">
      <c r="B17" s="10"/>
      <c r="C17" s="11"/>
      <c r="D17" s="11" t="s">
        <v>39</v>
      </c>
      <c r="E17" s="12"/>
      <c r="F17" s="13" t="s">
        <v>40</v>
      </c>
      <c r="G17" s="17">
        <v>5595.77</v>
      </c>
      <c r="H17" s="18">
        <v>5567.886925000001</v>
      </c>
      <c r="I17" s="18">
        <v>5987.01464</v>
      </c>
      <c r="J17" s="18">
        <v>7040.282708000001</v>
      </c>
      <c r="K17" s="17">
        <v>7392.255679999999</v>
      </c>
      <c r="L17" s="204">
        <v>-329</v>
      </c>
      <c r="M17" s="204">
        <v>-461.6999999999998</v>
      </c>
      <c r="N17" s="208">
        <v>-493.6999999999998</v>
      </c>
      <c r="O17" s="202"/>
      <c r="P17"/>
      <c r="Q17"/>
      <c r="R17"/>
      <c r="S17"/>
      <c r="U17" s="241"/>
      <c r="V17" s="241"/>
      <c r="W17" s="241"/>
      <c r="X17" s="241"/>
    </row>
    <row r="18" spans="2:24" ht="15">
      <c r="B18" s="10"/>
      <c r="C18" s="11" t="s">
        <v>41</v>
      </c>
      <c r="D18" s="11"/>
      <c r="E18" s="12"/>
      <c r="F18" s="13" t="s">
        <v>42</v>
      </c>
      <c r="G18" s="14">
        <v>-0.6672430268293792</v>
      </c>
      <c r="H18" s="204">
        <v>-0.3733382886268425</v>
      </c>
      <c r="I18" s="204">
        <v>0.3053128597056961</v>
      </c>
      <c r="J18" s="204">
        <v>1.2212239556902018</v>
      </c>
      <c r="K18" s="14">
        <v>1.927540374711674</v>
      </c>
      <c r="L18" s="204">
        <v>-0.2</v>
      </c>
      <c r="M18" s="204">
        <v>-0.10000000000000003</v>
      </c>
      <c r="N18" s="208">
        <v>0.09999999999999987</v>
      </c>
      <c r="O18" s="188"/>
      <c r="T18" s="241"/>
      <c r="U18" s="241"/>
      <c r="V18" s="241"/>
      <c r="W18" s="241"/>
      <c r="X18" s="241"/>
    </row>
    <row r="19" spans="2:24" ht="15">
      <c r="B19" s="10"/>
      <c r="C19" s="11" t="s">
        <v>32</v>
      </c>
      <c r="D19" s="11"/>
      <c r="E19" s="12"/>
      <c r="F19" s="13" t="s">
        <v>43</v>
      </c>
      <c r="G19" s="17">
        <v>81153.966</v>
      </c>
      <c r="H19" s="18">
        <v>84849.397608</v>
      </c>
      <c r="I19" s="18">
        <v>90496.801258</v>
      </c>
      <c r="J19" s="18">
        <v>97292.462191</v>
      </c>
      <c r="K19" s="17">
        <v>103831.711794</v>
      </c>
      <c r="L19" s="204">
        <v>379.59999999999127</v>
      </c>
      <c r="M19" s="204">
        <v>693.6999999999971</v>
      </c>
      <c r="N19" s="208">
        <v>1072.300000000003</v>
      </c>
      <c r="O19" s="202"/>
      <c r="T19" s="241"/>
      <c r="U19" s="241"/>
      <c r="V19" s="241"/>
      <c r="W19" s="241"/>
      <c r="X19" s="241"/>
    </row>
    <row r="20" spans="2:24" ht="3.75" customHeight="1">
      <c r="B20" s="10"/>
      <c r="C20" s="11"/>
      <c r="D20" s="11"/>
      <c r="E20" s="12"/>
      <c r="F20" s="13"/>
      <c r="G20" s="13"/>
      <c r="H20" s="15"/>
      <c r="I20" s="15"/>
      <c r="J20" s="15"/>
      <c r="K20" s="13"/>
      <c r="L20" s="204"/>
      <c r="M20" s="204"/>
      <c r="N20" s="208"/>
      <c r="O20" s="188"/>
      <c r="T20" s="241"/>
      <c r="U20" s="241"/>
      <c r="V20" s="241"/>
      <c r="W20" s="241"/>
      <c r="X20" s="241"/>
    </row>
    <row r="21" spans="2:24" ht="15.75" thickBot="1">
      <c r="B21" s="3" t="s">
        <v>24</v>
      </c>
      <c r="C21" s="4"/>
      <c r="D21" s="4"/>
      <c r="E21" s="5"/>
      <c r="F21" s="6"/>
      <c r="G21" s="6"/>
      <c r="H21" s="16"/>
      <c r="I21" s="16"/>
      <c r="J21" s="16"/>
      <c r="K21" s="6"/>
      <c r="L21" s="145"/>
      <c r="M21" s="145"/>
      <c r="N21" s="209"/>
      <c r="O21" s="188"/>
      <c r="T21" s="241"/>
      <c r="U21" s="241"/>
      <c r="V21" s="241"/>
      <c r="W21" s="241"/>
      <c r="X21" s="241"/>
    </row>
    <row r="22" spans="2:24" ht="15">
      <c r="B22" s="10"/>
      <c r="C22" s="11" t="s">
        <v>44</v>
      </c>
      <c r="D22" s="11"/>
      <c r="E22" s="12"/>
      <c r="F22" s="13" t="s">
        <v>45</v>
      </c>
      <c r="G22" s="17">
        <v>2321.0492499999996</v>
      </c>
      <c r="H22" s="18">
        <v>2373.1792499999997</v>
      </c>
      <c r="I22" s="18">
        <v>2413.16125</v>
      </c>
      <c r="J22" s="18">
        <v>2441.8095</v>
      </c>
      <c r="K22" s="17">
        <v>2468.64625</v>
      </c>
      <c r="L22" s="204">
        <v>2.299999999999727</v>
      </c>
      <c r="M22" s="204">
        <v>5.599999999999909</v>
      </c>
      <c r="N22" s="208">
        <v>8.700000000000273</v>
      </c>
      <c r="O22" s="202"/>
      <c r="T22" s="241"/>
      <c r="U22" s="241"/>
      <c r="V22" s="241"/>
      <c r="W22" s="241"/>
      <c r="X22" s="241"/>
    </row>
    <row r="23" spans="2:24" ht="15">
      <c r="B23" s="10"/>
      <c r="C23" s="11" t="s">
        <v>44</v>
      </c>
      <c r="D23" s="11"/>
      <c r="E23" s="12"/>
      <c r="F23" s="13" t="s">
        <v>46</v>
      </c>
      <c r="G23" s="14">
        <v>2.3797945125417925</v>
      </c>
      <c r="H23" s="204">
        <v>2.245966991006327</v>
      </c>
      <c r="I23" s="204">
        <v>1.6847442096925533</v>
      </c>
      <c r="J23" s="204">
        <v>1.1871668335466552</v>
      </c>
      <c r="K23" s="14">
        <v>1.0990517483038644</v>
      </c>
      <c r="L23" s="204">
        <v>0.10000000000000009</v>
      </c>
      <c r="M23" s="204">
        <v>0.19999999999999996</v>
      </c>
      <c r="N23" s="208">
        <v>0.09999999999999987</v>
      </c>
      <c r="O23" s="188"/>
      <c r="T23" s="241"/>
      <c r="U23" s="241"/>
      <c r="V23" s="241"/>
      <c r="W23" s="241"/>
      <c r="X23" s="241"/>
    </row>
    <row r="24" spans="2:24" ht="18">
      <c r="B24" s="10"/>
      <c r="C24" s="11" t="s">
        <v>47</v>
      </c>
      <c r="D24" s="11"/>
      <c r="E24" s="12"/>
      <c r="F24" s="13" t="s">
        <v>48</v>
      </c>
      <c r="G24" s="20">
        <v>265.99325</v>
      </c>
      <c r="H24" s="19">
        <v>225.69649999999996</v>
      </c>
      <c r="I24" s="19">
        <v>207.17625</v>
      </c>
      <c r="J24" s="19">
        <v>189.10950000000003</v>
      </c>
      <c r="K24" s="20">
        <v>172.21275</v>
      </c>
      <c r="L24" s="204">
        <v>-4.900000000000006</v>
      </c>
      <c r="M24" s="204">
        <v>-6.5</v>
      </c>
      <c r="N24" s="208">
        <v>-7.200000000000017</v>
      </c>
      <c r="O24" s="202"/>
      <c r="T24" s="241"/>
      <c r="U24" s="241"/>
      <c r="V24" s="241"/>
      <c r="W24" s="241"/>
      <c r="X24" s="241"/>
    </row>
    <row r="25" spans="2:24" ht="15">
      <c r="B25" s="10"/>
      <c r="C25" s="11" t="s">
        <v>49</v>
      </c>
      <c r="D25" s="11"/>
      <c r="E25" s="12"/>
      <c r="F25" s="13" t="s">
        <v>4</v>
      </c>
      <c r="G25" s="14">
        <v>9.644499999999999</v>
      </c>
      <c r="H25" s="204">
        <v>8.182425</v>
      </c>
      <c r="I25" s="204">
        <v>7.489175</v>
      </c>
      <c r="J25" s="204">
        <v>6.81955</v>
      </c>
      <c r="K25" s="14">
        <v>6.196424999999999</v>
      </c>
      <c r="L25" s="204">
        <v>-0.20000000000000107</v>
      </c>
      <c r="M25" s="204">
        <v>-0.20000000000000018</v>
      </c>
      <c r="N25" s="208">
        <v>-0.2999999999999998</v>
      </c>
      <c r="O25" s="21"/>
      <c r="T25" s="241"/>
      <c r="U25" s="241"/>
      <c r="V25" s="241"/>
      <c r="W25" s="241"/>
      <c r="X25" s="241"/>
    </row>
    <row r="26" spans="2:24" ht="18">
      <c r="B26" s="10"/>
      <c r="C26" s="158" t="s">
        <v>50</v>
      </c>
      <c r="D26" s="158"/>
      <c r="E26" s="159"/>
      <c r="F26" s="13" t="s">
        <v>51</v>
      </c>
      <c r="G26" s="14">
        <v>-0.4352999999999982</v>
      </c>
      <c r="H26" s="204">
        <v>0.1999250000000008</v>
      </c>
      <c r="I26" s="204">
        <v>0.6078249999999994</v>
      </c>
      <c r="J26" s="204">
        <v>1.1378750000000006</v>
      </c>
      <c r="K26" s="14">
        <v>1.6477750000000007</v>
      </c>
      <c r="L26" s="204">
        <v>0</v>
      </c>
      <c r="M26" s="204">
        <v>0.09999999999999998</v>
      </c>
      <c r="N26" s="208">
        <v>0.20000000000000007</v>
      </c>
      <c r="O26" s="188"/>
      <c r="T26" s="241"/>
      <c r="U26" s="241"/>
      <c r="V26" s="241"/>
      <c r="W26" s="241"/>
      <c r="X26" s="241"/>
    </row>
    <row r="27" spans="2:24" ht="18">
      <c r="B27" s="10"/>
      <c r="C27" s="11" t="s">
        <v>52</v>
      </c>
      <c r="D27" s="11"/>
      <c r="E27" s="12"/>
      <c r="F27" s="13" t="s">
        <v>29</v>
      </c>
      <c r="G27" s="14">
        <v>0.9229367870674139</v>
      </c>
      <c r="H27" s="204">
        <v>1.0907519359035405</v>
      </c>
      <c r="I27" s="204">
        <v>2.5844191453272174</v>
      </c>
      <c r="J27" s="204">
        <v>3.514372104719385</v>
      </c>
      <c r="K27" s="14">
        <v>2.6514628978875834</v>
      </c>
      <c r="L27" s="204">
        <v>0</v>
      </c>
      <c r="M27" s="204">
        <v>0</v>
      </c>
      <c r="N27" s="208">
        <v>0</v>
      </c>
      <c r="O27" s="188"/>
      <c r="T27" s="241"/>
      <c r="U27" s="241"/>
      <c r="V27" s="241"/>
      <c r="W27" s="241"/>
      <c r="X27" s="241"/>
    </row>
    <row r="28" spans="2:24" ht="18">
      <c r="B28" s="10"/>
      <c r="C28" s="158" t="s">
        <v>53</v>
      </c>
      <c r="D28" s="158"/>
      <c r="E28" s="159"/>
      <c r="F28" s="13" t="s">
        <v>29</v>
      </c>
      <c r="G28" s="14">
        <v>0.39406474920423307</v>
      </c>
      <c r="H28" s="204">
        <v>2.8508933776562344</v>
      </c>
      <c r="I28" s="204">
        <v>4.896125872939507</v>
      </c>
      <c r="J28" s="204">
        <v>6.247933817698808</v>
      </c>
      <c r="K28" s="14">
        <v>5.561051079007754</v>
      </c>
      <c r="L28" s="204">
        <v>0.19999999999999973</v>
      </c>
      <c r="M28" s="204">
        <v>0.20000000000000018</v>
      </c>
      <c r="N28" s="208">
        <v>0.20000000000000018</v>
      </c>
      <c r="O28" s="188"/>
      <c r="T28" s="241"/>
      <c r="U28" s="241"/>
      <c r="V28" s="241"/>
      <c r="W28" s="241"/>
      <c r="X28" s="241"/>
    </row>
    <row r="29" spans="2:24" ht="15">
      <c r="B29" s="10"/>
      <c r="C29" s="22" t="s">
        <v>54</v>
      </c>
      <c r="D29" s="22"/>
      <c r="E29" s="23"/>
      <c r="F29" s="13" t="s">
        <v>46</v>
      </c>
      <c r="G29" s="14">
        <v>2.3170533510213005</v>
      </c>
      <c r="H29" s="204">
        <v>3.923785898184832</v>
      </c>
      <c r="I29" s="204">
        <v>5.071593890624854</v>
      </c>
      <c r="J29" s="204">
        <v>5.288198082806872</v>
      </c>
      <c r="K29" s="14">
        <v>5.321768903260391</v>
      </c>
      <c r="L29" s="204">
        <v>-0.3999999999999999</v>
      </c>
      <c r="M29" s="204">
        <v>0.1999999999999993</v>
      </c>
      <c r="N29" s="208">
        <v>0.2999999999999998</v>
      </c>
      <c r="O29" s="188"/>
      <c r="T29" s="241"/>
      <c r="U29" s="241"/>
      <c r="V29" s="241"/>
      <c r="W29" s="241"/>
      <c r="X29" s="241"/>
    </row>
    <row r="30" spans="2:24" ht="18">
      <c r="B30" s="10"/>
      <c r="C30" s="11" t="s">
        <v>55</v>
      </c>
      <c r="D30" s="11"/>
      <c r="E30" s="12"/>
      <c r="F30" s="13" t="s">
        <v>29</v>
      </c>
      <c r="G30" s="157">
        <v>3.2842582115753913</v>
      </c>
      <c r="H30" s="205">
        <v>4.382666119622442</v>
      </c>
      <c r="I30" s="205">
        <v>5.104956784560002</v>
      </c>
      <c r="J30" s="205">
        <v>5.318574949712243</v>
      </c>
      <c r="K30" s="157">
        <v>5.323527039821414</v>
      </c>
      <c r="L30" s="204">
        <v>0</v>
      </c>
      <c r="M30" s="204">
        <v>0.1999999999999993</v>
      </c>
      <c r="N30" s="208">
        <v>0.2999999999999998</v>
      </c>
      <c r="O30" s="188"/>
      <c r="T30" s="241"/>
      <c r="U30" s="241"/>
      <c r="V30" s="241"/>
      <c r="W30" s="241"/>
      <c r="X30" s="241"/>
    </row>
    <row r="31" spans="2:24" ht="18">
      <c r="B31" s="10"/>
      <c r="C31" s="11" t="s">
        <v>56</v>
      </c>
      <c r="D31" s="11"/>
      <c r="E31" s="12"/>
      <c r="F31" s="13" t="s">
        <v>29</v>
      </c>
      <c r="G31" s="157">
        <v>3.8171215804439385</v>
      </c>
      <c r="H31" s="205">
        <v>3.071854229143426</v>
      </c>
      <c r="I31" s="205">
        <v>2.7603897986780055</v>
      </c>
      <c r="J31" s="205">
        <v>3.14837150416092</v>
      </c>
      <c r="K31" s="157">
        <v>2.868821693332862</v>
      </c>
      <c r="L31" s="204">
        <v>-0.10000000000000009</v>
      </c>
      <c r="M31" s="204">
        <v>-0.10000000000000009</v>
      </c>
      <c r="N31" s="208">
        <v>0.30000000000000027</v>
      </c>
      <c r="O31" s="188"/>
      <c r="T31" s="241"/>
      <c r="U31" s="241"/>
      <c r="V31" s="241"/>
      <c r="W31" s="241"/>
      <c r="X31" s="241"/>
    </row>
    <row r="32" spans="2:24" ht="3.75" customHeight="1">
      <c r="B32" s="10"/>
      <c r="C32" s="11"/>
      <c r="D32" s="11"/>
      <c r="E32" s="12"/>
      <c r="F32" s="12"/>
      <c r="G32" s="13"/>
      <c r="H32" s="15"/>
      <c r="I32" s="15"/>
      <c r="J32" s="15"/>
      <c r="K32" s="13"/>
      <c r="L32" s="204"/>
      <c r="M32" s="204"/>
      <c r="N32" s="208"/>
      <c r="O32" s="188"/>
      <c r="T32" s="241"/>
      <c r="U32" s="241"/>
      <c r="V32" s="241"/>
      <c r="W32" s="241"/>
      <c r="X32" s="241"/>
    </row>
    <row r="33" spans="2:24" ht="15.75" thickBot="1">
      <c r="B33" s="3" t="s">
        <v>25</v>
      </c>
      <c r="C33" s="4"/>
      <c r="D33" s="4"/>
      <c r="E33" s="5"/>
      <c r="F33" s="5"/>
      <c r="G33" s="6"/>
      <c r="H33" s="16"/>
      <c r="I33" s="16"/>
      <c r="J33" s="16"/>
      <c r="K33" s="6"/>
      <c r="L33" s="145"/>
      <c r="M33" s="145"/>
      <c r="N33" s="209"/>
      <c r="O33" s="188"/>
      <c r="T33" s="241"/>
      <c r="U33" s="241"/>
      <c r="V33" s="241"/>
      <c r="W33" s="241"/>
      <c r="X33" s="241"/>
    </row>
    <row r="34" spans="2:24" ht="15">
      <c r="B34" s="10"/>
      <c r="C34" s="11" t="s">
        <v>57</v>
      </c>
      <c r="D34" s="11"/>
      <c r="E34" s="12"/>
      <c r="F34" s="13" t="s">
        <v>58</v>
      </c>
      <c r="G34" s="157">
        <v>3.2044745309987093</v>
      </c>
      <c r="H34" s="205">
        <v>3.0006547399168397</v>
      </c>
      <c r="I34" s="205">
        <v>3.628237999003119</v>
      </c>
      <c r="J34" s="205">
        <v>4.212834757535518</v>
      </c>
      <c r="K34" s="157">
        <v>4.089717254921197</v>
      </c>
      <c r="L34" s="204">
        <v>-0.5</v>
      </c>
      <c r="M34" s="204">
        <v>-0.2999999999999998</v>
      </c>
      <c r="N34" s="208">
        <v>0.20000000000000018</v>
      </c>
      <c r="O34" s="188"/>
      <c r="T34" s="241"/>
      <c r="U34" s="241"/>
      <c r="V34" s="241"/>
      <c r="W34" s="241"/>
      <c r="X34" s="241"/>
    </row>
    <row r="35" spans="2:24" ht="18">
      <c r="B35" s="10"/>
      <c r="C35" s="11" t="s">
        <v>59</v>
      </c>
      <c r="D35" s="11"/>
      <c r="E35" s="12"/>
      <c r="F35" s="13" t="s">
        <v>60</v>
      </c>
      <c r="G35" s="157">
        <v>9.45519966527825</v>
      </c>
      <c r="H35" s="205">
        <v>9.255509054860193</v>
      </c>
      <c r="I35" s="205">
        <v>9.102059359101133</v>
      </c>
      <c r="J35" s="205">
        <v>9.170028059000897</v>
      </c>
      <c r="K35" s="157">
        <v>9.17888172023905</v>
      </c>
      <c r="L35" s="204">
        <v>-0.1999999999999993</v>
      </c>
      <c r="M35" s="204">
        <v>-0.40000000000000036</v>
      </c>
      <c r="N35" s="208">
        <v>-0.3000000000000007</v>
      </c>
      <c r="O35" s="188"/>
      <c r="T35" s="241"/>
      <c r="U35" s="241"/>
      <c r="V35" s="241"/>
      <c r="W35" s="241"/>
      <c r="X35" s="241"/>
    </row>
    <row r="36" spans="2:24" ht="3.75" customHeight="1">
      <c r="B36" s="10"/>
      <c r="C36" s="11"/>
      <c r="D36" s="11"/>
      <c r="E36" s="12"/>
      <c r="F36" s="12"/>
      <c r="G36" s="13"/>
      <c r="H36" s="15"/>
      <c r="I36" s="15"/>
      <c r="J36" s="15"/>
      <c r="K36" s="13"/>
      <c r="L36" s="204"/>
      <c r="M36" s="204"/>
      <c r="N36" s="208"/>
      <c r="O36" s="188"/>
      <c r="T36" s="241"/>
      <c r="U36" s="241"/>
      <c r="V36" s="241"/>
      <c r="W36" s="241"/>
      <c r="X36" s="241"/>
    </row>
    <row r="37" spans="2:24" s="146" customFormat="1" ht="18" customHeight="1" thickBot="1">
      <c r="B37" s="3" t="s">
        <v>26</v>
      </c>
      <c r="C37" s="4"/>
      <c r="D37" s="4"/>
      <c r="E37" s="5"/>
      <c r="F37" s="5"/>
      <c r="G37" s="6"/>
      <c r="H37" s="16"/>
      <c r="I37" s="16"/>
      <c r="J37" s="16"/>
      <c r="K37" s="6"/>
      <c r="L37" s="145"/>
      <c r="M37" s="145"/>
      <c r="N37" s="209"/>
      <c r="O37" s="188"/>
      <c r="P37"/>
      <c r="Q37"/>
      <c r="R37"/>
      <c r="S37"/>
      <c r="T37" s="241"/>
      <c r="U37" s="241"/>
      <c r="V37" s="241"/>
      <c r="W37" s="241"/>
      <c r="X37" s="241"/>
    </row>
    <row r="38" spans="2:24" s="146" customFormat="1" ht="15">
      <c r="B38" s="189"/>
      <c r="C38" s="91" t="s">
        <v>61</v>
      </c>
      <c r="D38" s="49"/>
      <c r="E38" s="50"/>
      <c r="F38" s="13" t="s">
        <v>62</v>
      </c>
      <c r="G38" s="157">
        <v>39.320533022378726</v>
      </c>
      <c r="H38" s="205">
        <v>39.36142188695168</v>
      </c>
      <c r="I38" s="205">
        <v>39.216977722723506</v>
      </c>
      <c r="J38" s="205">
        <v>38.671930573517734</v>
      </c>
      <c r="K38" s="157">
        <v>38.346059392988415</v>
      </c>
      <c r="L38" s="205">
        <v>0</v>
      </c>
      <c r="M38" s="205">
        <v>-0.19999999999999574</v>
      </c>
      <c r="N38" s="253">
        <v>-0.29999999999999716</v>
      </c>
      <c r="O38" s="188"/>
      <c r="P38" s="205"/>
      <c r="Q38" s="205"/>
      <c r="R38" s="205"/>
      <c r="S38" s="241"/>
      <c r="T38" s="241"/>
      <c r="U38" s="241"/>
      <c r="V38" s="241"/>
      <c r="W38" s="241"/>
      <c r="X38" s="241"/>
    </row>
    <row r="39" spans="2:24" s="146" customFormat="1" ht="15">
      <c r="B39" s="189"/>
      <c r="C39" s="91" t="s">
        <v>63</v>
      </c>
      <c r="D39" s="49"/>
      <c r="E39" s="50"/>
      <c r="F39" s="13" t="s">
        <v>62</v>
      </c>
      <c r="G39" s="157">
        <v>41.5063941545383</v>
      </c>
      <c r="H39" s="205">
        <v>40.725956837625645</v>
      </c>
      <c r="I39" s="205">
        <v>40.09925234698941</v>
      </c>
      <c r="J39" s="205">
        <v>39.07140006809252</v>
      </c>
      <c r="K39" s="157">
        <v>38.403199672452445</v>
      </c>
      <c r="L39" s="205">
        <v>-0.09999999999999432</v>
      </c>
      <c r="M39" s="205">
        <v>-0.29999999999999716</v>
      </c>
      <c r="N39" s="253">
        <v>-0.29999999999999716</v>
      </c>
      <c r="O39" s="188"/>
      <c r="P39" s="205"/>
      <c r="Q39" s="205"/>
      <c r="R39" s="205"/>
      <c r="S39" s="241"/>
      <c r="T39" s="241"/>
      <c r="U39" s="241"/>
      <c r="V39" s="241"/>
      <c r="W39" s="241"/>
      <c r="X39" s="241"/>
    </row>
    <row r="40" spans="2:24" s="146" customFormat="1" ht="18">
      <c r="B40" s="189"/>
      <c r="C40" s="91" t="s">
        <v>64</v>
      </c>
      <c r="D40" s="49"/>
      <c r="E40" s="50"/>
      <c r="F40" s="13" t="s">
        <v>62</v>
      </c>
      <c r="G40" s="157">
        <v>-2.1858611321595753</v>
      </c>
      <c r="H40" s="205">
        <v>-1.3645349506739652</v>
      </c>
      <c r="I40" s="205">
        <v>-0.882274624265904</v>
      </c>
      <c r="J40" s="205">
        <v>-0.39946949457478687</v>
      </c>
      <c r="K40" s="157">
        <v>-0.057140279464023114</v>
      </c>
      <c r="L40" s="205">
        <v>0</v>
      </c>
      <c r="M40" s="205">
        <v>0</v>
      </c>
      <c r="N40" s="253">
        <v>0</v>
      </c>
      <c r="O40" s="188"/>
      <c r="P40" s="205"/>
      <c r="Q40" s="205"/>
      <c r="R40" s="205"/>
      <c r="S40" s="241"/>
      <c r="T40" s="241"/>
      <c r="U40" s="241"/>
      <c r="V40" s="241"/>
      <c r="W40" s="241"/>
      <c r="X40" s="241"/>
    </row>
    <row r="41" spans="2:24" s="146" customFormat="1" ht="15">
      <c r="B41" s="189"/>
      <c r="C41" s="258" t="s">
        <v>65</v>
      </c>
      <c r="D41" s="158"/>
      <c r="E41" s="159"/>
      <c r="F41" s="24" t="s">
        <v>66</v>
      </c>
      <c r="G41" s="157">
        <v>-0.20040875959813084</v>
      </c>
      <c r="H41" s="205">
        <v>0.011449054629022005</v>
      </c>
      <c r="I41" s="205">
        <v>0.15593555230993655</v>
      </c>
      <c r="J41" s="205">
        <v>0.3086965306556827</v>
      </c>
      <c r="K41" s="157">
        <v>0.4214892089345849</v>
      </c>
      <c r="L41" s="205">
        <v>0</v>
      </c>
      <c r="M41" s="205">
        <v>0</v>
      </c>
      <c r="N41" s="253">
        <v>-0.10000000000000003</v>
      </c>
      <c r="O41" s="188"/>
      <c r="P41" s="205"/>
      <c r="Q41" s="205"/>
      <c r="R41" s="205"/>
      <c r="S41" s="241"/>
      <c r="T41" s="241"/>
      <c r="U41" s="241"/>
      <c r="V41" s="241"/>
      <c r="W41" s="241"/>
      <c r="X41" s="241"/>
    </row>
    <row r="42" spans="2:24" s="146" customFormat="1" ht="15">
      <c r="B42" s="189"/>
      <c r="C42" s="258" t="s">
        <v>67</v>
      </c>
      <c r="D42" s="158"/>
      <c r="E42" s="159"/>
      <c r="F42" s="24" t="s">
        <v>66</v>
      </c>
      <c r="G42" s="157">
        <v>-1.5393556673033197</v>
      </c>
      <c r="H42" s="205">
        <v>-1.0751728421419966</v>
      </c>
      <c r="I42" s="205">
        <v>-0.9130675294688059</v>
      </c>
      <c r="J42" s="205">
        <v>-0.65160644045952</v>
      </c>
      <c r="K42" s="157">
        <v>-0.46440719881971454</v>
      </c>
      <c r="L42" s="205">
        <v>0.19999999999999996</v>
      </c>
      <c r="M42" s="205">
        <v>0.20000000000000007</v>
      </c>
      <c r="N42" s="253">
        <v>0</v>
      </c>
      <c r="O42" s="188"/>
      <c r="P42" s="205"/>
      <c r="Q42" s="205"/>
      <c r="R42" s="205"/>
      <c r="S42" s="241"/>
      <c r="T42" s="241"/>
      <c r="U42" s="241"/>
      <c r="V42" s="241"/>
      <c r="W42" s="241"/>
      <c r="X42" s="241"/>
    </row>
    <row r="43" spans="2:24" s="146" customFormat="1" ht="15">
      <c r="B43" s="189"/>
      <c r="C43" s="158" t="s">
        <v>68</v>
      </c>
      <c r="D43" s="158"/>
      <c r="E43" s="159"/>
      <c r="F43" s="24" t="s">
        <v>66</v>
      </c>
      <c r="G43" s="157">
        <v>-0.3363859308132817</v>
      </c>
      <c r="H43" s="205">
        <v>0.13668334105004395</v>
      </c>
      <c r="I43" s="205">
        <v>0.34307355788376775</v>
      </c>
      <c r="J43" s="205">
        <v>0.5563490116340379</v>
      </c>
      <c r="K43" s="157">
        <v>0.6819997097115245</v>
      </c>
      <c r="L43" s="205">
        <v>-0.1</v>
      </c>
      <c r="M43" s="205">
        <v>0</v>
      </c>
      <c r="N43" s="253">
        <v>0</v>
      </c>
      <c r="O43" s="188"/>
      <c r="P43" s="205"/>
      <c r="Q43" s="205"/>
      <c r="R43" s="205"/>
      <c r="S43" s="241"/>
      <c r="T43" s="241"/>
      <c r="U43" s="241"/>
      <c r="V43" s="241"/>
      <c r="W43" s="241"/>
      <c r="X43" s="241"/>
    </row>
    <row r="44" spans="2:24" s="146" customFormat="1" ht="18">
      <c r="B44" s="189"/>
      <c r="C44" s="158" t="s">
        <v>69</v>
      </c>
      <c r="D44" s="158"/>
      <c r="E44" s="159"/>
      <c r="F44" s="24" t="s">
        <v>70</v>
      </c>
      <c r="G44" s="157">
        <v>0.24844702847837474</v>
      </c>
      <c r="H44" s="205">
        <v>0.4730692718633257</v>
      </c>
      <c r="I44" s="205">
        <v>0.2063902168337238</v>
      </c>
      <c r="J44" s="205">
        <v>0.21327545375027018</v>
      </c>
      <c r="K44" s="157">
        <v>0.12565069807748652</v>
      </c>
      <c r="L44" s="205">
        <v>0.5</v>
      </c>
      <c r="M44" s="205">
        <v>0.1</v>
      </c>
      <c r="N44" s="253">
        <v>-0.09999999999999998</v>
      </c>
      <c r="O44" s="188"/>
      <c r="P44" s="205"/>
      <c r="Q44" s="205"/>
      <c r="R44" s="205"/>
      <c r="S44" s="241"/>
      <c r="T44" s="241"/>
      <c r="U44" s="241"/>
      <c r="V44" s="241"/>
      <c r="W44" s="241"/>
      <c r="X44" s="241"/>
    </row>
    <row r="45" spans="2:24" s="146" customFormat="1" ht="15">
      <c r="B45" s="189"/>
      <c r="C45" s="49" t="s">
        <v>71</v>
      </c>
      <c r="D45" s="49"/>
      <c r="E45" s="50"/>
      <c r="F45" s="13" t="s">
        <v>62</v>
      </c>
      <c r="G45" s="157">
        <v>51.81908546527474</v>
      </c>
      <c r="H45" s="205">
        <v>51.10435328973416</v>
      </c>
      <c r="I45" s="205">
        <v>49.419596680360996</v>
      </c>
      <c r="J45" s="205">
        <v>47.38404671351022</v>
      </c>
      <c r="K45" s="157">
        <v>45.2119621291742</v>
      </c>
      <c r="L45" s="205">
        <v>-0.6999999999999957</v>
      </c>
      <c r="M45" s="205">
        <v>-0.8999999999999986</v>
      </c>
      <c r="N45" s="253">
        <v>-1.2000000000000028</v>
      </c>
      <c r="O45" s="188"/>
      <c r="P45" s="205"/>
      <c r="Q45" s="205"/>
      <c r="R45" s="205"/>
      <c r="S45" s="241"/>
      <c r="T45" s="241"/>
      <c r="U45" s="241"/>
      <c r="V45" s="241"/>
      <c r="W45" s="241"/>
      <c r="X45" s="241"/>
    </row>
    <row r="46" spans="2:24" s="146" customFormat="1" ht="3.75" customHeight="1">
      <c r="B46" s="10"/>
      <c r="C46" s="11"/>
      <c r="D46" s="11"/>
      <c r="E46" s="12"/>
      <c r="F46" s="12"/>
      <c r="G46" s="13"/>
      <c r="H46" s="15"/>
      <c r="I46" s="15"/>
      <c r="J46" s="15"/>
      <c r="K46" s="13"/>
      <c r="L46" s="204"/>
      <c r="M46" s="204"/>
      <c r="N46" s="208"/>
      <c r="O46" s="188"/>
      <c r="P46" s="242"/>
      <c r="Q46" s="242"/>
      <c r="R46" s="242"/>
      <c r="S46" s="241"/>
      <c r="T46" s="241"/>
      <c r="U46" s="241"/>
      <c r="V46" s="241"/>
      <c r="W46" s="241"/>
      <c r="X46" s="241"/>
    </row>
    <row r="47" spans="2:24" ht="15.75" thickBot="1">
      <c r="B47" s="3" t="s">
        <v>27</v>
      </c>
      <c r="C47" s="4"/>
      <c r="D47" s="4"/>
      <c r="E47" s="5"/>
      <c r="F47" s="5"/>
      <c r="G47" s="6"/>
      <c r="H47" s="16"/>
      <c r="I47" s="16"/>
      <c r="J47" s="16"/>
      <c r="K47" s="6"/>
      <c r="L47" s="145"/>
      <c r="M47" s="145"/>
      <c r="N47" s="209"/>
      <c r="O47" s="188"/>
      <c r="P47" s="242"/>
      <c r="Q47" s="242"/>
      <c r="R47" s="242"/>
      <c r="S47" s="241"/>
      <c r="T47" s="241"/>
      <c r="U47" s="241"/>
      <c r="V47" s="241"/>
      <c r="W47" s="241"/>
      <c r="X47" s="241"/>
    </row>
    <row r="48" spans="2:24" ht="15">
      <c r="B48" s="10"/>
      <c r="C48" s="11" t="s">
        <v>72</v>
      </c>
      <c r="D48" s="11"/>
      <c r="E48" s="12"/>
      <c r="F48" s="13" t="s">
        <v>62</v>
      </c>
      <c r="G48" s="14">
        <v>2.017366001558093</v>
      </c>
      <c r="H48" s="204">
        <v>1.3318428024341766</v>
      </c>
      <c r="I48" s="204">
        <v>1.0368723376149775</v>
      </c>
      <c r="J48" s="204">
        <v>1.9755457056368473</v>
      </c>
      <c r="K48" s="14">
        <v>2.1009128284771084</v>
      </c>
      <c r="L48" s="204">
        <v>-1.7</v>
      </c>
      <c r="M48" s="204">
        <v>-2.3118087117891726</v>
      </c>
      <c r="N48" s="208">
        <v>-2</v>
      </c>
      <c r="O48" s="188"/>
      <c r="P48" s="205"/>
      <c r="Q48" s="205"/>
      <c r="R48" s="205"/>
      <c r="S48" s="241"/>
      <c r="T48" s="241"/>
      <c r="U48" s="241"/>
      <c r="V48" s="241"/>
      <c r="W48" s="241"/>
      <c r="X48" s="241"/>
    </row>
    <row r="49" spans="2:24" ht="15">
      <c r="B49" s="10"/>
      <c r="C49" s="11" t="s">
        <v>73</v>
      </c>
      <c r="D49" s="11"/>
      <c r="E49" s="12"/>
      <c r="F49" s="13" t="s">
        <v>62</v>
      </c>
      <c r="G49" s="14">
        <v>-1.4572756164098977</v>
      </c>
      <c r="H49" s="205">
        <v>-1.690244312921609</v>
      </c>
      <c r="I49" s="205">
        <v>-1.886201436049233</v>
      </c>
      <c r="J49" s="205">
        <v>-0.7910958712959634</v>
      </c>
      <c r="K49" s="14">
        <v>-0.5811037331500346</v>
      </c>
      <c r="L49" s="204">
        <v>-2.06420481898463</v>
      </c>
      <c r="M49" s="204">
        <v>-2.792835071965978</v>
      </c>
      <c r="N49" s="208">
        <v>-2.698408576515808</v>
      </c>
      <c r="O49" s="188"/>
      <c r="P49" s="205"/>
      <c r="Q49" s="205"/>
      <c r="R49" s="205"/>
      <c r="S49" s="241"/>
      <c r="T49" s="241"/>
      <c r="U49" s="241"/>
      <c r="V49" s="241"/>
      <c r="W49" s="241"/>
      <c r="X49" s="241"/>
    </row>
    <row r="50" spans="2:20" ht="3.75" customHeight="1">
      <c r="B50" s="10"/>
      <c r="C50" s="11"/>
      <c r="D50" s="11"/>
      <c r="E50" s="12"/>
      <c r="F50" s="12"/>
      <c r="G50" s="13"/>
      <c r="H50" s="15"/>
      <c r="I50" s="15"/>
      <c r="J50" s="15"/>
      <c r="K50" s="13"/>
      <c r="L50" s="204"/>
      <c r="M50" s="204"/>
      <c r="N50" s="208"/>
      <c r="O50" s="188"/>
      <c r="P50" s="188"/>
      <c r="Q50" s="188"/>
      <c r="R50" s="188"/>
      <c r="S50" s="188"/>
      <c r="T50" s="188"/>
    </row>
    <row r="51" spans="2:20" ht="15.75" hidden="1" outlineLevel="1" thickBot="1">
      <c r="B51" s="3" t="s">
        <v>5</v>
      </c>
      <c r="C51" s="4"/>
      <c r="D51" s="4"/>
      <c r="E51" s="5"/>
      <c r="F51" s="5"/>
      <c r="G51" s="6"/>
      <c r="H51" s="16"/>
      <c r="I51" s="16"/>
      <c r="J51" s="16"/>
      <c r="K51" s="6"/>
      <c r="L51" s="145"/>
      <c r="M51" s="145"/>
      <c r="N51" s="209"/>
      <c r="O51" s="188"/>
      <c r="P51" s="188"/>
      <c r="Q51" s="188"/>
      <c r="R51" s="188"/>
      <c r="S51" s="188"/>
      <c r="T51" s="188"/>
    </row>
    <row r="52" spans="2:20" ht="15" hidden="1" outlineLevel="1">
      <c r="B52" s="10"/>
      <c r="C52" s="11" t="s">
        <v>7</v>
      </c>
      <c r="D52" s="11"/>
      <c r="E52" s="12"/>
      <c r="F52" s="13" t="s">
        <v>11</v>
      </c>
      <c r="G52" s="13"/>
      <c r="H52" s="15"/>
      <c r="I52" s="15"/>
      <c r="J52" s="15"/>
      <c r="K52" s="13"/>
      <c r="L52" s="204"/>
      <c r="M52" s="204"/>
      <c r="N52" s="208"/>
      <c r="O52" s="188"/>
      <c r="P52" s="188"/>
      <c r="Q52" s="188"/>
      <c r="R52" s="188"/>
      <c r="S52" s="188"/>
      <c r="T52" s="188"/>
    </row>
    <row r="53" spans="2:20" ht="15" hidden="1" outlineLevel="1">
      <c r="B53" s="10"/>
      <c r="C53" s="11" t="s">
        <v>6</v>
      </c>
      <c r="D53" s="11"/>
      <c r="E53" s="12"/>
      <c r="F53" s="24" t="s">
        <v>11</v>
      </c>
      <c r="G53" s="13"/>
      <c r="H53" s="15"/>
      <c r="I53" s="15"/>
      <c r="J53" s="15"/>
      <c r="K53" s="13"/>
      <c r="L53" s="204"/>
      <c r="M53" s="204"/>
      <c r="N53" s="208"/>
      <c r="O53" s="188"/>
      <c r="P53" s="188"/>
      <c r="Q53" s="188"/>
      <c r="R53" s="188"/>
      <c r="S53" s="188"/>
      <c r="T53" s="188"/>
    </row>
    <row r="54" spans="2:20" ht="3.75" customHeight="1" hidden="1" collapsed="1">
      <c r="B54" s="10"/>
      <c r="C54" s="11"/>
      <c r="D54" s="11"/>
      <c r="E54" s="12"/>
      <c r="F54" s="12"/>
      <c r="G54" s="13"/>
      <c r="H54" s="15"/>
      <c r="I54" s="15"/>
      <c r="J54" s="15"/>
      <c r="K54" s="13"/>
      <c r="L54" s="204"/>
      <c r="M54" s="204"/>
      <c r="N54" s="208"/>
      <c r="O54" s="188"/>
      <c r="P54" s="188"/>
      <c r="Q54" s="188"/>
      <c r="R54" s="188"/>
      <c r="S54" s="188"/>
      <c r="T54" s="188"/>
    </row>
    <row r="55" spans="2:20" ht="17.25" thickBot="1">
      <c r="B55" s="3" t="s">
        <v>218</v>
      </c>
      <c r="C55" s="4"/>
      <c r="D55" s="4"/>
      <c r="E55" s="25"/>
      <c r="F55" s="5"/>
      <c r="G55" s="6"/>
      <c r="H55" s="16"/>
      <c r="I55" s="16"/>
      <c r="J55" s="16"/>
      <c r="K55" s="6"/>
      <c r="L55" s="145"/>
      <c r="M55" s="145"/>
      <c r="N55" s="209"/>
      <c r="O55" s="204"/>
      <c r="P55" s="188"/>
      <c r="Q55" s="188"/>
      <c r="R55" s="188"/>
      <c r="S55" s="188"/>
      <c r="T55" s="188"/>
    </row>
    <row r="56" spans="2:20" ht="15">
      <c r="B56" s="10"/>
      <c r="C56" s="26" t="s">
        <v>74</v>
      </c>
      <c r="D56" s="26"/>
      <c r="E56" s="12"/>
      <c r="F56" s="13" t="s">
        <v>29</v>
      </c>
      <c r="G56" s="14">
        <v>3.9</v>
      </c>
      <c r="H56" s="204">
        <v>6</v>
      </c>
      <c r="I56" s="204">
        <v>4.9</v>
      </c>
      <c r="J56" s="204">
        <v>4.3</v>
      </c>
      <c r="K56" s="14">
        <v>4.1</v>
      </c>
      <c r="L56" s="245">
        <v>0.4</v>
      </c>
      <c r="M56" s="246">
        <v>0.5</v>
      </c>
      <c r="N56" s="254">
        <v>0.2</v>
      </c>
      <c r="O56" s="188"/>
      <c r="P56" s="188"/>
      <c r="Q56" s="188"/>
      <c r="R56" s="188"/>
      <c r="S56" s="188"/>
      <c r="T56" s="188"/>
    </row>
    <row r="57" spans="2:20" ht="15" customHeight="1">
      <c r="B57" s="10"/>
      <c r="C57" s="11" t="s">
        <v>219</v>
      </c>
      <c r="D57" s="11"/>
      <c r="E57" s="12"/>
      <c r="F57" s="13" t="s">
        <v>75</v>
      </c>
      <c r="G57" s="27">
        <v>1.11</v>
      </c>
      <c r="H57" s="28">
        <v>1.13</v>
      </c>
      <c r="I57" s="28">
        <v>1.17</v>
      </c>
      <c r="J57" s="28">
        <v>1.17</v>
      </c>
      <c r="K57" s="27">
        <v>1.17</v>
      </c>
      <c r="L57" s="247">
        <v>-0.6</v>
      </c>
      <c r="M57" s="204">
        <v>-2.1</v>
      </c>
      <c r="N57" s="255">
        <v>-2.1</v>
      </c>
      <c r="O57" s="188"/>
      <c r="P57" s="188"/>
      <c r="Q57" s="188"/>
      <c r="R57" s="188"/>
      <c r="S57" s="188"/>
      <c r="T57" s="188"/>
    </row>
    <row r="58" spans="2:20" ht="18">
      <c r="B58" s="10"/>
      <c r="C58" s="11" t="s">
        <v>220</v>
      </c>
      <c r="D58" s="11"/>
      <c r="E58" s="12"/>
      <c r="F58" s="13" t="s">
        <v>75</v>
      </c>
      <c r="G58" s="157">
        <v>44</v>
      </c>
      <c r="H58" s="205">
        <v>54.3</v>
      </c>
      <c r="I58" s="205">
        <v>61.6</v>
      </c>
      <c r="J58" s="205">
        <v>58.9</v>
      </c>
      <c r="K58" s="157">
        <v>57.3</v>
      </c>
      <c r="L58" s="247">
        <v>4.4</v>
      </c>
      <c r="M58" s="204">
        <v>16</v>
      </c>
      <c r="N58" s="255">
        <v>9.7</v>
      </c>
      <c r="O58" s="188"/>
      <c r="P58" s="188"/>
      <c r="Q58" s="188"/>
      <c r="R58" s="188"/>
      <c r="S58" s="188"/>
      <c r="T58" s="188"/>
    </row>
    <row r="59" spans="2:20" ht="15">
      <c r="B59" s="10"/>
      <c r="C59" s="11" t="s">
        <v>76</v>
      </c>
      <c r="D59" s="11"/>
      <c r="E59" s="12"/>
      <c r="F59" s="13" t="s">
        <v>29</v>
      </c>
      <c r="G59" s="157">
        <v>-15.9</v>
      </c>
      <c r="H59" s="205">
        <v>23.3</v>
      </c>
      <c r="I59" s="205">
        <v>13.4</v>
      </c>
      <c r="J59" s="205">
        <v>-4.3</v>
      </c>
      <c r="K59" s="157">
        <v>-2.7</v>
      </c>
      <c r="L59" s="247">
        <v>5.1</v>
      </c>
      <c r="M59" s="204">
        <v>11.4</v>
      </c>
      <c r="N59" s="255">
        <v>-5.5</v>
      </c>
      <c r="O59" s="188"/>
      <c r="P59" s="188"/>
      <c r="Q59" s="188"/>
      <c r="R59" s="188"/>
      <c r="S59" s="188"/>
      <c r="T59" s="188"/>
    </row>
    <row r="60" spans="2:20" ht="15">
      <c r="B60" s="10"/>
      <c r="C60" s="11" t="s">
        <v>77</v>
      </c>
      <c r="D60" s="11"/>
      <c r="E60" s="12"/>
      <c r="F60" s="13" t="s">
        <v>29</v>
      </c>
      <c r="G60" s="157">
        <v>-15.7</v>
      </c>
      <c r="H60" s="205">
        <v>20.9</v>
      </c>
      <c r="I60" s="205">
        <v>9.1</v>
      </c>
      <c r="J60" s="205">
        <v>-4.3</v>
      </c>
      <c r="K60" s="157">
        <v>-2.7</v>
      </c>
      <c r="L60" s="248">
        <v>5.7</v>
      </c>
      <c r="M60" s="233">
        <v>12.5</v>
      </c>
      <c r="N60" s="255">
        <v>-5.5</v>
      </c>
      <c r="O60" s="188"/>
      <c r="P60" s="188"/>
      <c r="Q60" s="188"/>
      <c r="R60" s="188"/>
      <c r="S60" s="188"/>
      <c r="T60" s="188"/>
    </row>
    <row r="61" spans="2:20" s="236" customFormat="1" ht="18">
      <c r="B61" s="10"/>
      <c r="C61" s="11" t="s">
        <v>78</v>
      </c>
      <c r="D61" s="11"/>
      <c r="E61" s="12"/>
      <c r="F61" s="13" t="s">
        <v>29</v>
      </c>
      <c r="G61" s="157">
        <v>-3.9</v>
      </c>
      <c r="H61" s="205">
        <v>7.9</v>
      </c>
      <c r="I61" s="205">
        <v>3.3</v>
      </c>
      <c r="J61" s="205">
        <v>3.4</v>
      </c>
      <c r="K61" s="157">
        <v>4.3</v>
      </c>
      <c r="L61" s="249">
        <v>-1.1</v>
      </c>
      <c r="M61" s="205">
        <v>-2.1</v>
      </c>
      <c r="N61" s="256">
        <v>-0.8</v>
      </c>
      <c r="O61" s="235"/>
      <c r="P61" s="235"/>
      <c r="Q61" s="235"/>
      <c r="R61" s="235"/>
      <c r="S61" s="235"/>
      <c r="T61" s="235"/>
    </row>
    <row r="62" spans="2:20" ht="18">
      <c r="B62" s="10"/>
      <c r="C62" s="11" t="s">
        <v>79</v>
      </c>
      <c r="D62" s="11"/>
      <c r="E62" s="12"/>
      <c r="F62" s="13" t="s">
        <v>14</v>
      </c>
      <c r="G62" s="157">
        <v>-0.3</v>
      </c>
      <c r="H62" s="205">
        <v>-0.3</v>
      </c>
      <c r="I62" s="205">
        <v>-0.3</v>
      </c>
      <c r="J62" s="205">
        <v>-0.1</v>
      </c>
      <c r="K62" s="157">
        <v>0.1</v>
      </c>
      <c r="L62" s="249">
        <v>0</v>
      </c>
      <c r="M62" s="205">
        <v>0</v>
      </c>
      <c r="N62" s="256">
        <v>0</v>
      </c>
      <c r="O62" s="188"/>
      <c r="P62" s="188"/>
      <c r="Q62" s="188"/>
      <c r="R62" s="188"/>
      <c r="S62" s="188"/>
      <c r="T62" s="188"/>
    </row>
    <row r="63" spans="2:20" ht="15.75" thickBot="1">
      <c r="B63" s="29"/>
      <c r="C63" s="30" t="s">
        <v>80</v>
      </c>
      <c r="D63" s="30"/>
      <c r="E63" s="31"/>
      <c r="F63" s="32" t="s">
        <v>4</v>
      </c>
      <c r="G63" s="237">
        <v>0.5</v>
      </c>
      <c r="H63" s="238">
        <v>0.9</v>
      </c>
      <c r="I63" s="238">
        <v>0.9</v>
      </c>
      <c r="J63" s="238">
        <v>1.1</v>
      </c>
      <c r="K63" s="237">
        <v>1.4</v>
      </c>
      <c r="L63" s="250">
        <v>0</v>
      </c>
      <c r="M63" s="238">
        <v>-0.1</v>
      </c>
      <c r="N63" s="257">
        <v>-0.1</v>
      </c>
      <c r="O63" s="188"/>
      <c r="P63" s="188"/>
      <c r="Q63" s="188"/>
      <c r="R63" s="188"/>
      <c r="S63" s="188"/>
      <c r="T63" s="188"/>
    </row>
    <row r="64" spans="2:14" ht="15.75" customHeight="1">
      <c r="B64" s="26" t="s">
        <v>81</v>
      </c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</row>
    <row r="65" spans="2:14" ht="15.75" customHeight="1">
      <c r="B65" s="26" t="s">
        <v>82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</row>
    <row r="66" spans="2:14" ht="15.75" customHeight="1">
      <c r="B66" s="26" t="s">
        <v>83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  <row r="67" spans="2:14" ht="15.75" customHeight="1">
      <c r="B67" s="26" t="s">
        <v>84</v>
      </c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</row>
    <row r="68" spans="2:14" ht="15">
      <c r="B68" s="26" t="s">
        <v>85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</row>
    <row r="69" spans="2:14" ht="15">
      <c r="B69" s="26" t="s">
        <v>86</v>
      </c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</row>
    <row r="70" spans="2:14" ht="15">
      <c r="B70" s="26" t="s">
        <v>87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</row>
    <row r="71" spans="2:14" ht="15">
      <c r="B71" s="276" t="s">
        <v>88</v>
      </c>
      <c r="C71" s="276"/>
      <c r="D71" s="276"/>
      <c r="E71" s="276"/>
      <c r="F71" s="276"/>
      <c r="G71" s="276"/>
      <c r="H71" s="276"/>
      <c r="I71" s="276"/>
      <c r="J71" s="276"/>
      <c r="K71" s="26"/>
      <c r="L71" s="26"/>
      <c r="M71" s="26"/>
      <c r="N71" s="26"/>
    </row>
    <row r="72" spans="2:14" s="146" customFormat="1" ht="15">
      <c r="B72" s="26"/>
      <c r="C72" s="26" t="s">
        <v>89</v>
      </c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</row>
    <row r="73" spans="2:14" s="146" customFormat="1" ht="15">
      <c r="B73" s="183" t="s">
        <v>90</v>
      </c>
      <c r="C73" s="182"/>
      <c r="D73" s="160"/>
      <c r="E73" s="160"/>
      <c r="F73" s="26"/>
      <c r="G73" s="26"/>
      <c r="H73" s="26"/>
      <c r="I73" s="26"/>
      <c r="J73" s="26"/>
      <c r="K73" s="26"/>
      <c r="L73" s="26"/>
      <c r="M73" s="26"/>
      <c r="N73" s="26"/>
    </row>
    <row r="74" spans="2:14" s="146" customFormat="1" ht="15">
      <c r="B74" s="160" t="s">
        <v>91</v>
      </c>
      <c r="C74" s="160"/>
      <c r="D74" s="160"/>
      <c r="E74" s="160"/>
      <c r="F74" s="182"/>
      <c r="G74" s="182"/>
      <c r="H74" s="182"/>
      <c r="I74" s="182"/>
      <c r="J74" s="182"/>
      <c r="K74" s="26"/>
      <c r="L74" s="26"/>
      <c r="M74" s="26"/>
      <c r="N74" s="26"/>
    </row>
    <row r="75" spans="2:14" s="146" customFormat="1" ht="15">
      <c r="B75" s="160" t="s">
        <v>92</v>
      </c>
      <c r="C75" s="160"/>
      <c r="D75" s="160"/>
      <c r="E75" s="160"/>
      <c r="F75" s="160"/>
      <c r="G75" s="26"/>
      <c r="H75" s="26"/>
      <c r="I75" s="26"/>
      <c r="J75" s="26"/>
      <c r="K75" s="26"/>
      <c r="L75" s="26"/>
      <c r="M75" s="26"/>
      <c r="N75" s="26"/>
    </row>
    <row r="76" spans="2:14" s="146" customFormat="1" ht="15">
      <c r="B76" s="259" t="s">
        <v>216</v>
      </c>
      <c r="C76" s="26"/>
      <c r="D76" s="26"/>
      <c r="E76" s="26"/>
      <c r="F76" s="26"/>
      <c r="G76" s="26"/>
      <c r="H76" s="260"/>
      <c r="I76" s="260"/>
      <c r="J76" s="260"/>
      <c r="K76" s="260"/>
      <c r="L76" s="260"/>
      <c r="M76" s="260"/>
      <c r="N76" s="260"/>
    </row>
    <row r="77" spans="2:14" s="146" customFormat="1" ht="15">
      <c r="B77" s="26" t="s">
        <v>217</v>
      </c>
      <c r="C77" s="26"/>
      <c r="D77" s="26"/>
      <c r="E77" s="26"/>
      <c r="F77" s="160"/>
      <c r="G77" s="160"/>
      <c r="H77" s="160"/>
      <c r="I77" s="160"/>
      <c r="J77" s="160"/>
      <c r="K77" s="26"/>
      <c r="L77" s="26"/>
      <c r="M77" s="26"/>
      <c r="N77" s="26"/>
    </row>
    <row r="78" spans="8:14" ht="15">
      <c r="H78" s="26"/>
      <c r="I78" s="26"/>
      <c r="J78" s="26"/>
      <c r="K78" s="26"/>
      <c r="L78" s="26"/>
      <c r="M78" s="26"/>
      <c r="N78" s="26"/>
    </row>
    <row r="79" spans="2:16" s="146" customFormat="1" ht="15">
      <c r="B79" s="26"/>
      <c r="F79" s="160"/>
      <c r="G79" s="160"/>
      <c r="H79" s="160"/>
      <c r="I79" s="160"/>
      <c r="J79" s="160"/>
      <c r="K79" s="160"/>
      <c r="L79" s="160"/>
      <c r="M79" s="160"/>
      <c r="N79" s="160"/>
      <c r="O79" s="182"/>
      <c r="P79" s="182"/>
    </row>
    <row r="80" spans="3:4" s="160" customFormat="1" ht="15.75">
      <c r="C80" s="190"/>
      <c r="D80" s="191"/>
    </row>
    <row r="81" s="160" customFormat="1" ht="15"/>
    <row r="82" spans="5:15" ht="15"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</row>
  </sheetData>
  <sheetProtection/>
  <mergeCells count="6">
    <mergeCell ref="B3:E4"/>
    <mergeCell ref="F3:F4"/>
    <mergeCell ref="B2:N2"/>
    <mergeCell ref="H3:K3"/>
    <mergeCell ref="L3:N3"/>
    <mergeCell ref="B71:J71"/>
  </mergeCells>
  <printOptions/>
  <pageMargins left="0.7" right="0.7" top="0.75" bottom="0.75" header="0.3" footer="0.3"/>
  <pageSetup fitToHeight="1" fitToWidth="1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76"/>
  <sheetViews>
    <sheetView zoomScale="80" zoomScaleNormal="80" zoomScalePageLayoutView="0" workbookViewId="0" topLeftCell="A1">
      <selection activeCell="B2" sqref="B2"/>
    </sheetView>
  </sheetViews>
  <sheetFormatPr defaultColWidth="9.140625" defaultRowHeight="15"/>
  <cols>
    <col min="1" max="5" width="3.140625" style="37" customWidth="1"/>
    <col min="6" max="6" width="29.8515625" style="37" customWidth="1"/>
    <col min="7" max="7" width="22.00390625" style="37" customWidth="1"/>
    <col min="8" max="8" width="10.00390625" style="37" customWidth="1"/>
    <col min="9" max="28" width="9.140625" style="37" customWidth="1"/>
    <col min="29" max="16384" width="9.140625" style="37" customWidth="1"/>
  </cols>
  <sheetData>
    <row r="1" ht="22.5" customHeight="1" thickBot="1">
      <c r="B1" s="36" t="s">
        <v>95</v>
      </c>
    </row>
    <row r="2" spans="2:28" ht="30" customHeight="1">
      <c r="B2" s="213" t="str">
        <f>"Medium-Term Forecast "&amp;Summary!H3&amp;" - GDP components [level]"</f>
        <v>Medium-Term Forecast MTF-2017Q4 - GDP components [level]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2:28" ht="15">
      <c r="B3" s="289" t="s">
        <v>20</v>
      </c>
      <c r="C3" s="290"/>
      <c r="D3" s="290"/>
      <c r="E3" s="290"/>
      <c r="F3" s="291"/>
      <c r="G3" s="294" t="s">
        <v>19</v>
      </c>
      <c r="H3" s="33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9"/>
      <c r="Q3" s="297">
        <v>2018</v>
      </c>
      <c r="R3" s="298"/>
      <c r="S3" s="298"/>
      <c r="T3" s="299"/>
      <c r="U3" s="297">
        <v>2019</v>
      </c>
      <c r="V3" s="298"/>
      <c r="W3" s="298"/>
      <c r="X3" s="299"/>
      <c r="Y3" s="298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286"/>
      <c r="H4" s="34">
        <v>2016</v>
      </c>
      <c r="I4" s="288"/>
      <c r="J4" s="288"/>
      <c r="K4" s="288"/>
      <c r="L4" s="296"/>
      <c r="M4" s="40" t="s">
        <v>0</v>
      </c>
      <c r="N4" s="38" t="s">
        <v>1</v>
      </c>
      <c r="O4" s="38" t="s">
        <v>2</v>
      </c>
      <c r="P4" s="39" t="s">
        <v>3</v>
      </c>
      <c r="Q4" s="40" t="s">
        <v>0</v>
      </c>
      <c r="R4" s="38" t="s">
        <v>1</v>
      </c>
      <c r="S4" s="38" t="s">
        <v>2</v>
      </c>
      <c r="T4" s="244" t="s">
        <v>3</v>
      </c>
      <c r="U4" s="40" t="s">
        <v>0</v>
      </c>
      <c r="V4" s="38" t="s">
        <v>1</v>
      </c>
      <c r="W4" s="38" t="s">
        <v>2</v>
      </c>
      <c r="X4" s="225" t="s">
        <v>3</v>
      </c>
      <c r="Y4" s="38" t="s">
        <v>0</v>
      </c>
      <c r="Z4" s="38" t="s">
        <v>1</v>
      </c>
      <c r="AA4" s="38" t="s">
        <v>2</v>
      </c>
      <c r="AB4" s="41" t="s">
        <v>3</v>
      </c>
    </row>
    <row r="5" spans="2:28" ht="3.75" customHeight="1">
      <c r="B5" s="42"/>
      <c r="C5" s="43"/>
      <c r="D5" s="43"/>
      <c r="E5" s="43"/>
      <c r="F5" s="44"/>
      <c r="G5" s="200"/>
      <c r="H5" s="46"/>
      <c r="I5" s="48"/>
      <c r="J5" s="47"/>
      <c r="K5" s="47"/>
      <c r="L5" s="46"/>
      <c r="M5" s="51"/>
      <c r="N5" s="49"/>
      <c r="O5" s="49"/>
      <c r="P5" s="50"/>
      <c r="Q5" s="49"/>
      <c r="R5" s="49"/>
      <c r="S5" s="49"/>
      <c r="T5" s="49"/>
      <c r="U5" s="51"/>
      <c r="V5" s="49"/>
      <c r="W5" s="49"/>
      <c r="X5" s="50"/>
      <c r="Y5" s="49"/>
      <c r="Z5" s="49"/>
      <c r="AA5" s="49"/>
      <c r="AB5" s="52"/>
    </row>
    <row r="6" spans="2:28" ht="15">
      <c r="B6" s="53"/>
      <c r="C6" s="49" t="s">
        <v>32</v>
      </c>
      <c r="D6" s="49"/>
      <c r="E6" s="49"/>
      <c r="F6" s="50"/>
      <c r="G6" s="54" t="s">
        <v>96</v>
      </c>
      <c r="H6" s="75">
        <v>81153.966</v>
      </c>
      <c r="I6" s="76">
        <v>84849.397608</v>
      </c>
      <c r="J6" s="76">
        <v>90496.801258</v>
      </c>
      <c r="K6" s="76">
        <v>97292.462191</v>
      </c>
      <c r="L6" s="75">
        <v>103831.711794</v>
      </c>
      <c r="M6" s="79">
        <v>20811.799416</v>
      </c>
      <c r="N6" s="77">
        <v>21064.286307</v>
      </c>
      <c r="O6" s="77">
        <v>21321.421577</v>
      </c>
      <c r="P6" s="78">
        <v>21651.890308</v>
      </c>
      <c r="Q6" s="77">
        <v>22072.141823</v>
      </c>
      <c r="R6" s="77">
        <v>22436.877642</v>
      </c>
      <c r="S6" s="77">
        <v>22813.511465</v>
      </c>
      <c r="T6" s="77">
        <v>23174.270328</v>
      </c>
      <c r="U6" s="79">
        <v>23642.864814</v>
      </c>
      <c r="V6" s="77">
        <v>24095.627317</v>
      </c>
      <c r="W6" s="77">
        <v>24574.838558</v>
      </c>
      <c r="X6" s="78">
        <v>24979.131502</v>
      </c>
      <c r="Y6" s="77">
        <v>25371.733462</v>
      </c>
      <c r="Z6" s="77">
        <v>25762.963206</v>
      </c>
      <c r="AA6" s="77">
        <v>26152.521437</v>
      </c>
      <c r="AB6" s="80">
        <v>26544.493689</v>
      </c>
    </row>
    <row r="7" spans="2:28" ht="15">
      <c r="B7" s="53"/>
      <c r="C7" s="49"/>
      <c r="D7" s="49"/>
      <c r="E7" s="49" t="s">
        <v>97</v>
      </c>
      <c r="F7" s="50"/>
      <c r="G7" s="54" t="s">
        <v>96</v>
      </c>
      <c r="H7" s="78">
        <v>44260.884999999995</v>
      </c>
      <c r="I7" s="18">
        <v>46493.335156</v>
      </c>
      <c r="J7" s="18">
        <v>49385.029471999995</v>
      </c>
      <c r="K7" s="18">
        <v>52493.409741999996</v>
      </c>
      <c r="L7" s="78">
        <v>55903.136177</v>
      </c>
      <c r="M7" s="79">
        <v>11382.564689</v>
      </c>
      <c r="N7" s="77">
        <v>11514.725622</v>
      </c>
      <c r="O7" s="77">
        <v>11704.312721</v>
      </c>
      <c r="P7" s="78">
        <v>11891.732124</v>
      </c>
      <c r="Q7" s="77">
        <v>12094.42626</v>
      </c>
      <c r="R7" s="77">
        <v>12263.461484</v>
      </c>
      <c r="S7" s="77">
        <v>12430.159788</v>
      </c>
      <c r="T7" s="77">
        <v>12596.98194</v>
      </c>
      <c r="U7" s="79">
        <v>12805.598621</v>
      </c>
      <c r="V7" s="77">
        <v>13014.681978</v>
      </c>
      <c r="W7" s="77">
        <v>13226.951941</v>
      </c>
      <c r="X7" s="78">
        <v>13446.177202</v>
      </c>
      <c r="Y7" s="77">
        <v>13659.030892</v>
      </c>
      <c r="Z7" s="77">
        <v>13869.923667</v>
      </c>
      <c r="AA7" s="77">
        <v>14080.709899</v>
      </c>
      <c r="AB7" s="80">
        <v>14293.471719</v>
      </c>
    </row>
    <row r="8" spans="2:28" ht="15">
      <c r="B8" s="53"/>
      <c r="C8" s="49"/>
      <c r="D8" s="49"/>
      <c r="E8" s="49" t="s">
        <v>98</v>
      </c>
      <c r="F8" s="50"/>
      <c r="G8" s="54" t="s">
        <v>96</v>
      </c>
      <c r="H8" s="78">
        <v>15734.202</v>
      </c>
      <c r="I8" s="77">
        <v>16148.524251</v>
      </c>
      <c r="J8" s="77">
        <v>16908.22613</v>
      </c>
      <c r="K8" s="77">
        <v>17791.796611</v>
      </c>
      <c r="L8" s="78">
        <v>18642.749062</v>
      </c>
      <c r="M8" s="79">
        <v>3983.777154</v>
      </c>
      <c r="N8" s="77">
        <v>4014.919044</v>
      </c>
      <c r="O8" s="77">
        <v>4036.163243</v>
      </c>
      <c r="P8" s="78">
        <v>4113.66481</v>
      </c>
      <c r="Q8" s="77">
        <v>4159.091953</v>
      </c>
      <c r="R8" s="77">
        <v>4203.930676</v>
      </c>
      <c r="S8" s="77">
        <v>4249.462336</v>
      </c>
      <c r="T8" s="77">
        <v>4295.741165</v>
      </c>
      <c r="U8" s="79">
        <v>4365.040286</v>
      </c>
      <c r="V8" s="77">
        <v>4422.443459</v>
      </c>
      <c r="W8" s="77">
        <v>4476.210909</v>
      </c>
      <c r="X8" s="78">
        <v>4528.101957</v>
      </c>
      <c r="Y8" s="77">
        <v>4580.306193</v>
      </c>
      <c r="Z8" s="77">
        <v>4633.377436</v>
      </c>
      <c r="AA8" s="77">
        <v>4687.331827</v>
      </c>
      <c r="AB8" s="80">
        <v>4741.733606</v>
      </c>
    </row>
    <row r="9" spans="2:28" ht="15">
      <c r="B9" s="53"/>
      <c r="C9" s="49"/>
      <c r="D9" s="49"/>
      <c r="E9" s="49" t="s">
        <v>36</v>
      </c>
      <c r="F9" s="50"/>
      <c r="G9" s="54" t="s">
        <v>96</v>
      </c>
      <c r="H9" s="78">
        <v>17196.361999999997</v>
      </c>
      <c r="I9" s="77">
        <v>17802.411223</v>
      </c>
      <c r="J9" s="77">
        <v>19760.868259</v>
      </c>
      <c r="K9" s="77">
        <v>21271.102037999997</v>
      </c>
      <c r="L9" s="78">
        <v>22803.221310999998</v>
      </c>
      <c r="M9" s="79">
        <v>4367.796346</v>
      </c>
      <c r="N9" s="77">
        <v>4251.901879</v>
      </c>
      <c r="O9" s="77">
        <v>4508.107183</v>
      </c>
      <c r="P9" s="78">
        <v>4674.605815</v>
      </c>
      <c r="Q9" s="77">
        <v>4772.870935</v>
      </c>
      <c r="R9" s="77">
        <v>4894.297464</v>
      </c>
      <c r="S9" s="77">
        <v>4999.860914</v>
      </c>
      <c r="T9" s="77">
        <v>5093.838946</v>
      </c>
      <c r="U9" s="79">
        <v>5181.433991</v>
      </c>
      <c r="V9" s="77">
        <v>5273.122083</v>
      </c>
      <c r="W9" s="77">
        <v>5362.217188</v>
      </c>
      <c r="X9" s="78">
        <v>5454.328776</v>
      </c>
      <c r="Y9" s="77">
        <v>5554.289189</v>
      </c>
      <c r="Z9" s="77">
        <v>5654.287705</v>
      </c>
      <c r="AA9" s="77">
        <v>5750.472662</v>
      </c>
      <c r="AB9" s="80">
        <v>5844.171755</v>
      </c>
    </row>
    <row r="10" spans="2:28" ht="15">
      <c r="B10" s="53"/>
      <c r="C10" s="49"/>
      <c r="D10" s="49"/>
      <c r="E10" s="49" t="s">
        <v>99</v>
      </c>
      <c r="F10" s="50"/>
      <c r="G10" s="54" t="s">
        <v>96</v>
      </c>
      <c r="H10" s="78">
        <v>77191.44900000001</v>
      </c>
      <c r="I10" s="77">
        <v>80444.27062999998</v>
      </c>
      <c r="J10" s="77">
        <v>86054.123861</v>
      </c>
      <c r="K10" s="77">
        <v>91556.308391</v>
      </c>
      <c r="L10" s="78">
        <v>97349.10655</v>
      </c>
      <c r="M10" s="79">
        <v>19734.138189</v>
      </c>
      <c r="N10" s="77">
        <v>19781.546544999997</v>
      </c>
      <c r="O10" s="77">
        <v>20248.583147</v>
      </c>
      <c r="P10" s="78">
        <v>20680.002749</v>
      </c>
      <c r="Q10" s="77">
        <v>21026.389148</v>
      </c>
      <c r="R10" s="77">
        <v>21361.689624</v>
      </c>
      <c r="S10" s="77">
        <v>21679.483038000002</v>
      </c>
      <c r="T10" s="77">
        <v>21986.562051</v>
      </c>
      <c r="U10" s="79">
        <v>22352.072898</v>
      </c>
      <c r="V10" s="77">
        <v>22710.247520000004</v>
      </c>
      <c r="W10" s="77">
        <v>23065.380038</v>
      </c>
      <c r="X10" s="78">
        <v>23428.607935</v>
      </c>
      <c r="Y10" s="77">
        <v>23793.626274000002</v>
      </c>
      <c r="Z10" s="77">
        <v>24157.588807999997</v>
      </c>
      <c r="AA10" s="77">
        <v>24518.514388000003</v>
      </c>
      <c r="AB10" s="80">
        <v>24879.37708</v>
      </c>
    </row>
    <row r="11" spans="2:28" ht="15">
      <c r="B11" s="53"/>
      <c r="C11" s="49"/>
      <c r="D11" s="49" t="s">
        <v>100</v>
      </c>
      <c r="E11" s="49"/>
      <c r="F11" s="50"/>
      <c r="G11" s="54" t="s">
        <v>96</v>
      </c>
      <c r="H11" s="78">
        <v>76791.624001</v>
      </c>
      <c r="I11" s="77">
        <v>81039.574208</v>
      </c>
      <c r="J11" s="77">
        <v>88130.307346</v>
      </c>
      <c r="K11" s="77">
        <v>97946.233536</v>
      </c>
      <c r="L11" s="78">
        <v>106078.36399399998</v>
      </c>
      <c r="M11" s="79">
        <v>20417.785535</v>
      </c>
      <c r="N11" s="77">
        <v>19830.768277</v>
      </c>
      <c r="O11" s="77">
        <v>20205.48394</v>
      </c>
      <c r="P11" s="78">
        <v>20585.536456</v>
      </c>
      <c r="Q11" s="77">
        <v>21252.408415</v>
      </c>
      <c r="R11" s="77">
        <v>21739.749228</v>
      </c>
      <c r="S11" s="77">
        <v>22313.920072</v>
      </c>
      <c r="T11" s="77">
        <v>22824.229631</v>
      </c>
      <c r="U11" s="79">
        <v>23505.527419</v>
      </c>
      <c r="V11" s="77">
        <v>24142.047187</v>
      </c>
      <c r="W11" s="77">
        <v>24918.356656</v>
      </c>
      <c r="X11" s="78">
        <v>25380.302274</v>
      </c>
      <c r="Y11" s="77">
        <v>25813.503856</v>
      </c>
      <c r="Z11" s="77">
        <v>26280.401927</v>
      </c>
      <c r="AA11" s="77">
        <v>26746.959102</v>
      </c>
      <c r="AB11" s="80">
        <v>27237.499109</v>
      </c>
    </row>
    <row r="12" spans="2:28" ht="15">
      <c r="B12" s="53"/>
      <c r="C12" s="49"/>
      <c r="D12" s="49" t="s">
        <v>101</v>
      </c>
      <c r="E12" s="49"/>
      <c r="F12" s="50"/>
      <c r="G12" s="54" t="s">
        <v>96</v>
      </c>
      <c r="H12" s="78">
        <v>73949.522</v>
      </c>
      <c r="I12" s="77">
        <v>78731.97813100001</v>
      </c>
      <c r="J12" s="77">
        <v>85878.25018199999</v>
      </c>
      <c r="K12" s="77">
        <v>94669.23286</v>
      </c>
      <c r="L12" s="78">
        <v>102497.728346</v>
      </c>
      <c r="M12" s="79">
        <v>19740.770745</v>
      </c>
      <c r="N12" s="77">
        <v>19190.065814</v>
      </c>
      <c r="O12" s="77">
        <v>19662.330411</v>
      </c>
      <c r="P12" s="78">
        <v>20138.811161</v>
      </c>
      <c r="Q12" s="77">
        <v>20758.139965</v>
      </c>
      <c r="R12" s="77">
        <v>21210.659591</v>
      </c>
      <c r="S12" s="77">
        <v>21725.602122</v>
      </c>
      <c r="T12" s="77">
        <v>22183.848504</v>
      </c>
      <c r="U12" s="79">
        <v>22770.288664</v>
      </c>
      <c r="V12" s="77">
        <v>23345.61682</v>
      </c>
      <c r="W12" s="77">
        <v>24047.032305</v>
      </c>
      <c r="X12" s="78">
        <v>24506.295071</v>
      </c>
      <c r="Y12" s="77">
        <v>24937.53595</v>
      </c>
      <c r="Z12" s="77">
        <v>25390.154305</v>
      </c>
      <c r="AA12" s="77">
        <v>25846.301883</v>
      </c>
      <c r="AB12" s="80">
        <v>26323.736208</v>
      </c>
    </row>
    <row r="13" spans="2:28" ht="15.75" thickBot="1">
      <c r="B13" s="55"/>
      <c r="C13" s="56"/>
      <c r="D13" s="56" t="s">
        <v>39</v>
      </c>
      <c r="E13" s="56"/>
      <c r="F13" s="57"/>
      <c r="G13" s="96" t="s">
        <v>96</v>
      </c>
      <c r="H13" s="81">
        <v>2842.102</v>
      </c>
      <c r="I13" s="82">
        <v>2307.596077</v>
      </c>
      <c r="J13" s="82">
        <v>2252.057165</v>
      </c>
      <c r="K13" s="82">
        <v>3277.000676</v>
      </c>
      <c r="L13" s="81">
        <v>3580.635647</v>
      </c>
      <c r="M13" s="83">
        <v>677.01479</v>
      </c>
      <c r="N13" s="82">
        <v>640.702463</v>
      </c>
      <c r="O13" s="82">
        <v>543.153529</v>
      </c>
      <c r="P13" s="81">
        <v>446.725295</v>
      </c>
      <c r="Q13" s="82">
        <v>494.26845</v>
      </c>
      <c r="R13" s="82">
        <v>529.089637</v>
      </c>
      <c r="S13" s="82">
        <v>588.317951</v>
      </c>
      <c r="T13" s="82">
        <v>640.381127</v>
      </c>
      <c r="U13" s="83">
        <v>735.238755</v>
      </c>
      <c r="V13" s="82">
        <v>796.430367</v>
      </c>
      <c r="W13" s="82">
        <v>871.324351</v>
      </c>
      <c r="X13" s="81">
        <v>874.007203</v>
      </c>
      <c r="Y13" s="82">
        <v>875.967906</v>
      </c>
      <c r="Z13" s="82">
        <v>890.247621</v>
      </c>
      <c r="AA13" s="82">
        <v>900.657219</v>
      </c>
      <c r="AB13" s="84">
        <v>913.762901</v>
      </c>
    </row>
    <row r="14" ht="15.75" thickBot="1">
      <c r="G14" s="60"/>
    </row>
    <row r="15" spans="2:28" ht="30" customHeight="1">
      <c r="B15" s="213" t="str">
        <f>"Medium-Term Forecast "&amp;Summary!H3&amp;" - GDP components [change over previous period]"</f>
        <v>Medium-Term Forecast MTF-2017Q4 - GDP components [change over previous period]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5"/>
    </row>
    <row r="16" spans="2:28" ht="15">
      <c r="B16" s="289" t="s">
        <v>20</v>
      </c>
      <c r="C16" s="290"/>
      <c r="D16" s="290"/>
      <c r="E16" s="290"/>
      <c r="F16" s="291"/>
      <c r="G16" s="294" t="s">
        <v>19</v>
      </c>
      <c r="H16" s="33" t="str">
        <f aca="true" t="shared" si="0" ref="H16:M16">H$3</f>
        <v>Actual</v>
      </c>
      <c r="I16" s="293">
        <f t="shared" si="0"/>
        <v>2017</v>
      </c>
      <c r="J16" s="293">
        <f t="shared" si="0"/>
        <v>2018</v>
      </c>
      <c r="K16" s="293">
        <f t="shared" si="0"/>
        <v>2019</v>
      </c>
      <c r="L16" s="295">
        <f t="shared" si="0"/>
        <v>2020</v>
      </c>
      <c r="M16" s="297">
        <f t="shared" si="0"/>
        <v>2017</v>
      </c>
      <c r="N16" s="298"/>
      <c r="O16" s="298"/>
      <c r="P16" s="299"/>
      <c r="Q16" s="297">
        <f>Q$3</f>
        <v>2018</v>
      </c>
      <c r="R16" s="298"/>
      <c r="S16" s="298"/>
      <c r="T16" s="299"/>
      <c r="U16" s="297">
        <f>U$3</f>
        <v>2019</v>
      </c>
      <c r="V16" s="298"/>
      <c r="W16" s="298"/>
      <c r="X16" s="299"/>
      <c r="Y16" s="298">
        <f>Y$3</f>
        <v>2020</v>
      </c>
      <c r="Z16" s="298"/>
      <c r="AA16" s="298"/>
      <c r="AB16" s="300"/>
    </row>
    <row r="17" spans="2:28" ht="15">
      <c r="B17" s="282"/>
      <c r="C17" s="283"/>
      <c r="D17" s="283"/>
      <c r="E17" s="283"/>
      <c r="F17" s="284"/>
      <c r="G17" s="286"/>
      <c r="H17" s="34">
        <f>$H$4</f>
        <v>2016</v>
      </c>
      <c r="I17" s="288"/>
      <c r="J17" s="288"/>
      <c r="K17" s="288"/>
      <c r="L17" s="296"/>
      <c r="M17" s="40" t="s">
        <v>0</v>
      </c>
      <c r="N17" s="38" t="s">
        <v>1</v>
      </c>
      <c r="O17" s="38" t="s">
        <v>2</v>
      </c>
      <c r="P17" s="148" t="s">
        <v>3</v>
      </c>
      <c r="Q17" s="40" t="s">
        <v>0</v>
      </c>
      <c r="R17" s="38" t="s">
        <v>1</v>
      </c>
      <c r="S17" s="38" t="s">
        <v>2</v>
      </c>
      <c r="T17" s="244" t="s">
        <v>3</v>
      </c>
      <c r="U17" s="40" t="s">
        <v>0</v>
      </c>
      <c r="V17" s="38" t="s">
        <v>1</v>
      </c>
      <c r="W17" s="38" t="s">
        <v>2</v>
      </c>
      <c r="X17" s="225" t="s">
        <v>3</v>
      </c>
      <c r="Y17" s="38" t="s">
        <v>0</v>
      </c>
      <c r="Z17" s="38" t="s">
        <v>1</v>
      </c>
      <c r="AA17" s="38" t="s">
        <v>2</v>
      </c>
      <c r="AB17" s="41" t="s">
        <v>3</v>
      </c>
    </row>
    <row r="18" spans="2:28" ht="3.75" customHeight="1">
      <c r="B18" s="42"/>
      <c r="C18" s="43"/>
      <c r="D18" s="43"/>
      <c r="E18" s="43"/>
      <c r="F18" s="44"/>
      <c r="G18" s="200"/>
      <c r="H18" s="46"/>
      <c r="I18" s="48"/>
      <c r="J18" s="47"/>
      <c r="K18" s="47"/>
      <c r="L18" s="46"/>
      <c r="M18" s="51"/>
      <c r="N18" s="49"/>
      <c r="O18" s="49"/>
      <c r="P18" s="50"/>
      <c r="Q18" s="49"/>
      <c r="R18" s="49"/>
      <c r="S18" s="49"/>
      <c r="T18" s="49"/>
      <c r="U18" s="51"/>
      <c r="V18" s="49"/>
      <c r="W18" s="49"/>
      <c r="X18" s="50"/>
      <c r="Y18" s="49"/>
      <c r="Z18" s="49"/>
      <c r="AA18" s="49"/>
      <c r="AB18" s="52"/>
    </row>
    <row r="19" spans="2:28" ht="15">
      <c r="B19" s="53"/>
      <c r="C19" s="49" t="s">
        <v>32</v>
      </c>
      <c r="D19" s="49"/>
      <c r="E19" s="49"/>
      <c r="F19" s="50"/>
      <c r="G19" s="54" t="s">
        <v>102</v>
      </c>
      <c r="H19" s="67">
        <v>3.324695298622075</v>
      </c>
      <c r="I19" s="68">
        <v>3.3612168553440256</v>
      </c>
      <c r="J19" s="68">
        <v>4.312704206924849</v>
      </c>
      <c r="K19" s="68">
        <v>4.743260398300691</v>
      </c>
      <c r="L19" s="67">
        <v>3.779655595526336</v>
      </c>
      <c r="M19" s="69">
        <v>0.8156508275824166</v>
      </c>
      <c r="N19" s="68">
        <v>0.9365668202744359</v>
      </c>
      <c r="O19" s="68">
        <v>0.7707456157178854</v>
      </c>
      <c r="P19" s="67">
        <v>0.9800900002991568</v>
      </c>
      <c r="Q19" s="68">
        <v>1.3490133267033428</v>
      </c>
      <c r="R19" s="68">
        <v>1.0373176897897594</v>
      </c>
      <c r="S19" s="68">
        <v>1.058716644873229</v>
      </c>
      <c r="T19" s="68">
        <v>0.9314549573644229</v>
      </c>
      <c r="U19" s="69">
        <v>1.366407907102115</v>
      </c>
      <c r="V19" s="68">
        <v>1.2326901856896058</v>
      </c>
      <c r="W19" s="68">
        <v>1.292183940241756</v>
      </c>
      <c r="X19" s="67">
        <v>0.9411772609383036</v>
      </c>
      <c r="Y19" s="68">
        <v>0.8671806922661034</v>
      </c>
      <c r="Z19" s="68">
        <v>0.8323030522214339</v>
      </c>
      <c r="AA19" s="68">
        <v>0.7822359310947888</v>
      </c>
      <c r="AB19" s="70">
        <v>0.759143920417003</v>
      </c>
    </row>
    <row r="20" spans="2:28" ht="15">
      <c r="B20" s="53"/>
      <c r="C20" s="49"/>
      <c r="D20" s="49"/>
      <c r="E20" s="49" t="s">
        <v>97</v>
      </c>
      <c r="F20" s="50"/>
      <c r="G20" s="54" t="s">
        <v>102</v>
      </c>
      <c r="H20" s="67">
        <v>2.6824310514395506</v>
      </c>
      <c r="I20" s="68">
        <v>3.4470346637716034</v>
      </c>
      <c r="J20" s="68">
        <v>3.7521640105732814</v>
      </c>
      <c r="K20" s="68">
        <v>4.13491425407355</v>
      </c>
      <c r="L20" s="67">
        <v>4.079570601692311</v>
      </c>
      <c r="M20" s="69">
        <v>0.8784764180905285</v>
      </c>
      <c r="N20" s="68">
        <v>0.8590142831441057</v>
      </c>
      <c r="O20" s="68">
        <v>0.9610229360474989</v>
      </c>
      <c r="P20" s="67">
        <v>0.9140590257880916</v>
      </c>
      <c r="Q20" s="68">
        <v>1.0067375349668026</v>
      </c>
      <c r="R20" s="68">
        <v>0.9072055508358972</v>
      </c>
      <c r="S20" s="68">
        <v>0.8567180392920193</v>
      </c>
      <c r="T20" s="68">
        <v>0.8194824619361469</v>
      </c>
      <c r="U20" s="69">
        <v>1.138107559121849</v>
      </c>
      <c r="V20" s="68">
        <v>1.1218662467554168</v>
      </c>
      <c r="W20" s="68">
        <v>1.090961051991684</v>
      </c>
      <c r="X20" s="67">
        <v>1.0997781041637893</v>
      </c>
      <c r="Y20" s="68">
        <v>0.9963937738797597</v>
      </c>
      <c r="Z20" s="68">
        <v>0.9382650810632214</v>
      </c>
      <c r="AA20" s="68">
        <v>0.9029544327218986</v>
      </c>
      <c r="AB20" s="70">
        <v>0.8754115130441562</v>
      </c>
    </row>
    <row r="21" spans="2:28" ht="15">
      <c r="B21" s="53"/>
      <c r="C21" s="49"/>
      <c r="D21" s="49"/>
      <c r="E21" s="49" t="s">
        <v>98</v>
      </c>
      <c r="F21" s="50"/>
      <c r="G21" s="54" t="s">
        <v>102</v>
      </c>
      <c r="H21" s="67">
        <v>1.5760584746165875</v>
      </c>
      <c r="I21" s="68">
        <v>-0.09137252394963014</v>
      </c>
      <c r="J21" s="68">
        <v>1.178560518968169</v>
      </c>
      <c r="K21" s="68">
        <v>1.6759881976733624</v>
      </c>
      <c r="L21" s="67">
        <v>2.0395723857588735</v>
      </c>
      <c r="M21" s="69">
        <v>0.03468184974009603</v>
      </c>
      <c r="N21" s="68">
        <v>0.19999734296590077</v>
      </c>
      <c r="O21" s="68">
        <v>-0.17486746545881715</v>
      </c>
      <c r="P21" s="67">
        <v>0.8549978002343295</v>
      </c>
      <c r="Q21" s="68">
        <v>0.15920844030141268</v>
      </c>
      <c r="R21" s="68">
        <v>0.23763899775366326</v>
      </c>
      <c r="S21" s="68">
        <v>0.2938371191837774</v>
      </c>
      <c r="T21" s="68">
        <v>0.3485944756709216</v>
      </c>
      <c r="U21" s="69">
        <v>0.47207708896543465</v>
      </c>
      <c r="V21" s="68">
        <v>0.48652774796953224</v>
      </c>
      <c r="W21" s="68">
        <v>0.47712642676044936</v>
      </c>
      <c r="X21" s="67">
        <v>0.4859106555474142</v>
      </c>
      <c r="Y21" s="68">
        <v>0.5223833556476762</v>
      </c>
      <c r="Z21" s="68">
        <v>0.5179812005715974</v>
      </c>
      <c r="AA21" s="68">
        <v>0.5182660614270702</v>
      </c>
      <c r="AB21" s="70">
        <v>0.5172474509251117</v>
      </c>
    </row>
    <row r="22" spans="2:28" ht="15">
      <c r="B22" s="53"/>
      <c r="C22" s="49"/>
      <c r="D22" s="49"/>
      <c r="E22" s="49" t="s">
        <v>36</v>
      </c>
      <c r="F22" s="50"/>
      <c r="G22" s="54" t="s">
        <v>102</v>
      </c>
      <c r="H22" s="67">
        <v>-8.252259545285924</v>
      </c>
      <c r="I22" s="68">
        <v>2.158786441533067</v>
      </c>
      <c r="J22" s="68">
        <v>8.373695370496392</v>
      </c>
      <c r="K22" s="68">
        <v>4.880177708265009</v>
      </c>
      <c r="L22" s="67">
        <v>4.27324128517526</v>
      </c>
      <c r="M22" s="69">
        <v>4.564102083811306</v>
      </c>
      <c r="N22" s="68">
        <v>-3.2376271800288947</v>
      </c>
      <c r="O22" s="68">
        <v>5.544899007131704</v>
      </c>
      <c r="P22" s="67">
        <v>3.0500000046847333</v>
      </c>
      <c r="Q22" s="68">
        <v>1.5201151496997625</v>
      </c>
      <c r="R22" s="68">
        <v>1.8682048454045486</v>
      </c>
      <c r="S22" s="68">
        <v>1.4995523987461468</v>
      </c>
      <c r="T22" s="68">
        <v>1.2234094708616965</v>
      </c>
      <c r="U22" s="69">
        <v>1.0624355505880771</v>
      </c>
      <c r="V22" s="68">
        <v>1.1111851373305797</v>
      </c>
      <c r="W22" s="68">
        <v>1.0218012471620455</v>
      </c>
      <c r="X22" s="67">
        <v>1.0435500217549816</v>
      </c>
      <c r="Y22" s="68">
        <v>1.0742995117032166</v>
      </c>
      <c r="Z22" s="68">
        <v>1.0933574297776545</v>
      </c>
      <c r="AA22" s="68">
        <v>1.0104516560268024</v>
      </c>
      <c r="AB22" s="70">
        <v>0.9442447307497872</v>
      </c>
    </row>
    <row r="23" spans="2:28" ht="15">
      <c r="B23" s="53"/>
      <c r="C23" s="49"/>
      <c r="D23" s="49"/>
      <c r="E23" s="49" t="s">
        <v>99</v>
      </c>
      <c r="F23" s="50"/>
      <c r="G23" s="54" t="s">
        <v>102</v>
      </c>
      <c r="H23" s="67">
        <v>-0.34058282919170324</v>
      </c>
      <c r="I23" s="68">
        <v>2.4299492555127813</v>
      </c>
      <c r="J23" s="68">
        <v>4.334643790441135</v>
      </c>
      <c r="K23" s="68">
        <v>3.848578866823587</v>
      </c>
      <c r="L23" s="67">
        <v>3.746763822234172</v>
      </c>
      <c r="M23" s="69">
        <v>1.5519765222592241</v>
      </c>
      <c r="N23" s="68">
        <v>-0.23652259020136057</v>
      </c>
      <c r="O23" s="68">
        <v>1.782334020465882</v>
      </c>
      <c r="P23" s="67">
        <v>1.4085791922709348</v>
      </c>
      <c r="Q23" s="68">
        <v>0.9658684827031863</v>
      </c>
      <c r="R23" s="68">
        <v>1.01094544169365</v>
      </c>
      <c r="S23" s="68">
        <v>0.9061257335883255</v>
      </c>
      <c r="T23" s="68">
        <v>0.8292649898516089</v>
      </c>
      <c r="U23" s="69">
        <v>0.9935956351310864</v>
      </c>
      <c r="V23" s="68">
        <v>0.9997940945233807</v>
      </c>
      <c r="W23" s="68">
        <v>0.9590727342842769</v>
      </c>
      <c r="X23" s="67">
        <v>0.9716167771842663</v>
      </c>
      <c r="Y23" s="68">
        <v>0.9278507884647098</v>
      </c>
      <c r="Z23" s="68">
        <v>0.8991310027470831</v>
      </c>
      <c r="AA23" s="68">
        <v>0.8589200673473414</v>
      </c>
      <c r="AB23" s="70">
        <v>0.8269067524060034</v>
      </c>
    </row>
    <row r="24" spans="2:28" ht="15">
      <c r="B24" s="53"/>
      <c r="C24" s="49"/>
      <c r="D24" s="49" t="s">
        <v>100</v>
      </c>
      <c r="E24" s="49"/>
      <c r="F24" s="50"/>
      <c r="G24" s="54" t="s">
        <v>102</v>
      </c>
      <c r="H24" s="67">
        <v>6.237550770762866</v>
      </c>
      <c r="I24" s="68">
        <v>3.5279639856222076</v>
      </c>
      <c r="J24" s="68">
        <v>7.842954557185422</v>
      </c>
      <c r="K24" s="68">
        <v>8.979599533159785</v>
      </c>
      <c r="L24" s="67">
        <v>5.902154188353137</v>
      </c>
      <c r="M24" s="69">
        <v>0.7207362387382972</v>
      </c>
      <c r="N24" s="68">
        <v>-2.5163262361077585</v>
      </c>
      <c r="O24" s="68">
        <v>2.7598925505971863</v>
      </c>
      <c r="P24" s="67">
        <v>1.5239180013253701</v>
      </c>
      <c r="Q24" s="68">
        <v>2.842871507116101</v>
      </c>
      <c r="R24" s="68">
        <v>1.831229812762487</v>
      </c>
      <c r="S24" s="68">
        <v>2.166109394027302</v>
      </c>
      <c r="T24" s="68">
        <v>1.7941267944734136</v>
      </c>
      <c r="U24" s="69">
        <v>2.4926243386814093</v>
      </c>
      <c r="V24" s="68">
        <v>2.184959191115638</v>
      </c>
      <c r="W24" s="68">
        <v>2.686664351242655</v>
      </c>
      <c r="X24" s="67">
        <v>1.316291762370156</v>
      </c>
      <c r="Y24" s="68">
        <v>1.1277253362639783</v>
      </c>
      <c r="Z24" s="68">
        <v>1.1884067792637723</v>
      </c>
      <c r="AA24" s="68">
        <v>1.1938465084175363</v>
      </c>
      <c r="AB24" s="70">
        <v>1.2314917791122753</v>
      </c>
    </row>
    <row r="25" spans="2:28" ht="15">
      <c r="B25" s="53"/>
      <c r="C25" s="49"/>
      <c r="D25" s="49" t="s">
        <v>101</v>
      </c>
      <c r="E25" s="49"/>
      <c r="F25" s="50"/>
      <c r="G25" s="54" t="s">
        <v>102</v>
      </c>
      <c r="H25" s="67">
        <v>3.726684838481404</v>
      </c>
      <c r="I25" s="68">
        <v>3.834458345402794</v>
      </c>
      <c r="J25" s="68">
        <v>7.8659595992326246</v>
      </c>
      <c r="K25" s="68">
        <v>8.35327764804184</v>
      </c>
      <c r="L25" s="67">
        <v>5.973397798877201</v>
      </c>
      <c r="M25" s="69">
        <v>1.0198305793039708</v>
      </c>
      <c r="N25" s="68">
        <v>-2.80281975901741</v>
      </c>
      <c r="O25" s="68">
        <v>3.6487880618586814</v>
      </c>
      <c r="P25" s="67">
        <v>1.524041532720318</v>
      </c>
      <c r="Q25" s="68">
        <v>2.5515722861645003</v>
      </c>
      <c r="R25" s="68">
        <v>1.8429729107052992</v>
      </c>
      <c r="S25" s="68">
        <v>2.080723112666277</v>
      </c>
      <c r="T25" s="68">
        <v>1.743640395396227</v>
      </c>
      <c r="U25" s="69">
        <v>2.203457949248161</v>
      </c>
      <c r="V25" s="68">
        <v>2.021519308927978</v>
      </c>
      <c r="W25" s="68">
        <v>2.4698640698006784</v>
      </c>
      <c r="X25" s="67">
        <v>1.3574490132045156</v>
      </c>
      <c r="Y25" s="68">
        <v>1.1879076929171646</v>
      </c>
      <c r="Z25" s="68">
        <v>1.2621261740017218</v>
      </c>
      <c r="AA25" s="68">
        <v>1.2811985630167868</v>
      </c>
      <c r="AB25" s="70">
        <v>1.3155651444508152</v>
      </c>
    </row>
    <row r="26" spans="2:28" ht="15.75" thickBot="1">
      <c r="B26" s="55"/>
      <c r="C26" s="56"/>
      <c r="D26" s="56" t="s">
        <v>39</v>
      </c>
      <c r="E26" s="56"/>
      <c r="F26" s="57"/>
      <c r="G26" s="58" t="s">
        <v>102</v>
      </c>
      <c r="H26" s="72">
        <v>55.770929377695154</v>
      </c>
      <c r="I26" s="71">
        <v>-0.49828843930325206</v>
      </c>
      <c r="J26" s="71">
        <v>7.52759028058027</v>
      </c>
      <c r="K26" s="71">
        <v>17.59254204863612</v>
      </c>
      <c r="L26" s="72">
        <v>4.999415316093007</v>
      </c>
      <c r="M26" s="73">
        <v>-3.0915654264375547</v>
      </c>
      <c r="N26" s="71">
        <v>1.290288605728037</v>
      </c>
      <c r="O26" s="71">
        <v>-8.573520033462145</v>
      </c>
      <c r="P26" s="72">
        <v>1.52213242030534</v>
      </c>
      <c r="Q26" s="71">
        <v>7.053526881266194</v>
      </c>
      <c r="R26" s="71">
        <v>1.6686247604327917</v>
      </c>
      <c r="S26" s="71">
        <v>3.3504699071833244</v>
      </c>
      <c r="T26" s="71">
        <v>2.485800909386441</v>
      </c>
      <c r="U26" s="73">
        <v>6.425575067045003</v>
      </c>
      <c r="V26" s="71">
        <v>4.319715658251354</v>
      </c>
      <c r="W26" s="71">
        <v>5.4559995045663925</v>
      </c>
      <c r="X26" s="72">
        <v>0.8054493476904412</v>
      </c>
      <c r="Y26" s="71">
        <v>0.3766536943500114</v>
      </c>
      <c r="Z26" s="71">
        <v>0.26095813665010326</v>
      </c>
      <c r="AA26" s="71">
        <v>0.08391437478434227</v>
      </c>
      <c r="AB26" s="74">
        <v>0.1504405327302294</v>
      </c>
    </row>
    <row r="27" ht="15.75" thickBot="1"/>
    <row r="28" spans="2:28" ht="30" customHeight="1">
      <c r="B28" s="213" t="str">
        <f>"Medium-Term Forecast "&amp;Summary!H3&amp;" - GDP components [contribution to growth]"</f>
        <v>Medium-Term Forecast MTF-2017Q4 - GDP components [contribution to growth]</v>
      </c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5"/>
    </row>
    <row r="29" spans="2:28" ht="15">
      <c r="B29" s="289" t="s">
        <v>20</v>
      </c>
      <c r="C29" s="290"/>
      <c r="D29" s="290"/>
      <c r="E29" s="290"/>
      <c r="F29" s="291"/>
      <c r="G29" s="294" t="s">
        <v>19</v>
      </c>
      <c r="H29" s="33" t="str">
        <f aca="true" t="shared" si="1" ref="H29:M29">H$3</f>
        <v>Actual</v>
      </c>
      <c r="I29" s="293">
        <f t="shared" si="1"/>
        <v>2017</v>
      </c>
      <c r="J29" s="293">
        <f t="shared" si="1"/>
        <v>2018</v>
      </c>
      <c r="K29" s="293">
        <f t="shared" si="1"/>
        <v>2019</v>
      </c>
      <c r="L29" s="295">
        <f t="shared" si="1"/>
        <v>2020</v>
      </c>
      <c r="M29" s="297">
        <f t="shared" si="1"/>
        <v>2017</v>
      </c>
      <c r="N29" s="298"/>
      <c r="O29" s="298"/>
      <c r="P29" s="299"/>
      <c r="Q29" s="297">
        <f>Q$3</f>
        <v>2018</v>
      </c>
      <c r="R29" s="298"/>
      <c r="S29" s="298"/>
      <c r="T29" s="299"/>
      <c r="U29" s="297">
        <f>U$3</f>
        <v>2019</v>
      </c>
      <c r="V29" s="298"/>
      <c r="W29" s="298"/>
      <c r="X29" s="299"/>
      <c r="Y29" s="298">
        <f>Y$3</f>
        <v>2020</v>
      </c>
      <c r="Z29" s="298"/>
      <c r="AA29" s="298"/>
      <c r="AB29" s="300"/>
    </row>
    <row r="30" spans="2:28" ht="15">
      <c r="B30" s="282"/>
      <c r="C30" s="283"/>
      <c r="D30" s="283"/>
      <c r="E30" s="283"/>
      <c r="F30" s="284"/>
      <c r="G30" s="286"/>
      <c r="H30" s="34">
        <f>$H$4</f>
        <v>2016</v>
      </c>
      <c r="I30" s="288"/>
      <c r="J30" s="288"/>
      <c r="K30" s="288"/>
      <c r="L30" s="296"/>
      <c r="M30" s="40" t="s">
        <v>0</v>
      </c>
      <c r="N30" s="38" t="s">
        <v>1</v>
      </c>
      <c r="O30" s="38" t="s">
        <v>2</v>
      </c>
      <c r="P30" s="148" t="s">
        <v>3</v>
      </c>
      <c r="Q30" s="40" t="s">
        <v>0</v>
      </c>
      <c r="R30" s="38" t="s">
        <v>1</v>
      </c>
      <c r="S30" s="38" t="s">
        <v>2</v>
      </c>
      <c r="T30" s="244" t="s">
        <v>3</v>
      </c>
      <c r="U30" s="40" t="s">
        <v>0</v>
      </c>
      <c r="V30" s="38" t="s">
        <v>1</v>
      </c>
      <c r="W30" s="38" t="s">
        <v>2</v>
      </c>
      <c r="X30" s="225" t="s">
        <v>3</v>
      </c>
      <c r="Y30" s="38" t="s">
        <v>0</v>
      </c>
      <c r="Z30" s="38" t="s">
        <v>1</v>
      </c>
      <c r="AA30" s="38" t="s">
        <v>2</v>
      </c>
      <c r="AB30" s="41" t="s">
        <v>3</v>
      </c>
    </row>
    <row r="31" spans="2:28" ht="3.75" customHeight="1">
      <c r="B31" s="42"/>
      <c r="C31" s="43"/>
      <c r="D31" s="43"/>
      <c r="E31" s="43"/>
      <c r="F31" s="44"/>
      <c r="G31" s="200"/>
      <c r="H31" s="46"/>
      <c r="I31" s="48"/>
      <c r="J31" s="47"/>
      <c r="K31" s="47"/>
      <c r="L31" s="46"/>
      <c r="M31" s="51"/>
      <c r="N31" s="49"/>
      <c r="O31" s="49"/>
      <c r="P31" s="50"/>
      <c r="Q31" s="49"/>
      <c r="R31" s="49"/>
      <c r="S31" s="49"/>
      <c r="T31" s="49"/>
      <c r="U31" s="51"/>
      <c r="V31" s="49"/>
      <c r="W31" s="49"/>
      <c r="X31" s="50"/>
      <c r="Y31" s="49"/>
      <c r="Z31" s="49"/>
      <c r="AA31" s="49"/>
      <c r="AB31" s="52"/>
    </row>
    <row r="32" spans="2:28" ht="15">
      <c r="B32" s="53"/>
      <c r="C32" s="49" t="s">
        <v>32</v>
      </c>
      <c r="D32" s="49"/>
      <c r="E32" s="49"/>
      <c r="F32" s="50"/>
      <c r="G32" s="54" t="s">
        <v>102</v>
      </c>
      <c r="H32" s="67">
        <v>3.324695298622075</v>
      </c>
      <c r="I32" s="68">
        <v>3.3612168553440256</v>
      </c>
      <c r="J32" s="68">
        <v>4.312704206924849</v>
      </c>
      <c r="K32" s="68">
        <v>4.743260398300691</v>
      </c>
      <c r="L32" s="67">
        <v>3.779655595526336</v>
      </c>
      <c r="M32" s="69">
        <v>0.8156508275824166</v>
      </c>
      <c r="N32" s="68">
        <v>0.9365668202744359</v>
      </c>
      <c r="O32" s="68">
        <v>0.7707456157178854</v>
      </c>
      <c r="P32" s="67">
        <v>0.9800900002991568</v>
      </c>
      <c r="Q32" s="68">
        <v>1.3490133267033428</v>
      </c>
      <c r="R32" s="68">
        <v>1.0373176897897594</v>
      </c>
      <c r="S32" s="68">
        <v>1.058716644873229</v>
      </c>
      <c r="T32" s="68">
        <v>0.9314549573644229</v>
      </c>
      <c r="U32" s="69">
        <v>1.366407907102115</v>
      </c>
      <c r="V32" s="68">
        <v>1.2326901856896058</v>
      </c>
      <c r="W32" s="68">
        <v>1.292183940241756</v>
      </c>
      <c r="X32" s="67">
        <v>0.9411772609383036</v>
      </c>
      <c r="Y32" s="68">
        <v>0.8671806922661034</v>
      </c>
      <c r="Z32" s="68">
        <v>0.8323030522214339</v>
      </c>
      <c r="AA32" s="68">
        <v>0.7822359310947888</v>
      </c>
      <c r="AB32" s="70">
        <v>0.759143920417003</v>
      </c>
    </row>
    <row r="33" spans="2:28" ht="15">
      <c r="B33" s="53"/>
      <c r="C33" s="49"/>
      <c r="D33" s="49"/>
      <c r="E33" s="49" t="s">
        <v>97</v>
      </c>
      <c r="F33" s="50"/>
      <c r="G33" s="54" t="s">
        <v>103</v>
      </c>
      <c r="H33" s="67">
        <v>1.3957392968446634</v>
      </c>
      <c r="I33" s="68">
        <v>1.7824337552863945</v>
      </c>
      <c r="J33" s="68">
        <v>1.9418245764533566</v>
      </c>
      <c r="K33" s="68">
        <v>2.1284068471549533</v>
      </c>
      <c r="L33" s="67">
        <v>2.0877229644416335</v>
      </c>
      <c r="M33" s="69">
        <v>0.4542531094317888</v>
      </c>
      <c r="N33" s="68">
        <v>0.44446620239257173</v>
      </c>
      <c r="O33" s="68">
        <v>0.4968648801634988</v>
      </c>
      <c r="P33" s="67">
        <v>0.4734760975939349</v>
      </c>
      <c r="Q33" s="68">
        <v>0.5211419103957741</v>
      </c>
      <c r="R33" s="68">
        <v>0.4680327650258606</v>
      </c>
      <c r="S33" s="68">
        <v>0.441416782866565</v>
      </c>
      <c r="T33" s="68">
        <v>0.421387497541352</v>
      </c>
      <c r="U33" s="69">
        <v>0.5845790139435528</v>
      </c>
      <c r="V33" s="68">
        <v>0.5749389884502161</v>
      </c>
      <c r="W33" s="68">
        <v>0.5584884849003569</v>
      </c>
      <c r="X33" s="67">
        <v>0.561883703271655</v>
      </c>
      <c r="Y33" s="68">
        <v>0.5098638360788004</v>
      </c>
      <c r="Z33" s="68">
        <v>0.4807338934592857</v>
      </c>
      <c r="AA33" s="68">
        <v>0.46312814255080464</v>
      </c>
      <c r="AB33" s="70">
        <v>0.44953911381951295</v>
      </c>
    </row>
    <row r="34" spans="2:28" ht="15">
      <c r="B34" s="53"/>
      <c r="C34" s="49"/>
      <c r="D34" s="49"/>
      <c r="E34" s="49" t="s">
        <v>98</v>
      </c>
      <c r="F34" s="50"/>
      <c r="G34" s="54" t="s">
        <v>103</v>
      </c>
      <c r="H34" s="67">
        <v>0.2969844992787813</v>
      </c>
      <c r="I34" s="68">
        <v>-0.016926388343295958</v>
      </c>
      <c r="J34" s="68">
        <v>0.2110308493531498</v>
      </c>
      <c r="K34" s="68">
        <v>0.2910826409803148</v>
      </c>
      <c r="L34" s="67">
        <v>0.34385614319789215</v>
      </c>
      <c r="M34" s="69">
        <v>0.0063249841848762</v>
      </c>
      <c r="N34" s="68">
        <v>0.03619128927987554</v>
      </c>
      <c r="O34" s="68">
        <v>-0.03141289952977676</v>
      </c>
      <c r="P34" s="67">
        <v>0.15214911506418427</v>
      </c>
      <c r="Q34" s="68">
        <v>0.028296465538822233</v>
      </c>
      <c r="R34" s="68">
        <v>0.04174026239557075</v>
      </c>
      <c r="S34" s="68">
        <v>0.05120273280156148</v>
      </c>
      <c r="T34" s="68">
        <v>0.060284748321986645</v>
      </c>
      <c r="U34" s="69">
        <v>0.0811679608570769</v>
      </c>
      <c r="V34" s="68">
        <v>0.08291453129709012</v>
      </c>
      <c r="W34" s="68">
        <v>0.08071301473583023</v>
      </c>
      <c r="X34" s="67">
        <v>0.08153757506516587</v>
      </c>
      <c r="Y34" s="68">
        <v>0.08726247096541116</v>
      </c>
      <c r="Z34" s="68">
        <v>0.08623132679937094</v>
      </c>
      <c r="AA34" s="68">
        <v>0.08600979478769132</v>
      </c>
      <c r="AB34" s="70">
        <v>0.0856159144391914</v>
      </c>
    </row>
    <row r="35" spans="2:28" ht="15">
      <c r="B35" s="53"/>
      <c r="C35" s="49"/>
      <c r="D35" s="49"/>
      <c r="E35" s="49" t="s">
        <v>36</v>
      </c>
      <c r="F35" s="50"/>
      <c r="G35" s="54" t="s">
        <v>103</v>
      </c>
      <c r="H35" s="67">
        <v>-2.0173757437230084</v>
      </c>
      <c r="I35" s="68">
        <v>0.46861354976696784</v>
      </c>
      <c r="J35" s="68">
        <v>1.7965546359310154</v>
      </c>
      <c r="K35" s="68">
        <v>1.0877913142797662</v>
      </c>
      <c r="L35" s="67">
        <v>0.9537503093148476</v>
      </c>
      <c r="M35" s="69">
        <v>0.9469858664480045</v>
      </c>
      <c r="N35" s="68">
        <v>-0.696738227511885</v>
      </c>
      <c r="O35" s="68">
        <v>1.143916760525155</v>
      </c>
      <c r="P35" s="67">
        <v>0.6590272909351099</v>
      </c>
      <c r="Q35" s="68">
        <v>0.33519095393993836</v>
      </c>
      <c r="R35" s="68">
        <v>0.4126414710149232</v>
      </c>
      <c r="S35" s="68">
        <v>0.3339387902428077</v>
      </c>
      <c r="T35" s="68">
        <v>0.2736323310157609</v>
      </c>
      <c r="U35" s="69">
        <v>0.23831566692697728</v>
      </c>
      <c r="V35" s="68">
        <v>0.24850328086896242</v>
      </c>
      <c r="W35" s="68">
        <v>0.22823936702920694</v>
      </c>
      <c r="X35" s="67">
        <v>0.2324751679529401</v>
      </c>
      <c r="Y35" s="68">
        <v>0.23956805536550066</v>
      </c>
      <c r="Z35" s="68">
        <v>0.24431860936875793</v>
      </c>
      <c r="AA35" s="68">
        <v>0.22637729214535657</v>
      </c>
      <c r="AB35" s="70">
        <v>0.21202360497849346</v>
      </c>
    </row>
    <row r="36" spans="2:28" ht="15">
      <c r="B36" s="53"/>
      <c r="C36" s="49"/>
      <c r="D36" s="49"/>
      <c r="E36" s="49" t="s">
        <v>99</v>
      </c>
      <c r="F36" s="50"/>
      <c r="G36" s="54" t="s">
        <v>103</v>
      </c>
      <c r="H36" s="67">
        <v>-0.3246519449849863</v>
      </c>
      <c r="I36" s="68">
        <v>2.2341209154448496</v>
      </c>
      <c r="J36" s="68">
        <v>3.949410060513429</v>
      </c>
      <c r="K36" s="68">
        <v>3.5072808035885013</v>
      </c>
      <c r="L36" s="67">
        <v>3.385329416954392</v>
      </c>
      <c r="M36" s="69">
        <v>1.4075639600646854</v>
      </c>
      <c r="N36" s="68">
        <v>-0.2160807308774927</v>
      </c>
      <c r="O36" s="68">
        <v>1.6093687362429703</v>
      </c>
      <c r="P36" s="67">
        <v>1.2846524987149064</v>
      </c>
      <c r="Q36" s="68">
        <v>0.8846293347055029</v>
      </c>
      <c r="R36" s="68">
        <v>0.9224144984363525</v>
      </c>
      <c r="S36" s="68">
        <v>0.8265583059109322</v>
      </c>
      <c r="T36" s="68">
        <v>0.7553045722107941</v>
      </c>
      <c r="U36" s="69">
        <v>0.9040626463528391</v>
      </c>
      <c r="V36" s="68">
        <v>0.9063567960533863</v>
      </c>
      <c r="W36" s="68">
        <v>0.8674408756800197</v>
      </c>
      <c r="X36" s="67">
        <v>0.875896441839948</v>
      </c>
      <c r="Y36" s="68">
        <v>0.8366943624097203</v>
      </c>
      <c r="Z36" s="68">
        <v>0.8112838252569792</v>
      </c>
      <c r="AA36" s="68">
        <v>0.775515233818203</v>
      </c>
      <c r="AB36" s="70">
        <v>0.7471786375379086</v>
      </c>
    </row>
    <row r="37" spans="2:28" ht="15">
      <c r="B37" s="53"/>
      <c r="C37" s="49"/>
      <c r="D37" s="49" t="s">
        <v>100</v>
      </c>
      <c r="E37" s="49"/>
      <c r="F37" s="50"/>
      <c r="G37" s="54" t="s">
        <v>103</v>
      </c>
      <c r="H37" s="67">
        <v>6.071668570941996</v>
      </c>
      <c r="I37" s="68">
        <v>3.5309537020418933</v>
      </c>
      <c r="J37" s="68">
        <v>7.862264284992758</v>
      </c>
      <c r="K37" s="68">
        <v>9.306352141757074</v>
      </c>
      <c r="L37" s="67">
        <v>6.364322568593374</v>
      </c>
      <c r="M37" s="69">
        <v>0.7340642033541839</v>
      </c>
      <c r="N37" s="68">
        <v>-2.560445678991526</v>
      </c>
      <c r="O37" s="68">
        <v>2.712215251249456</v>
      </c>
      <c r="P37" s="67">
        <v>1.5271536982447258</v>
      </c>
      <c r="Q37" s="68">
        <v>2.864250489699861</v>
      </c>
      <c r="R37" s="68">
        <v>1.8721958772545473</v>
      </c>
      <c r="S37" s="68">
        <v>2.2319681904721356</v>
      </c>
      <c r="T37" s="68">
        <v>1.868933392606296</v>
      </c>
      <c r="U37" s="69">
        <v>2.6187480098149187</v>
      </c>
      <c r="V37" s="68">
        <v>2.321019374015103</v>
      </c>
      <c r="W37" s="68">
        <v>2.880812854223329</v>
      </c>
      <c r="X37" s="67">
        <v>1.4308427535911565</v>
      </c>
      <c r="Y37" s="68">
        <v>1.230421760320542</v>
      </c>
      <c r="Z37" s="68">
        <v>1.2999784189460513</v>
      </c>
      <c r="AA37" s="68">
        <v>1.3105409230947862</v>
      </c>
      <c r="AB37" s="70">
        <v>1.3573871242184785</v>
      </c>
    </row>
    <row r="38" spans="2:28" ht="15">
      <c r="B38" s="53"/>
      <c r="C38" s="49"/>
      <c r="D38" s="49" t="s">
        <v>101</v>
      </c>
      <c r="E38" s="49"/>
      <c r="F38" s="50"/>
      <c r="G38" s="54" t="s">
        <v>103</v>
      </c>
      <c r="H38" s="67">
        <v>-3.4525650733209887</v>
      </c>
      <c r="I38" s="68">
        <v>-3.5662320210677168</v>
      </c>
      <c r="J38" s="68">
        <v>-7.349218685490314</v>
      </c>
      <c r="K38" s="68">
        <v>-8.070372544697952</v>
      </c>
      <c r="L38" s="67">
        <v>-5.969996392262084</v>
      </c>
      <c r="M38" s="69">
        <v>-0.9631272417754235</v>
      </c>
      <c r="N38" s="68">
        <v>2.652341772083821</v>
      </c>
      <c r="O38" s="68">
        <v>-3.324972746933298</v>
      </c>
      <c r="P38" s="67">
        <v>-1.4284531809107186</v>
      </c>
      <c r="Q38" s="68">
        <v>-2.404419431792117</v>
      </c>
      <c r="R38" s="68">
        <v>-1.757292690667808</v>
      </c>
      <c r="S38" s="68">
        <v>-1.9998098467920902</v>
      </c>
      <c r="T38" s="68">
        <v>-1.6927830121209846</v>
      </c>
      <c r="U38" s="69">
        <v>-2.1564027444403924</v>
      </c>
      <c r="V38" s="68">
        <v>-1.9946859843789022</v>
      </c>
      <c r="W38" s="68">
        <v>-2.4560697896615915</v>
      </c>
      <c r="X38" s="67">
        <v>-1.3655619344927867</v>
      </c>
      <c r="Y38" s="68">
        <v>-1.1999354304641532</v>
      </c>
      <c r="Z38" s="68">
        <v>-1.2789591963520082</v>
      </c>
      <c r="AA38" s="68">
        <v>-1.3038202258182223</v>
      </c>
      <c r="AB38" s="70">
        <v>-1.3454218370386803</v>
      </c>
    </row>
    <row r="39" spans="2:28" ht="15">
      <c r="B39" s="53"/>
      <c r="C39" s="49"/>
      <c r="D39" s="49" t="s">
        <v>39</v>
      </c>
      <c r="E39" s="49"/>
      <c r="F39" s="50"/>
      <c r="G39" s="54" t="s">
        <v>103</v>
      </c>
      <c r="H39" s="85">
        <v>2.6191034963137234</v>
      </c>
      <c r="I39" s="68">
        <v>-0.03527831776060192</v>
      </c>
      <c r="J39" s="68">
        <v>0.5130455995024321</v>
      </c>
      <c r="K39" s="68">
        <v>1.2359795947121917</v>
      </c>
      <c r="L39" s="67">
        <v>0.3943261785719478</v>
      </c>
      <c r="M39" s="69">
        <v>-0.22906303341880893</v>
      </c>
      <c r="N39" s="68">
        <v>0.09189609309228475</v>
      </c>
      <c r="O39" s="68">
        <v>-0.6127574956838313</v>
      </c>
      <c r="P39" s="67">
        <v>0.09870051733400398</v>
      </c>
      <c r="Q39" s="68">
        <v>0.45983105307677696</v>
      </c>
      <c r="R39" s="68">
        <v>0.11490319612008056</v>
      </c>
      <c r="S39" s="68">
        <v>0.2321583389622984</v>
      </c>
      <c r="T39" s="68">
        <v>0.17615038048531576</v>
      </c>
      <c r="U39" s="69">
        <v>0.4623452607493031</v>
      </c>
      <c r="V39" s="68">
        <v>0.3263333941990801</v>
      </c>
      <c r="W39" s="68">
        <v>0.424743064561743</v>
      </c>
      <c r="X39" s="67">
        <v>0.06528081464854071</v>
      </c>
      <c r="Y39" s="68">
        <v>0.030486334264721717</v>
      </c>
      <c r="Z39" s="68">
        <v>0.02101922259403408</v>
      </c>
      <c r="AA39" s="68">
        <v>0.006720697276572845</v>
      </c>
      <c r="AB39" s="70">
        <v>0.011965287179809974</v>
      </c>
    </row>
    <row r="40" spans="2:28" ht="15.75" thickBot="1">
      <c r="B40" s="55"/>
      <c r="C40" s="56"/>
      <c r="D40" s="56" t="s">
        <v>104</v>
      </c>
      <c r="E40" s="56"/>
      <c r="F40" s="57"/>
      <c r="G40" s="58" t="s">
        <v>103</v>
      </c>
      <c r="H40" s="86">
        <v>1.030243744678752</v>
      </c>
      <c r="I40" s="71">
        <v>1.162374260190218</v>
      </c>
      <c r="J40" s="71">
        <v>-0.14975145798735784</v>
      </c>
      <c r="K40" s="71">
        <v>0</v>
      </c>
      <c r="L40" s="72">
        <v>0</v>
      </c>
      <c r="M40" s="73">
        <v>-0.3628500890585833</v>
      </c>
      <c r="N40" s="71">
        <v>1.0607514580596151</v>
      </c>
      <c r="O40" s="71">
        <v>-0.22586562975716787</v>
      </c>
      <c r="P40" s="72">
        <v>-0.4032630157497696</v>
      </c>
      <c r="Q40" s="71">
        <v>0.004552934090097821</v>
      </c>
      <c r="R40" s="71">
        <v>0</v>
      </c>
      <c r="S40" s="71">
        <v>0</v>
      </c>
      <c r="T40" s="71">
        <v>0</v>
      </c>
      <c r="U40" s="73">
        <v>0</v>
      </c>
      <c r="V40" s="71">
        <v>0</v>
      </c>
      <c r="W40" s="71">
        <v>0</v>
      </c>
      <c r="X40" s="72">
        <v>0</v>
      </c>
      <c r="Y40" s="71">
        <v>0</v>
      </c>
      <c r="Z40" s="71">
        <v>0</v>
      </c>
      <c r="AA40" s="71">
        <v>0</v>
      </c>
      <c r="AB40" s="74">
        <v>0</v>
      </c>
    </row>
    <row r="41" spans="2:28" ht="15">
      <c r="B41" s="26" t="s">
        <v>105</v>
      </c>
      <c r="C41" s="49"/>
      <c r="D41" s="49"/>
      <c r="E41" s="49"/>
      <c r="F41" s="49"/>
      <c r="G41" s="60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</row>
    <row r="42" spans="2:28" ht="15">
      <c r="B42" s="49"/>
      <c r="C42" s="49"/>
      <c r="D42" s="49"/>
      <c r="E42" s="49"/>
      <c r="F42" s="49"/>
      <c r="G42" s="60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</row>
    <row r="43" spans="2:12" ht="15.75" thickBot="1">
      <c r="B43" s="62" t="s">
        <v>12</v>
      </c>
      <c r="J43" s="56"/>
      <c r="K43" s="56"/>
      <c r="L43" s="56"/>
    </row>
    <row r="44" spans="2:12" ht="15">
      <c r="B44" s="279" t="s">
        <v>20</v>
      </c>
      <c r="C44" s="280"/>
      <c r="D44" s="280"/>
      <c r="E44" s="280"/>
      <c r="F44" s="281"/>
      <c r="G44" s="285" t="s">
        <v>19</v>
      </c>
      <c r="H44" s="201" t="str">
        <f>H$3</f>
        <v>Actual</v>
      </c>
      <c r="I44" s="287">
        <f>I$3</f>
        <v>2017</v>
      </c>
      <c r="J44" s="292">
        <f>J$3</f>
        <v>2018</v>
      </c>
      <c r="K44" s="292">
        <f>K$3</f>
        <v>2019</v>
      </c>
      <c r="L44" s="277">
        <f>L$3</f>
        <v>2020</v>
      </c>
    </row>
    <row r="45" spans="2:12" ht="15" customHeight="1">
      <c r="B45" s="282"/>
      <c r="C45" s="283"/>
      <c r="D45" s="283"/>
      <c r="E45" s="283"/>
      <c r="F45" s="284"/>
      <c r="G45" s="286"/>
      <c r="H45" s="34">
        <f>$H$4</f>
        <v>2016</v>
      </c>
      <c r="I45" s="288"/>
      <c r="J45" s="288"/>
      <c r="K45" s="288"/>
      <c r="L45" s="278"/>
    </row>
    <row r="46" spans="2:12" ht="3.75" customHeight="1">
      <c r="B46" s="42"/>
      <c r="C46" s="43"/>
      <c r="D46" s="43"/>
      <c r="E46" s="43"/>
      <c r="F46" s="44"/>
      <c r="G46" s="200"/>
      <c r="H46" s="63"/>
      <c r="I46" s="47"/>
      <c r="J46" s="47"/>
      <c r="K46" s="47"/>
      <c r="L46" s="64"/>
    </row>
    <row r="47" spans="2:12" ht="15">
      <c r="B47" s="53"/>
      <c r="C47" s="49" t="s">
        <v>36</v>
      </c>
      <c r="D47" s="49"/>
      <c r="E47" s="49"/>
      <c r="F47" s="50"/>
      <c r="G47" s="54" t="s">
        <v>102</v>
      </c>
      <c r="H47" s="85">
        <v>-8.252259545285924</v>
      </c>
      <c r="I47" s="68">
        <v>2.158786441533067</v>
      </c>
      <c r="J47" s="68">
        <v>8.373695370496392</v>
      </c>
      <c r="K47" s="68">
        <v>4.880177708265009</v>
      </c>
      <c r="L47" s="70">
        <v>4.27324128517526</v>
      </c>
    </row>
    <row r="48" spans="2:12" ht="15">
      <c r="B48" s="53"/>
      <c r="C48" s="49"/>
      <c r="D48" s="65" t="s">
        <v>106</v>
      </c>
      <c r="E48" s="49"/>
      <c r="F48" s="50"/>
      <c r="G48" s="54" t="s">
        <v>102</v>
      </c>
      <c r="H48" s="85">
        <v>5.528200353865273</v>
      </c>
      <c r="I48" s="68">
        <v>2.32382815552441</v>
      </c>
      <c r="J48" s="68">
        <v>6.445171669953837</v>
      </c>
      <c r="K48" s="68">
        <v>4.842818269378952</v>
      </c>
      <c r="L48" s="70">
        <v>3.6058800675667726</v>
      </c>
    </row>
    <row r="49" spans="2:12" ht="15.75" thickBot="1">
      <c r="B49" s="55"/>
      <c r="C49" s="56"/>
      <c r="D49" s="66" t="s">
        <v>107</v>
      </c>
      <c r="E49" s="56"/>
      <c r="F49" s="57"/>
      <c r="G49" s="58" t="s">
        <v>102</v>
      </c>
      <c r="H49" s="86">
        <v>-47.07356470870888</v>
      </c>
      <c r="I49" s="71">
        <v>1.231751690235967</v>
      </c>
      <c r="J49" s="71">
        <v>19.323019599213296</v>
      </c>
      <c r="K49" s="71">
        <v>5.069396596032433</v>
      </c>
      <c r="L49" s="74">
        <v>7.6460170818969</v>
      </c>
    </row>
    <row r="50" spans="2:11" ht="15">
      <c r="B50" s="26" t="s">
        <v>105</v>
      </c>
      <c r="C50" s="49"/>
      <c r="D50" s="49"/>
      <c r="E50" s="49"/>
      <c r="F50" s="49"/>
      <c r="G50" s="60"/>
      <c r="H50" s="49"/>
      <c r="I50" s="49"/>
      <c r="J50" s="49"/>
      <c r="K50" s="49"/>
    </row>
    <row r="57" spans="2:11" ht="15">
      <c r="B57" s="49"/>
      <c r="C57" s="49"/>
      <c r="D57" s="49"/>
      <c r="E57" s="49"/>
      <c r="F57" s="49"/>
      <c r="G57" s="60"/>
      <c r="H57" s="49"/>
      <c r="I57" s="49"/>
      <c r="J57" s="49"/>
      <c r="K57" s="49"/>
    </row>
    <row r="58" spans="2:11" ht="15">
      <c r="B58" s="49"/>
      <c r="C58" s="49"/>
      <c r="D58" s="49"/>
      <c r="E58" s="49"/>
      <c r="F58" s="49"/>
      <c r="G58" s="60"/>
      <c r="H58" s="49"/>
      <c r="I58" s="49"/>
      <c r="J58" s="49"/>
      <c r="K58" s="49"/>
    </row>
    <row r="59" spans="2:11" ht="15">
      <c r="B59" s="49"/>
      <c r="C59" s="49"/>
      <c r="D59" s="49"/>
      <c r="E59" s="49"/>
      <c r="F59" s="49"/>
      <c r="G59" s="60"/>
      <c r="H59" s="49"/>
      <c r="I59" s="49"/>
      <c r="J59" s="49"/>
      <c r="K59" s="49"/>
    </row>
    <row r="60" spans="2:11" ht="15">
      <c r="B60" s="49"/>
      <c r="C60" s="49"/>
      <c r="D60" s="49"/>
      <c r="E60" s="49"/>
      <c r="F60" s="49"/>
      <c r="G60" s="60"/>
      <c r="H60" s="49"/>
      <c r="I60" s="49"/>
      <c r="J60" s="49"/>
      <c r="K60" s="49"/>
    </row>
    <row r="61" spans="2:11" ht="15">
      <c r="B61" s="49"/>
      <c r="C61" s="49"/>
      <c r="D61" s="49"/>
      <c r="E61" s="49"/>
      <c r="F61" s="49"/>
      <c r="G61" s="60"/>
      <c r="H61" s="49"/>
      <c r="I61" s="49"/>
      <c r="J61" s="49"/>
      <c r="K61" s="49"/>
    </row>
    <row r="62" spans="2:11" ht="15">
      <c r="B62" s="49"/>
      <c r="C62" s="49"/>
      <c r="D62" s="49"/>
      <c r="E62" s="49"/>
      <c r="F62" s="49"/>
      <c r="G62" s="60"/>
      <c r="H62" s="49"/>
      <c r="I62" s="49"/>
      <c r="J62" s="49"/>
      <c r="K62" s="49"/>
    </row>
    <row r="63" spans="2:11" ht="15">
      <c r="B63" s="49"/>
      <c r="C63" s="49"/>
      <c r="D63" s="49"/>
      <c r="E63" s="49"/>
      <c r="F63" s="49"/>
      <c r="G63" s="60"/>
      <c r="H63" s="49"/>
      <c r="I63" s="49"/>
      <c r="J63" s="49"/>
      <c r="K63" s="49"/>
    </row>
    <row r="64" spans="2:11" ht="15">
      <c r="B64" s="49"/>
      <c r="C64" s="49"/>
      <c r="D64" s="49"/>
      <c r="E64" s="49"/>
      <c r="F64" s="49"/>
      <c r="G64" s="60"/>
      <c r="H64" s="49"/>
      <c r="I64" s="49"/>
      <c r="J64" s="49"/>
      <c r="K64" s="49"/>
    </row>
    <row r="65" spans="2:11" ht="15">
      <c r="B65" s="49"/>
      <c r="C65" s="49"/>
      <c r="D65" s="49"/>
      <c r="E65" s="49"/>
      <c r="F65" s="49"/>
      <c r="G65" s="60"/>
      <c r="H65" s="49"/>
      <c r="I65" s="49"/>
      <c r="J65" s="49"/>
      <c r="K65" s="49"/>
    </row>
    <row r="66" spans="2:11" ht="15">
      <c r="B66" s="49"/>
      <c r="C66" s="49"/>
      <c r="D66" s="49"/>
      <c r="E66" s="49"/>
      <c r="F66" s="49"/>
      <c r="G66" s="60"/>
      <c r="H66" s="49"/>
      <c r="I66" s="49"/>
      <c r="J66" s="49"/>
      <c r="K66" s="49"/>
    </row>
    <row r="67" spans="2:11" ht="15">
      <c r="B67" s="49"/>
      <c r="C67" s="49"/>
      <c r="D67" s="49"/>
      <c r="E67" s="49"/>
      <c r="F67" s="49"/>
      <c r="G67" s="60"/>
      <c r="H67" s="49"/>
      <c r="I67" s="49"/>
      <c r="J67" s="49"/>
      <c r="K67" s="49"/>
    </row>
    <row r="68" spans="2:11" ht="15">
      <c r="B68" s="49"/>
      <c r="C68" s="49"/>
      <c r="D68" s="49"/>
      <c r="E68" s="49"/>
      <c r="F68" s="49"/>
      <c r="G68" s="60"/>
      <c r="H68" s="49"/>
      <c r="I68" s="49"/>
      <c r="J68" s="49"/>
      <c r="K68" s="49"/>
    </row>
    <row r="69" spans="2:11" ht="15">
      <c r="B69" s="49"/>
      <c r="C69" s="49"/>
      <c r="D69" s="49"/>
      <c r="E69" s="49"/>
      <c r="F69" s="49"/>
      <c r="G69" s="60"/>
      <c r="H69" s="49"/>
      <c r="I69" s="49"/>
      <c r="J69" s="49"/>
      <c r="K69" s="49"/>
    </row>
    <row r="70" spans="2:11" ht="15">
      <c r="B70" s="49"/>
      <c r="C70" s="49"/>
      <c r="D70" s="49"/>
      <c r="E70" s="49"/>
      <c r="F70" s="49"/>
      <c r="G70" s="49"/>
      <c r="H70" s="49"/>
      <c r="I70" s="49"/>
      <c r="J70" s="49"/>
      <c r="K70" s="49"/>
    </row>
    <row r="71" spans="2:11" ht="15">
      <c r="B71" s="49"/>
      <c r="C71" s="49"/>
      <c r="D71" s="49"/>
      <c r="E71" s="49"/>
      <c r="F71" s="49"/>
      <c r="G71" s="49"/>
      <c r="H71" s="49"/>
      <c r="I71" s="49"/>
      <c r="J71" s="49"/>
      <c r="K71" s="49"/>
    </row>
    <row r="72" spans="2:11" ht="15">
      <c r="B72" s="49"/>
      <c r="C72" s="49"/>
      <c r="D72" s="49"/>
      <c r="E72" s="49"/>
      <c r="F72" s="49"/>
      <c r="G72" s="49"/>
      <c r="H72" s="49"/>
      <c r="I72" s="49"/>
      <c r="J72" s="49"/>
      <c r="K72" s="49"/>
    </row>
    <row r="73" spans="2:11" ht="15">
      <c r="B73" s="49"/>
      <c r="C73" s="49"/>
      <c r="D73" s="49"/>
      <c r="E73" s="49"/>
      <c r="F73" s="49"/>
      <c r="G73" s="49"/>
      <c r="H73" s="49"/>
      <c r="I73" s="49"/>
      <c r="J73" s="49"/>
      <c r="K73" s="49"/>
    </row>
    <row r="74" spans="2:11" ht="15">
      <c r="B74" s="49"/>
      <c r="C74" s="49"/>
      <c r="D74" s="49"/>
      <c r="E74" s="49"/>
      <c r="F74" s="49"/>
      <c r="G74" s="49"/>
      <c r="H74" s="49"/>
      <c r="I74" s="49"/>
      <c r="J74" s="49"/>
      <c r="K74" s="49"/>
    </row>
    <row r="75" spans="2:11" ht="15">
      <c r="B75" s="49"/>
      <c r="C75" s="49"/>
      <c r="D75" s="49"/>
      <c r="E75" s="49"/>
      <c r="F75" s="49"/>
      <c r="G75" s="49"/>
      <c r="H75" s="49"/>
      <c r="I75" s="49"/>
      <c r="J75" s="49"/>
      <c r="K75" s="49"/>
    </row>
    <row r="76" spans="2:11" ht="15">
      <c r="B76" s="49"/>
      <c r="C76" s="49"/>
      <c r="D76" s="49"/>
      <c r="E76" s="49"/>
      <c r="F76" s="49"/>
      <c r="G76" s="49"/>
      <c r="H76" s="49"/>
      <c r="I76" s="49"/>
      <c r="J76" s="49"/>
      <c r="K76" s="49"/>
    </row>
  </sheetData>
  <sheetProtection/>
  <mergeCells count="36">
    <mergeCell ref="Y3:AB3"/>
    <mergeCell ref="Y16:AB16"/>
    <mergeCell ref="U3:X3"/>
    <mergeCell ref="Y29:AB29"/>
    <mergeCell ref="M29:P29"/>
    <mergeCell ref="U29:X29"/>
    <mergeCell ref="M3:P3"/>
    <mergeCell ref="Q16:T16"/>
    <mergeCell ref="Q29:T29"/>
    <mergeCell ref="L29:L30"/>
    <mergeCell ref="M16:P16"/>
    <mergeCell ref="U16:X16"/>
    <mergeCell ref="K29:K30"/>
    <mergeCell ref="K16:K17"/>
    <mergeCell ref="K3:K4"/>
    <mergeCell ref="Q3:T3"/>
    <mergeCell ref="B16:F17"/>
    <mergeCell ref="G16:G17"/>
    <mergeCell ref="L16:L17"/>
    <mergeCell ref="G3:G4"/>
    <mergeCell ref="I16:I17"/>
    <mergeCell ref="B3:F4"/>
    <mergeCell ref="J3:J4"/>
    <mergeCell ref="J16:J17"/>
    <mergeCell ref="L3:L4"/>
    <mergeCell ref="I3:I4"/>
    <mergeCell ref="L44:L45"/>
    <mergeCell ref="B44:F45"/>
    <mergeCell ref="G44:G45"/>
    <mergeCell ref="I44:I45"/>
    <mergeCell ref="B29:F30"/>
    <mergeCell ref="J44:J45"/>
    <mergeCell ref="J29:J30"/>
    <mergeCell ref="G29:G30"/>
    <mergeCell ref="I29:I30"/>
    <mergeCell ref="K44:K45"/>
  </mergeCells>
  <printOptions/>
  <pageMargins left="0.7" right="0.7" top="0.75" bottom="0.75" header="0.3" footer="0.3"/>
  <pageSetup fitToHeight="1" fitToWidth="1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3"/>
  <sheetViews>
    <sheetView zoomScale="80" zoomScaleNormal="80" zoomScalePageLayoutView="0" workbookViewId="0" topLeftCell="A1">
      <selection activeCell="K41" sqref="K41"/>
    </sheetView>
  </sheetViews>
  <sheetFormatPr defaultColWidth="9.140625" defaultRowHeight="15"/>
  <cols>
    <col min="1" max="5" width="3.140625" style="37" customWidth="1"/>
    <col min="6" max="6" width="39.28125" style="37" customWidth="1"/>
    <col min="7" max="7" width="21.00390625" style="37" customWidth="1"/>
    <col min="8" max="8" width="10.7109375" style="37" customWidth="1"/>
    <col min="9" max="28" width="9.140625" style="37" customWidth="1"/>
    <col min="29" max="16384" width="9.140625" style="37" customWidth="1"/>
  </cols>
  <sheetData>
    <row r="1" ht="22.5" customHeight="1" thickBot="1">
      <c r="B1" s="36" t="s">
        <v>108</v>
      </c>
    </row>
    <row r="2" spans="2:28" ht="30" customHeight="1">
      <c r="B2" s="213" t="str">
        <f>"Medium-Term Forecast "&amp;Summary!H3&amp;" - price development [annual growth]"</f>
        <v>Medium-Term Forecast MTF-2017Q4 - price development [annual growth]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2:28" ht="15">
      <c r="B3" s="289" t="s">
        <v>20</v>
      </c>
      <c r="C3" s="290"/>
      <c r="D3" s="290"/>
      <c r="E3" s="290"/>
      <c r="F3" s="291"/>
      <c r="G3" s="294" t="s">
        <v>19</v>
      </c>
      <c r="H3" s="33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8"/>
      <c r="Q3" s="297">
        <v>2018</v>
      </c>
      <c r="R3" s="298"/>
      <c r="S3" s="298"/>
      <c r="T3" s="298"/>
      <c r="U3" s="297">
        <v>2019</v>
      </c>
      <c r="V3" s="298"/>
      <c r="W3" s="298"/>
      <c r="X3" s="298"/>
      <c r="Y3" s="297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286"/>
      <c r="H4" s="34">
        <v>2016</v>
      </c>
      <c r="I4" s="288"/>
      <c r="J4" s="288"/>
      <c r="K4" s="288"/>
      <c r="L4" s="296"/>
      <c r="M4" s="38" t="s">
        <v>0</v>
      </c>
      <c r="N4" s="38" t="s">
        <v>1</v>
      </c>
      <c r="O4" s="38" t="s">
        <v>2</v>
      </c>
      <c r="P4" s="39" t="s">
        <v>3</v>
      </c>
      <c r="Q4" s="40" t="s">
        <v>0</v>
      </c>
      <c r="R4" s="38" t="s">
        <v>1</v>
      </c>
      <c r="S4" s="38" t="s">
        <v>2</v>
      </c>
      <c r="T4" s="39" t="s">
        <v>3</v>
      </c>
      <c r="U4" s="40" t="s">
        <v>0</v>
      </c>
      <c r="V4" s="38" t="s">
        <v>1</v>
      </c>
      <c r="W4" s="38" t="s">
        <v>2</v>
      </c>
      <c r="X4" s="225" t="s">
        <v>3</v>
      </c>
      <c r="Y4" s="38" t="s">
        <v>0</v>
      </c>
      <c r="Z4" s="38" t="s">
        <v>1</v>
      </c>
      <c r="AA4" s="38" t="s">
        <v>2</v>
      </c>
      <c r="AB4" s="224" t="s">
        <v>3</v>
      </c>
    </row>
    <row r="5" spans="2:28" ht="3.75" customHeight="1">
      <c r="B5" s="42"/>
      <c r="C5" s="43"/>
      <c r="D5" s="43"/>
      <c r="E5" s="43"/>
      <c r="F5" s="44"/>
      <c r="G5" s="200"/>
      <c r="H5" s="46"/>
      <c r="I5" s="88"/>
      <c r="J5" s="87"/>
      <c r="K5" s="243"/>
      <c r="L5" s="89"/>
      <c r="M5" s="47"/>
      <c r="N5" s="47"/>
      <c r="O5" s="47"/>
      <c r="P5" s="46"/>
      <c r="Q5" s="90"/>
      <c r="R5" s="47"/>
      <c r="S5" s="47"/>
      <c r="T5" s="46"/>
      <c r="U5" s="90"/>
      <c r="V5" s="47"/>
      <c r="W5" s="47"/>
      <c r="X5" s="46"/>
      <c r="Y5" s="47"/>
      <c r="Z5" s="47"/>
      <c r="AA5" s="47"/>
      <c r="AB5" s="64"/>
    </row>
    <row r="6" spans="2:28" ht="15">
      <c r="B6" s="42"/>
      <c r="C6" s="91" t="s">
        <v>109</v>
      </c>
      <c r="D6" s="43"/>
      <c r="E6" s="43"/>
      <c r="F6" s="92"/>
      <c r="G6" s="54" t="s">
        <v>110</v>
      </c>
      <c r="H6" s="106">
        <v>-0.4816666666666549</v>
      </c>
      <c r="I6" s="105">
        <v>1.374979077105948</v>
      </c>
      <c r="J6" s="105">
        <v>2.3599856606765854</v>
      </c>
      <c r="K6" s="105">
        <v>1.9763970201526888</v>
      </c>
      <c r="L6" s="106">
        <v>2.327028079849967</v>
      </c>
      <c r="M6" s="105">
        <v>1.006745192791712</v>
      </c>
      <c r="N6" s="105">
        <v>0.9857978279030846</v>
      </c>
      <c r="O6" s="105">
        <v>1.6175582253842578</v>
      </c>
      <c r="P6" s="106">
        <v>1.8897241252891348</v>
      </c>
      <c r="Q6" s="107">
        <v>2.503703194341881</v>
      </c>
      <c r="R6" s="105">
        <v>2.73057700127535</v>
      </c>
      <c r="S6" s="105">
        <v>2.326831181906911</v>
      </c>
      <c r="T6" s="106">
        <v>1.8833372566952562</v>
      </c>
      <c r="U6" s="107">
        <v>1.8063020329557986</v>
      </c>
      <c r="V6" s="105">
        <v>1.8564966459863115</v>
      </c>
      <c r="W6" s="105">
        <v>2.044300537948203</v>
      </c>
      <c r="X6" s="106">
        <v>2.197611809065009</v>
      </c>
      <c r="Y6" s="105">
        <v>2.2657299549974823</v>
      </c>
      <c r="Z6" s="105">
        <v>2.2569977673424972</v>
      </c>
      <c r="AA6" s="105">
        <v>2.3523625385930274</v>
      </c>
      <c r="AB6" s="108">
        <v>2.4322838668185938</v>
      </c>
    </row>
    <row r="7" spans="2:28" ht="15">
      <c r="B7" s="53"/>
      <c r="C7" s="49"/>
      <c r="D7" s="49" t="s">
        <v>111</v>
      </c>
      <c r="E7" s="49"/>
      <c r="F7" s="50"/>
      <c r="G7" s="54" t="s">
        <v>110</v>
      </c>
      <c r="H7" s="67">
        <v>-3.5433333333333366</v>
      </c>
      <c r="I7" s="68">
        <v>-2.4752075540535117</v>
      </c>
      <c r="J7" s="68">
        <v>2.7351879146463602</v>
      </c>
      <c r="K7" s="68">
        <v>-0.4885427626901162</v>
      </c>
      <c r="L7" s="67">
        <v>0.5295956510900481</v>
      </c>
      <c r="M7" s="68">
        <v>-1.9132122556495261</v>
      </c>
      <c r="N7" s="68">
        <v>-3.415637860082313</v>
      </c>
      <c r="O7" s="68">
        <v>-2.3762376237623783</v>
      </c>
      <c r="P7" s="67">
        <v>-2.1864641624325003</v>
      </c>
      <c r="Q7" s="69">
        <v>2.369586350869895</v>
      </c>
      <c r="R7" s="68">
        <v>3.0001385342065134</v>
      </c>
      <c r="S7" s="68">
        <v>3.2375859176205353</v>
      </c>
      <c r="T7" s="67">
        <v>2.3384991456252777</v>
      </c>
      <c r="U7" s="69">
        <v>-0.4411966914648673</v>
      </c>
      <c r="V7" s="68">
        <v>-0.5073503711993936</v>
      </c>
      <c r="W7" s="68">
        <v>-0.5096509845433701</v>
      </c>
      <c r="X7" s="67">
        <v>-0.49591635710949333</v>
      </c>
      <c r="Y7" s="68">
        <v>0.5408235839364295</v>
      </c>
      <c r="Z7" s="68">
        <v>0.471847292703913</v>
      </c>
      <c r="AA7" s="68">
        <v>0.48499947408076594</v>
      </c>
      <c r="AB7" s="70">
        <v>0.6208013453936019</v>
      </c>
    </row>
    <row r="8" spans="2:28" ht="15">
      <c r="B8" s="53"/>
      <c r="C8" s="49"/>
      <c r="D8" s="49" t="s">
        <v>112</v>
      </c>
      <c r="E8" s="49"/>
      <c r="F8" s="50"/>
      <c r="G8" s="54" t="s">
        <v>110</v>
      </c>
      <c r="H8" s="67">
        <v>-1.962516354302963</v>
      </c>
      <c r="I8" s="68">
        <v>3.501648374672868</v>
      </c>
      <c r="J8" s="68">
        <v>3.9384559099817835</v>
      </c>
      <c r="K8" s="68">
        <v>2.297009577029712</v>
      </c>
      <c r="L8" s="67">
        <v>2.4375108163887944</v>
      </c>
      <c r="M8" s="68">
        <v>2.021229694441601</v>
      </c>
      <c r="N8" s="68">
        <v>2.673163469021759</v>
      </c>
      <c r="O8" s="68">
        <v>4.04357774666164</v>
      </c>
      <c r="P8" s="67">
        <v>5.284176973366101</v>
      </c>
      <c r="Q8" s="69">
        <v>5.038701373794922</v>
      </c>
      <c r="R8" s="68">
        <v>5.17958875657753</v>
      </c>
      <c r="S8" s="68">
        <v>3.5161931420609562</v>
      </c>
      <c r="T8" s="67">
        <v>2.0631888597939536</v>
      </c>
      <c r="U8" s="69">
        <v>2.3512216266039445</v>
      </c>
      <c r="V8" s="68">
        <v>2.0863832032549112</v>
      </c>
      <c r="W8" s="68">
        <v>2.3710851874806593</v>
      </c>
      <c r="X8" s="67">
        <v>2.3818402352350887</v>
      </c>
      <c r="Y8" s="68">
        <v>2.0429443553608593</v>
      </c>
      <c r="Z8" s="68">
        <v>2.2822704865638457</v>
      </c>
      <c r="AA8" s="68">
        <v>2.5689406448593672</v>
      </c>
      <c r="AB8" s="70">
        <v>2.858333127393877</v>
      </c>
    </row>
    <row r="9" spans="2:28" ht="15">
      <c r="B9" s="53"/>
      <c r="C9" s="49"/>
      <c r="D9" s="49" t="s">
        <v>113</v>
      </c>
      <c r="E9" s="49"/>
      <c r="F9" s="50"/>
      <c r="G9" s="54" t="s">
        <v>110</v>
      </c>
      <c r="H9" s="67">
        <v>1.4699877501020921</v>
      </c>
      <c r="I9" s="68">
        <v>1.978578590140728</v>
      </c>
      <c r="J9" s="68">
        <v>2.5294056046563753</v>
      </c>
      <c r="K9" s="68">
        <v>3.4325365234566334</v>
      </c>
      <c r="L9" s="67">
        <v>3.813817940538172</v>
      </c>
      <c r="M9" s="68">
        <v>1.8295904887714727</v>
      </c>
      <c r="N9" s="68">
        <v>1.8233880788599066</v>
      </c>
      <c r="O9" s="68">
        <v>2.1252172772293676</v>
      </c>
      <c r="P9" s="67">
        <v>2.1339264326053637</v>
      </c>
      <c r="Q9" s="69">
        <v>2.3117921005058975</v>
      </c>
      <c r="R9" s="68">
        <v>2.6415599595238177</v>
      </c>
      <c r="S9" s="68">
        <v>2.561660469104197</v>
      </c>
      <c r="T9" s="67">
        <v>2.60091839329138</v>
      </c>
      <c r="U9" s="69">
        <v>3.1575149067912207</v>
      </c>
      <c r="V9" s="68">
        <v>3.330367699043819</v>
      </c>
      <c r="W9" s="68">
        <v>3.538231493280122</v>
      </c>
      <c r="X9" s="67">
        <v>3.6989175081699273</v>
      </c>
      <c r="Y9" s="68">
        <v>3.7028999038311667</v>
      </c>
      <c r="Z9" s="68">
        <v>3.739516312885584</v>
      </c>
      <c r="AA9" s="68">
        <v>3.847846428068678</v>
      </c>
      <c r="AB9" s="70">
        <v>3.9617968482622814</v>
      </c>
    </row>
    <row r="10" spans="2:28" ht="15">
      <c r="B10" s="53"/>
      <c r="C10" s="49"/>
      <c r="D10" s="49" t="s">
        <v>114</v>
      </c>
      <c r="E10" s="49"/>
      <c r="F10" s="50"/>
      <c r="G10" s="54" t="s">
        <v>110</v>
      </c>
      <c r="H10" s="67">
        <v>0.23916666666667652</v>
      </c>
      <c r="I10" s="68">
        <v>0.6665212950170769</v>
      </c>
      <c r="J10" s="68">
        <v>0.5205525045896593</v>
      </c>
      <c r="K10" s="68">
        <v>1.3145083553751675</v>
      </c>
      <c r="L10" s="67">
        <v>1.4741119334019288</v>
      </c>
      <c r="M10" s="68">
        <v>0.5460114529231674</v>
      </c>
      <c r="N10" s="68">
        <v>0.7034308845975232</v>
      </c>
      <c r="O10" s="68">
        <v>0.8331389342486801</v>
      </c>
      <c r="P10" s="67">
        <v>0.583732379383477</v>
      </c>
      <c r="Q10" s="69">
        <v>0.444177181889188</v>
      </c>
      <c r="R10" s="68">
        <v>0.43792823964309946</v>
      </c>
      <c r="S10" s="68">
        <v>0.510053980527033</v>
      </c>
      <c r="T10" s="67">
        <v>0.690022135083538</v>
      </c>
      <c r="U10" s="69">
        <v>0.9482713818654673</v>
      </c>
      <c r="V10" s="68">
        <v>1.2074819097595935</v>
      </c>
      <c r="W10" s="68">
        <v>1.3796141597534444</v>
      </c>
      <c r="X10" s="67">
        <v>1.7209277656764073</v>
      </c>
      <c r="Y10" s="68">
        <v>1.7387896199125379</v>
      </c>
      <c r="Z10" s="68">
        <v>1.48255864957612</v>
      </c>
      <c r="AA10" s="68">
        <v>1.4270591462330628</v>
      </c>
      <c r="AB10" s="70">
        <v>1.2511642143008288</v>
      </c>
    </row>
    <row r="11" spans="2:28" ht="3.75" customHeight="1">
      <c r="B11" s="53"/>
      <c r="C11" s="49"/>
      <c r="E11" s="49"/>
      <c r="F11" s="50"/>
      <c r="G11" s="54"/>
      <c r="H11" s="67"/>
      <c r="I11" s="68"/>
      <c r="J11" s="68"/>
      <c r="K11" s="68"/>
      <c r="L11" s="67"/>
      <c r="M11" s="68"/>
      <c r="N11" s="68"/>
      <c r="O11" s="68"/>
      <c r="P11" s="67"/>
      <c r="Q11" s="69"/>
      <c r="R11" s="68"/>
      <c r="S11" s="68"/>
      <c r="T11" s="67"/>
      <c r="U11" s="69"/>
      <c r="V11" s="68"/>
      <c r="W11" s="68"/>
      <c r="X11" s="67"/>
      <c r="Y11" s="68"/>
      <c r="Z11" s="68"/>
      <c r="AA11" s="68"/>
      <c r="AB11" s="70"/>
    </row>
    <row r="12" spans="2:28" ht="15">
      <c r="B12" s="53"/>
      <c r="C12" s="49"/>
      <c r="D12" s="49" t="s">
        <v>115</v>
      </c>
      <c r="E12" s="49"/>
      <c r="F12" s="50"/>
      <c r="G12" s="54" t="s">
        <v>110</v>
      </c>
      <c r="H12" s="67">
        <v>0.05999950000416732</v>
      </c>
      <c r="I12" s="68">
        <v>2.0195275829198494</v>
      </c>
      <c r="J12" s="68">
        <v>2.3041872310404727</v>
      </c>
      <c r="K12" s="68">
        <v>2.400900174827484</v>
      </c>
      <c r="L12" s="67">
        <v>2.6179447774882902</v>
      </c>
      <c r="M12" s="68">
        <v>1.4882541377469352</v>
      </c>
      <c r="N12" s="68">
        <v>1.7332579260787213</v>
      </c>
      <c r="O12" s="68">
        <v>2.2817493411615715</v>
      </c>
      <c r="P12" s="67">
        <v>2.573771507663622</v>
      </c>
      <c r="Q12" s="69">
        <v>2.5291243924507256</v>
      </c>
      <c r="R12" s="68">
        <v>2.6941126840034997</v>
      </c>
      <c r="S12" s="68">
        <v>2.188035935156904</v>
      </c>
      <c r="T12" s="67">
        <v>1.8112426418407779</v>
      </c>
      <c r="U12" s="69">
        <v>2.1863362006274656</v>
      </c>
      <c r="V12" s="68">
        <v>2.25361169258629</v>
      </c>
      <c r="W12" s="68">
        <v>2.4744802828362396</v>
      </c>
      <c r="X12" s="67">
        <v>2.6496400578579085</v>
      </c>
      <c r="Y12" s="68">
        <v>2.5529095988379993</v>
      </c>
      <c r="Z12" s="68">
        <v>2.5555410032338273</v>
      </c>
      <c r="AA12" s="68">
        <v>2.6647441428160334</v>
      </c>
      <c r="AB12" s="70">
        <v>2.7359908911941204</v>
      </c>
    </row>
    <row r="13" spans="2:28" ht="15">
      <c r="B13" s="53"/>
      <c r="C13" s="49"/>
      <c r="D13" s="49" t="s">
        <v>116</v>
      </c>
      <c r="E13" s="49"/>
      <c r="F13" s="50"/>
      <c r="G13" s="54" t="s">
        <v>110</v>
      </c>
      <c r="H13" s="67">
        <v>0.8766666666667078</v>
      </c>
      <c r="I13" s="68">
        <v>1.3539273899900763</v>
      </c>
      <c r="J13" s="68">
        <v>1.5868865140452897</v>
      </c>
      <c r="K13" s="68">
        <v>2.4330846797844288</v>
      </c>
      <c r="L13" s="67">
        <v>2.70947911961359</v>
      </c>
      <c r="M13" s="68">
        <v>1.2167628141369846</v>
      </c>
      <c r="N13" s="68">
        <v>1.2787047744919846</v>
      </c>
      <c r="O13" s="68">
        <v>1.5136993092507396</v>
      </c>
      <c r="P13" s="67">
        <v>1.4059410699776294</v>
      </c>
      <c r="Q13" s="69">
        <v>1.4346120924737136</v>
      </c>
      <c r="R13" s="68">
        <v>1.6124151331878664</v>
      </c>
      <c r="S13" s="68">
        <v>1.6009355419772646</v>
      </c>
      <c r="T13" s="67">
        <v>1.6984231783202262</v>
      </c>
      <c r="U13" s="69">
        <v>2.1144764479195715</v>
      </c>
      <c r="V13" s="68">
        <v>2.3284419180821203</v>
      </c>
      <c r="W13" s="68">
        <v>2.5197532233143534</v>
      </c>
      <c r="X13" s="67">
        <v>2.7658301987893594</v>
      </c>
      <c r="Y13" s="68">
        <v>2.776161067177327</v>
      </c>
      <c r="Z13" s="68">
        <v>2.673948971125739</v>
      </c>
      <c r="AA13" s="68">
        <v>2.7057340758614714</v>
      </c>
      <c r="AB13" s="70">
        <v>2.682870164796583</v>
      </c>
    </row>
    <row r="14" spans="2:28" ht="15">
      <c r="B14" s="53"/>
      <c r="C14" s="49"/>
      <c r="D14" s="49" t="s">
        <v>215</v>
      </c>
      <c r="E14" s="49"/>
      <c r="F14" s="50"/>
      <c r="G14" s="54" t="s">
        <v>110</v>
      </c>
      <c r="H14" s="67">
        <v>0.8633333333333439</v>
      </c>
      <c r="I14" s="68">
        <v>1.4092910761987554</v>
      </c>
      <c r="J14" s="68">
        <v>1.7547176498256931</v>
      </c>
      <c r="K14" s="68">
        <v>2.6662203335875887</v>
      </c>
      <c r="L14" s="67">
        <v>3.0169837668702257</v>
      </c>
      <c r="M14" s="68">
        <v>1.1405835543766756</v>
      </c>
      <c r="N14" s="68">
        <v>1.35782483729227</v>
      </c>
      <c r="O14" s="68">
        <v>1.5963775780010394</v>
      </c>
      <c r="P14" s="67">
        <v>1.5411338901121638</v>
      </c>
      <c r="Q14" s="69">
        <v>1.6208532659756116</v>
      </c>
      <c r="R14" s="68">
        <v>1.752151042465755</v>
      </c>
      <c r="S14" s="68">
        <v>1.7637800783577404</v>
      </c>
      <c r="T14" s="67">
        <v>1.8807309613715972</v>
      </c>
      <c r="U14" s="69">
        <v>2.2862445276229124</v>
      </c>
      <c r="V14" s="68">
        <v>2.540039161242106</v>
      </c>
      <c r="W14" s="68">
        <v>2.766717437244125</v>
      </c>
      <c r="X14" s="67">
        <v>3.0666887057382723</v>
      </c>
      <c r="Y14" s="68">
        <v>3.071847288182113</v>
      </c>
      <c r="Z14" s="68">
        <v>2.9745618366456625</v>
      </c>
      <c r="AA14" s="68">
        <v>3.007044780622408</v>
      </c>
      <c r="AB14" s="70">
        <v>3.0150644196873344</v>
      </c>
    </row>
    <row r="15" spans="2:28" ht="3.75" customHeight="1">
      <c r="B15" s="53"/>
      <c r="C15" s="49"/>
      <c r="D15" s="49"/>
      <c r="E15" s="49"/>
      <c r="F15" s="50"/>
      <c r="G15" s="54"/>
      <c r="H15" s="67"/>
      <c r="I15" s="68"/>
      <c r="J15" s="68"/>
      <c r="K15" s="68"/>
      <c r="L15" s="67"/>
      <c r="M15" s="68"/>
      <c r="N15" s="68"/>
      <c r="O15" s="68"/>
      <c r="P15" s="67"/>
      <c r="Q15" s="69"/>
      <c r="R15" s="68"/>
      <c r="S15" s="68"/>
      <c r="T15" s="67"/>
      <c r="U15" s="69"/>
      <c r="V15" s="68"/>
      <c r="W15" s="68"/>
      <c r="X15" s="67"/>
      <c r="Y15" s="68"/>
      <c r="Z15" s="68"/>
      <c r="AA15" s="68"/>
      <c r="AB15" s="70"/>
    </row>
    <row r="16" spans="2:28" ht="15">
      <c r="B16" s="53"/>
      <c r="C16" s="91" t="s">
        <v>117</v>
      </c>
      <c r="D16" s="49"/>
      <c r="E16" s="49"/>
      <c r="F16" s="50"/>
      <c r="G16" s="54" t="s">
        <v>110</v>
      </c>
      <c r="H16" s="67">
        <v>-0.5135606318615658</v>
      </c>
      <c r="I16" s="68">
        <v>1.293254397052749</v>
      </c>
      <c r="J16" s="68">
        <v>2.2820524174160397</v>
      </c>
      <c r="K16" s="68">
        <v>2.092162090955597</v>
      </c>
      <c r="L16" s="67">
        <v>2.3954499075700824</v>
      </c>
      <c r="M16" s="68">
        <v>0.9195141629307386</v>
      </c>
      <c r="N16" s="68">
        <v>0.9567462905274198</v>
      </c>
      <c r="O16" s="68">
        <v>1.5263556220789667</v>
      </c>
      <c r="P16" s="67">
        <v>1.770241818586186</v>
      </c>
      <c r="Q16" s="69">
        <v>2.3577858243548633</v>
      </c>
      <c r="R16" s="68">
        <v>2.621720648949861</v>
      </c>
      <c r="S16" s="68">
        <v>2.2710249488905276</v>
      </c>
      <c r="T16" s="67">
        <v>1.8810219410506193</v>
      </c>
      <c r="U16" s="69">
        <v>1.898667511032599</v>
      </c>
      <c r="V16" s="68">
        <v>1.970505652602725</v>
      </c>
      <c r="W16" s="68">
        <v>2.164441991665228</v>
      </c>
      <c r="X16" s="67">
        <v>2.3338541161612483</v>
      </c>
      <c r="Y16" s="68">
        <v>2.354580229897877</v>
      </c>
      <c r="Z16" s="68">
        <v>2.3306604930847215</v>
      </c>
      <c r="AA16" s="68">
        <v>2.414361475533397</v>
      </c>
      <c r="AB16" s="70">
        <v>2.4815713964186727</v>
      </c>
    </row>
    <row r="17" spans="2:28" ht="3.75" customHeight="1">
      <c r="B17" s="53"/>
      <c r="C17" s="49"/>
      <c r="D17" s="49"/>
      <c r="E17" s="49"/>
      <c r="F17" s="50"/>
      <c r="G17" s="54"/>
      <c r="H17" s="50"/>
      <c r="I17" s="49"/>
      <c r="J17" s="49"/>
      <c r="K17" s="49"/>
      <c r="L17" s="50"/>
      <c r="M17" s="49"/>
      <c r="N17" s="49"/>
      <c r="O17" s="49"/>
      <c r="P17" s="50"/>
      <c r="Q17" s="51"/>
      <c r="R17" s="49"/>
      <c r="S17" s="49"/>
      <c r="T17" s="50"/>
      <c r="U17" s="51"/>
      <c r="V17" s="49"/>
      <c r="W17" s="49"/>
      <c r="X17" s="50"/>
      <c r="Y17" s="49"/>
      <c r="Z17" s="49"/>
      <c r="AA17" s="49"/>
      <c r="AB17" s="52"/>
    </row>
    <row r="18" spans="2:28" ht="15">
      <c r="B18" s="53"/>
      <c r="C18" s="49" t="s">
        <v>31</v>
      </c>
      <c r="D18" s="49"/>
      <c r="E18" s="49"/>
      <c r="F18" s="50"/>
      <c r="G18" s="54" t="s">
        <v>118</v>
      </c>
      <c r="H18" s="67">
        <v>-0.44841208340356786</v>
      </c>
      <c r="I18" s="68">
        <v>1.153613380563769</v>
      </c>
      <c r="J18" s="68">
        <v>2.24621995805893</v>
      </c>
      <c r="K18" s="68">
        <v>2.640764297323244</v>
      </c>
      <c r="L18" s="67">
        <v>2.83444170118878</v>
      </c>
      <c r="M18" s="68">
        <v>0.6015598666534174</v>
      </c>
      <c r="N18" s="68">
        <v>0.8653648529785727</v>
      </c>
      <c r="O18" s="68">
        <v>1.4329556392275151</v>
      </c>
      <c r="P18" s="67">
        <v>1.69676581967731</v>
      </c>
      <c r="Q18" s="69">
        <v>1.8818154439982635</v>
      </c>
      <c r="R18" s="68">
        <v>2.221915339694803</v>
      </c>
      <c r="S18" s="68">
        <v>2.391823306192407</v>
      </c>
      <c r="T18" s="67">
        <v>2.4727604381274517</v>
      </c>
      <c r="U18" s="69">
        <v>2.5367215850874203</v>
      </c>
      <c r="V18" s="68">
        <v>2.6031850401176655</v>
      </c>
      <c r="W18" s="68">
        <v>2.6788606626259934</v>
      </c>
      <c r="X18" s="67">
        <v>2.733467554591911</v>
      </c>
      <c r="Y18" s="68">
        <v>2.7862568884728063</v>
      </c>
      <c r="Z18" s="68">
        <v>2.816679649303083</v>
      </c>
      <c r="AA18" s="68">
        <v>2.853955291783066</v>
      </c>
      <c r="AB18" s="70">
        <v>2.89140280122524</v>
      </c>
    </row>
    <row r="19" spans="2:28" ht="15">
      <c r="B19" s="53"/>
      <c r="C19" s="49"/>
      <c r="D19" s="49" t="s">
        <v>119</v>
      </c>
      <c r="E19" s="49"/>
      <c r="F19" s="50"/>
      <c r="G19" s="54" t="s">
        <v>118</v>
      </c>
      <c r="H19" s="67">
        <v>-0.316185872220089</v>
      </c>
      <c r="I19" s="68">
        <v>1.543601236131309</v>
      </c>
      <c r="J19" s="68">
        <v>2.3781912601678528</v>
      </c>
      <c r="K19" s="68">
        <v>2.073522551131873</v>
      </c>
      <c r="L19" s="67">
        <v>2.321264182087262</v>
      </c>
      <c r="M19" s="68">
        <v>1.0094672836918477</v>
      </c>
      <c r="N19" s="68">
        <v>1.177612154088564</v>
      </c>
      <c r="O19" s="68">
        <v>1.8442789563160744</v>
      </c>
      <c r="P19" s="67">
        <v>2.1200886682917144</v>
      </c>
      <c r="Q19" s="69">
        <v>2.3705131470220095</v>
      </c>
      <c r="R19" s="68">
        <v>2.5608120944642394</v>
      </c>
      <c r="S19" s="68">
        <v>2.3767986566038672</v>
      </c>
      <c r="T19" s="67">
        <v>2.2115054510460084</v>
      </c>
      <c r="U19" s="69">
        <v>2.030061192675504</v>
      </c>
      <c r="V19" s="68">
        <v>2.049542027901353</v>
      </c>
      <c r="W19" s="68">
        <v>2.0860803913228523</v>
      </c>
      <c r="X19" s="67">
        <v>2.119753510883072</v>
      </c>
      <c r="Y19" s="68">
        <v>2.1895575890308123</v>
      </c>
      <c r="Z19" s="68">
        <v>2.2860653513093325</v>
      </c>
      <c r="AA19" s="68">
        <v>2.364453425762207</v>
      </c>
      <c r="AB19" s="70">
        <v>2.444372504586184</v>
      </c>
    </row>
    <row r="20" spans="2:28" ht="15">
      <c r="B20" s="53"/>
      <c r="C20" s="49"/>
      <c r="D20" s="49" t="s">
        <v>120</v>
      </c>
      <c r="E20" s="49"/>
      <c r="F20" s="50"/>
      <c r="G20" s="54" t="s">
        <v>118</v>
      </c>
      <c r="H20" s="67">
        <v>1.304722111372044</v>
      </c>
      <c r="I20" s="68">
        <v>2.7271231157585163</v>
      </c>
      <c r="J20" s="68">
        <v>3.484834878538763</v>
      </c>
      <c r="K20" s="68">
        <v>3.491184049195553</v>
      </c>
      <c r="L20" s="67">
        <v>2.688431102610565</v>
      </c>
      <c r="M20" s="68">
        <v>2.408126148423136</v>
      </c>
      <c r="N20" s="68">
        <v>2.6264981239299203</v>
      </c>
      <c r="O20" s="68">
        <v>2.70582108906747</v>
      </c>
      <c r="P20" s="67">
        <v>3.144680195525524</v>
      </c>
      <c r="Q20" s="69">
        <v>3.3254391610145575</v>
      </c>
      <c r="R20" s="68">
        <v>3.590489920888899</v>
      </c>
      <c r="S20" s="68">
        <v>3.6744310895046084</v>
      </c>
      <c r="T20" s="67">
        <v>3.3479617544446256</v>
      </c>
      <c r="U20" s="69">
        <v>3.544719423262137</v>
      </c>
      <c r="V20" s="68">
        <v>3.5304443938753565</v>
      </c>
      <c r="W20" s="68">
        <v>3.477251151368705</v>
      </c>
      <c r="X20" s="67">
        <v>3.407558814723018</v>
      </c>
      <c r="Y20" s="68">
        <v>2.8876480060785497</v>
      </c>
      <c r="Z20" s="68">
        <v>2.6966772719904952</v>
      </c>
      <c r="AA20" s="68">
        <v>2.6026094333534644</v>
      </c>
      <c r="AB20" s="70">
        <v>2.572063383139948</v>
      </c>
    </row>
    <row r="21" spans="2:28" ht="15">
      <c r="B21" s="53"/>
      <c r="C21" s="49"/>
      <c r="D21" s="49" t="s">
        <v>121</v>
      </c>
      <c r="E21" s="49"/>
      <c r="F21" s="50"/>
      <c r="G21" s="54" t="s">
        <v>118</v>
      </c>
      <c r="H21" s="67">
        <v>-0.7785825036830829</v>
      </c>
      <c r="I21" s="68">
        <v>1.3366456552460306</v>
      </c>
      <c r="J21" s="68">
        <v>2.4243724558106834</v>
      </c>
      <c r="K21" s="68">
        <v>2.633834184623595</v>
      </c>
      <c r="L21" s="67">
        <v>2.809521465327734</v>
      </c>
      <c r="M21" s="68">
        <v>0.5526351260277664</v>
      </c>
      <c r="N21" s="68">
        <v>0.7937708042761784</v>
      </c>
      <c r="O21" s="68">
        <v>1.771254757109915</v>
      </c>
      <c r="P21" s="67">
        <v>2.187428596515545</v>
      </c>
      <c r="Q21" s="69">
        <v>2.275940820176743</v>
      </c>
      <c r="R21" s="68">
        <v>2.3366012588076615</v>
      </c>
      <c r="S21" s="68">
        <v>2.5323345739224976</v>
      </c>
      <c r="T21" s="67">
        <v>2.5567543816823957</v>
      </c>
      <c r="U21" s="69">
        <v>2.6353831620908608</v>
      </c>
      <c r="V21" s="68">
        <v>2.6227389557845555</v>
      </c>
      <c r="W21" s="68">
        <v>2.636430713799726</v>
      </c>
      <c r="X21" s="67">
        <v>2.6558193338315874</v>
      </c>
      <c r="Y21" s="68">
        <v>2.7577504384363323</v>
      </c>
      <c r="Z21" s="68">
        <v>2.807107567414647</v>
      </c>
      <c r="AA21" s="68">
        <v>2.830219506798244</v>
      </c>
      <c r="AB21" s="70">
        <v>2.841972491954408</v>
      </c>
    </row>
    <row r="22" spans="2:28" ht="15">
      <c r="B22" s="53"/>
      <c r="C22" s="49"/>
      <c r="D22" s="49" t="s">
        <v>122</v>
      </c>
      <c r="E22" s="49"/>
      <c r="F22" s="50"/>
      <c r="G22" s="54" t="s">
        <v>118</v>
      </c>
      <c r="H22" s="67">
        <v>-1.452139413510551</v>
      </c>
      <c r="I22" s="68">
        <v>1.9355393588434708</v>
      </c>
      <c r="J22" s="68">
        <v>0.8408172066057631</v>
      </c>
      <c r="K22" s="68">
        <v>1.9805260231081405</v>
      </c>
      <c r="L22" s="67">
        <v>2.2667086207385267</v>
      </c>
      <c r="M22" s="68">
        <v>2.2488975790898422</v>
      </c>
      <c r="N22" s="68">
        <v>2.4854769340756633</v>
      </c>
      <c r="O22" s="68">
        <v>2.0834976606706164</v>
      </c>
      <c r="P22" s="67">
        <v>0.9518783412136571</v>
      </c>
      <c r="Q22" s="69">
        <v>-0.4820898595411194</v>
      </c>
      <c r="R22" s="68">
        <v>0.33860852962850174</v>
      </c>
      <c r="S22" s="68">
        <v>1.666126134735805</v>
      </c>
      <c r="T22" s="67">
        <v>1.8004007869851506</v>
      </c>
      <c r="U22" s="69">
        <v>1.8964238317026059</v>
      </c>
      <c r="V22" s="68">
        <v>1.955372930397047</v>
      </c>
      <c r="W22" s="68">
        <v>2.0063260822390703</v>
      </c>
      <c r="X22" s="67">
        <v>2.0533842076612103</v>
      </c>
      <c r="Y22" s="68">
        <v>2.14716695587407</v>
      </c>
      <c r="Z22" s="68">
        <v>2.2500475452369386</v>
      </c>
      <c r="AA22" s="68">
        <v>2.310671045536992</v>
      </c>
      <c r="AB22" s="70">
        <v>2.376392299275821</v>
      </c>
    </row>
    <row r="23" spans="2:28" ht="15">
      <c r="B23" s="53"/>
      <c r="C23" s="49"/>
      <c r="D23" s="49" t="s">
        <v>123</v>
      </c>
      <c r="E23" s="49"/>
      <c r="F23" s="50"/>
      <c r="G23" s="54" t="s">
        <v>118</v>
      </c>
      <c r="H23" s="67">
        <v>-1.092268793833199</v>
      </c>
      <c r="I23" s="68">
        <v>2.5355086832596925</v>
      </c>
      <c r="J23" s="68">
        <v>1.1224567768688019</v>
      </c>
      <c r="K23" s="68">
        <v>1.7380988683192555</v>
      </c>
      <c r="L23" s="67">
        <v>2.1665017562470013</v>
      </c>
      <c r="M23" s="68">
        <v>2.655286771764736</v>
      </c>
      <c r="N23" s="68">
        <v>3.443207411803968</v>
      </c>
      <c r="O23" s="68">
        <v>2.478708223807729</v>
      </c>
      <c r="P23" s="67">
        <v>1.610304690275683</v>
      </c>
      <c r="Q23" s="69">
        <v>0.25243889008039844</v>
      </c>
      <c r="R23" s="68">
        <v>0.570688371113576</v>
      </c>
      <c r="S23" s="68">
        <v>2.0823195339356744</v>
      </c>
      <c r="T23" s="67">
        <v>1.54962549990654</v>
      </c>
      <c r="U23" s="69">
        <v>1.4688040550632877</v>
      </c>
      <c r="V23" s="68">
        <v>1.6348284443437109</v>
      </c>
      <c r="W23" s="68">
        <v>1.8190119920971597</v>
      </c>
      <c r="X23" s="67">
        <v>2.0074548711325804</v>
      </c>
      <c r="Y23" s="68">
        <v>2.143962194087706</v>
      </c>
      <c r="Z23" s="68">
        <v>2.195677443132965</v>
      </c>
      <c r="AA23" s="68">
        <v>2.182588740527109</v>
      </c>
      <c r="AB23" s="70">
        <v>2.1618735676570964</v>
      </c>
    </row>
    <row r="24" spans="2:28" ht="18">
      <c r="B24" s="53"/>
      <c r="C24" s="49"/>
      <c r="D24" s="49" t="s">
        <v>124</v>
      </c>
      <c r="E24" s="49"/>
      <c r="F24" s="50"/>
      <c r="G24" s="54" t="s">
        <v>118</v>
      </c>
      <c r="H24" s="67">
        <v>-0.36384478269675924</v>
      </c>
      <c r="I24" s="68">
        <v>-0.5851332207943187</v>
      </c>
      <c r="J24" s="68">
        <v>-0.2785133779774611</v>
      </c>
      <c r="K24" s="68">
        <v>0.23828551691597966</v>
      </c>
      <c r="L24" s="67">
        <v>0.09808191801516841</v>
      </c>
      <c r="M24" s="68">
        <v>-0.3958775095318998</v>
      </c>
      <c r="N24" s="68">
        <v>-0.925851490582275</v>
      </c>
      <c r="O24" s="68">
        <v>-0.385651390407844</v>
      </c>
      <c r="P24" s="67">
        <v>-0.6479917081924071</v>
      </c>
      <c r="Q24" s="69">
        <v>-0.7326791824255423</v>
      </c>
      <c r="R24" s="68">
        <v>-0.23076290442469372</v>
      </c>
      <c r="S24" s="68">
        <v>-0.4077037053037458</v>
      </c>
      <c r="T24" s="67">
        <v>0.24694850999608775</v>
      </c>
      <c r="U24" s="69">
        <v>0.42142979866726193</v>
      </c>
      <c r="V24" s="68">
        <v>0.31538842634921593</v>
      </c>
      <c r="W24" s="68">
        <v>0.183967695695614</v>
      </c>
      <c r="X24" s="67">
        <v>0.045025470527292555</v>
      </c>
      <c r="Y24" s="68">
        <v>0.0031374950780502786</v>
      </c>
      <c r="Z24" s="68">
        <v>0.05320195869758493</v>
      </c>
      <c r="AA24" s="68">
        <v>0.125346506277225</v>
      </c>
      <c r="AB24" s="70">
        <v>0.20997924580608185</v>
      </c>
    </row>
    <row r="25" spans="2:28" ht="3.75" customHeight="1">
      <c r="B25" s="53"/>
      <c r="C25" s="49"/>
      <c r="D25" s="49"/>
      <c r="E25" s="49"/>
      <c r="F25" s="50"/>
      <c r="G25" s="54"/>
      <c r="H25" s="50"/>
      <c r="I25" s="49"/>
      <c r="J25" s="49"/>
      <c r="K25" s="49"/>
      <c r="L25" s="50"/>
      <c r="M25" s="49"/>
      <c r="N25" s="49"/>
      <c r="O25" s="49"/>
      <c r="P25" s="50"/>
      <c r="Q25" s="51"/>
      <c r="R25" s="49"/>
      <c r="S25" s="49"/>
      <c r="T25" s="50"/>
      <c r="U25" s="51"/>
      <c r="V25" s="49"/>
      <c r="W25" s="49"/>
      <c r="X25" s="50"/>
      <c r="Y25" s="49"/>
      <c r="Z25" s="49"/>
      <c r="AA25" s="49"/>
      <c r="AB25" s="52"/>
    </row>
    <row r="26" spans="2:28" ht="18.75" thickBot="1">
      <c r="B26" s="55"/>
      <c r="C26" s="56" t="s">
        <v>125</v>
      </c>
      <c r="D26" s="56"/>
      <c r="E26" s="56"/>
      <c r="F26" s="57"/>
      <c r="G26" s="58" t="s">
        <v>126</v>
      </c>
      <c r="H26" s="72">
        <v>1.3813674159079028</v>
      </c>
      <c r="I26" s="71">
        <v>2.8024660100239203</v>
      </c>
      <c r="J26" s="71">
        <v>2.4245151125475957</v>
      </c>
      <c r="K26" s="71">
        <v>1.7136035721619436</v>
      </c>
      <c r="L26" s="72">
        <v>2.60133263568693</v>
      </c>
      <c r="M26" s="71">
        <v>2.1485074802989175</v>
      </c>
      <c r="N26" s="71">
        <v>2.7805356074527907</v>
      </c>
      <c r="O26" s="71">
        <v>3.2720903921096465</v>
      </c>
      <c r="P26" s="72">
        <v>2.9827471029167896</v>
      </c>
      <c r="Q26" s="73">
        <v>3.0480671280494818</v>
      </c>
      <c r="R26" s="71">
        <v>2.797319513640261</v>
      </c>
      <c r="S26" s="71">
        <v>2.085250366213458</v>
      </c>
      <c r="T26" s="72">
        <v>1.810171419918433</v>
      </c>
      <c r="U26" s="73">
        <v>1.7349582260704324</v>
      </c>
      <c r="V26" s="71">
        <v>1.7222623618902304</v>
      </c>
      <c r="W26" s="71">
        <v>1.6382476045731806</v>
      </c>
      <c r="X26" s="72">
        <v>1.7556765535275503</v>
      </c>
      <c r="Y26" s="71">
        <v>2.1475410164506457</v>
      </c>
      <c r="Z26" s="71">
        <v>2.4534626204584953</v>
      </c>
      <c r="AA26" s="71">
        <v>2.864966007361261</v>
      </c>
      <c r="AB26" s="74">
        <v>2.930881911413792</v>
      </c>
    </row>
    <row r="27" ht="3.75" customHeight="1"/>
    <row r="28" ht="15">
      <c r="B28" s="37" t="s">
        <v>105</v>
      </c>
    </row>
    <row r="29" spans="2:6" ht="15">
      <c r="B29" s="37" t="s">
        <v>127</v>
      </c>
      <c r="F29" s="60"/>
    </row>
    <row r="30" spans="2:6" ht="15">
      <c r="B30" s="37" t="s">
        <v>128</v>
      </c>
      <c r="F30" s="60"/>
    </row>
    <row r="31" ht="15">
      <c r="G31" s="60"/>
    </row>
    <row r="32" ht="15.75" thickBot="1">
      <c r="F32" s="62" t="s">
        <v>12</v>
      </c>
    </row>
    <row r="33" spans="6:24" ht="15">
      <c r="F33" s="93"/>
      <c r="G33" s="94"/>
      <c r="H33" s="180">
        <v>42887</v>
      </c>
      <c r="I33" s="180">
        <v>42917</v>
      </c>
      <c r="J33" s="180">
        <v>42948</v>
      </c>
      <c r="K33" s="180">
        <v>42979</v>
      </c>
      <c r="L33" s="180">
        <v>43009</v>
      </c>
      <c r="M33" s="180">
        <v>43040</v>
      </c>
      <c r="N33" s="180">
        <v>43070</v>
      </c>
      <c r="O33" s="180">
        <v>43101</v>
      </c>
      <c r="P33" s="180">
        <v>43132</v>
      </c>
      <c r="Q33" s="180">
        <v>43160</v>
      </c>
      <c r="R33" s="180">
        <v>43191</v>
      </c>
      <c r="S33" s="180">
        <v>43221</v>
      </c>
      <c r="T33" s="180">
        <v>43252</v>
      </c>
      <c r="U33" s="180">
        <v>43282</v>
      </c>
      <c r="V33" s="180">
        <v>43313</v>
      </c>
      <c r="W33" s="180">
        <v>43344</v>
      </c>
      <c r="X33" s="181">
        <v>43374</v>
      </c>
    </row>
    <row r="34" spans="6:24" ht="15.75" thickBot="1">
      <c r="F34" s="95" t="s">
        <v>109</v>
      </c>
      <c r="G34" s="96" t="s">
        <v>129</v>
      </c>
      <c r="H34" s="71">
        <v>1.0018032458425097</v>
      </c>
      <c r="I34" s="71">
        <v>1.4686651242329845</v>
      </c>
      <c r="J34" s="71">
        <v>1.6218394278231045</v>
      </c>
      <c r="K34" s="71">
        <v>1.762336354481377</v>
      </c>
      <c r="L34" s="71">
        <v>1.8276762402088735</v>
      </c>
      <c r="M34" s="71">
        <v>1.8847132280287013</v>
      </c>
      <c r="N34" s="71">
        <v>1.9566731430961113</v>
      </c>
      <c r="O34" s="71">
        <v>2.5366889878389145</v>
      </c>
      <c r="P34" s="71">
        <v>2.322498406081124</v>
      </c>
      <c r="Q34" s="71">
        <v>2.6522881614206426</v>
      </c>
      <c r="R34" s="71">
        <v>2.7792721128695916</v>
      </c>
      <c r="S34" s="71">
        <v>2.688074882627774</v>
      </c>
      <c r="T34" s="71">
        <v>2.7245095858828847</v>
      </c>
      <c r="U34" s="71">
        <v>2.469792125023787</v>
      </c>
      <c r="V34" s="71">
        <v>2.2829709560150633</v>
      </c>
      <c r="W34" s="71">
        <v>2.227911332879387</v>
      </c>
      <c r="X34" s="74">
        <v>2.016607923954325</v>
      </c>
    </row>
    <row r="35" spans="6:9" ht="15">
      <c r="F35" s="37" t="s">
        <v>105</v>
      </c>
      <c r="G35" s="97"/>
      <c r="H35" s="98"/>
      <c r="I35" s="98"/>
    </row>
    <row r="36" spans="7:8" ht="15">
      <c r="G36" s="97"/>
      <c r="H36" s="98"/>
    </row>
    <row r="37" spans="7:8" ht="15">
      <c r="G37" s="97"/>
      <c r="H37" s="98"/>
    </row>
    <row r="38" spans="7:8" ht="15">
      <c r="G38" s="97"/>
      <c r="H38" s="98"/>
    </row>
    <row r="39" spans="7:8" ht="15">
      <c r="G39" s="97"/>
      <c r="H39" s="98"/>
    </row>
    <row r="40" spans="7:8" ht="15">
      <c r="G40" s="97"/>
      <c r="H40" s="98"/>
    </row>
    <row r="41" spans="7:8" ht="15">
      <c r="G41" s="97"/>
      <c r="H41" s="98"/>
    </row>
    <row r="42" spans="7:8" ht="15">
      <c r="G42" s="97"/>
      <c r="H42" s="98"/>
    </row>
    <row r="43" spans="7:8" ht="15">
      <c r="G43" s="97"/>
      <c r="H43" s="98"/>
    </row>
  </sheetData>
  <sheetProtection/>
  <mergeCells count="10">
    <mergeCell ref="M3:P3"/>
    <mergeCell ref="J3:J4"/>
    <mergeCell ref="Y3:AB3"/>
    <mergeCell ref="Q3:T3"/>
    <mergeCell ref="U3:X3"/>
    <mergeCell ref="B3:F4"/>
    <mergeCell ref="G3:G4"/>
    <mergeCell ref="I3:I4"/>
    <mergeCell ref="L3:L4"/>
    <mergeCell ref="K3:K4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DJ69"/>
  <sheetViews>
    <sheetView zoomScale="80" zoomScaleNormal="80" zoomScalePageLayoutView="0" workbookViewId="0" topLeftCell="A1">
      <selection activeCell="O69" sqref="O69"/>
    </sheetView>
  </sheetViews>
  <sheetFormatPr defaultColWidth="9.140625" defaultRowHeight="15"/>
  <cols>
    <col min="1" max="5" width="3.140625" style="37" customWidth="1"/>
    <col min="6" max="6" width="35.00390625" style="37" customWidth="1"/>
    <col min="7" max="7" width="22.7109375" style="37" customWidth="1"/>
    <col min="8" max="8" width="10.140625" style="37" customWidth="1"/>
    <col min="9" max="28" width="9.140625" style="37" customWidth="1"/>
    <col min="29" max="16384" width="9.140625" style="37" customWidth="1"/>
  </cols>
  <sheetData>
    <row r="1" ht="22.5" customHeight="1" thickBot="1">
      <c r="B1" s="36" t="s">
        <v>130</v>
      </c>
    </row>
    <row r="2" spans="2:28" ht="30" customHeight="1">
      <c r="B2" s="213" t="str">
        <f>"Medium-Term Forecast "&amp;Summary!H3&amp;" - labour market [level]"</f>
        <v>Medium-Term Forecast MTF-2017Q4 - labour market [level]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2:28" ht="15">
      <c r="B3" s="289" t="s">
        <v>20</v>
      </c>
      <c r="C3" s="290"/>
      <c r="D3" s="290"/>
      <c r="E3" s="290"/>
      <c r="F3" s="291"/>
      <c r="G3" s="294" t="s">
        <v>19</v>
      </c>
      <c r="H3" s="33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8"/>
      <c r="Q3" s="297">
        <v>2018</v>
      </c>
      <c r="R3" s="298"/>
      <c r="S3" s="298"/>
      <c r="T3" s="298"/>
      <c r="U3" s="297">
        <v>2019</v>
      </c>
      <c r="V3" s="298"/>
      <c r="W3" s="298"/>
      <c r="X3" s="298"/>
      <c r="Y3" s="297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286"/>
      <c r="H4" s="35">
        <v>2016</v>
      </c>
      <c r="I4" s="288"/>
      <c r="J4" s="288"/>
      <c r="K4" s="288"/>
      <c r="L4" s="296"/>
      <c r="M4" s="38" t="s">
        <v>0</v>
      </c>
      <c r="N4" s="38" t="s">
        <v>1</v>
      </c>
      <c r="O4" s="38" t="s">
        <v>2</v>
      </c>
      <c r="P4" s="39" t="s">
        <v>3</v>
      </c>
      <c r="Q4" s="40" t="s">
        <v>0</v>
      </c>
      <c r="R4" s="38" t="s">
        <v>1</v>
      </c>
      <c r="S4" s="38" t="s">
        <v>2</v>
      </c>
      <c r="T4" s="39" t="s">
        <v>3</v>
      </c>
      <c r="U4" s="40" t="s">
        <v>0</v>
      </c>
      <c r="V4" s="38" t="s">
        <v>1</v>
      </c>
      <c r="W4" s="38" t="s">
        <v>2</v>
      </c>
      <c r="X4" s="225" t="s">
        <v>3</v>
      </c>
      <c r="Y4" s="38" t="s">
        <v>0</v>
      </c>
      <c r="Z4" s="38" t="s">
        <v>1</v>
      </c>
      <c r="AA4" s="38" t="s">
        <v>2</v>
      </c>
      <c r="AB4" s="41" t="s">
        <v>3</v>
      </c>
    </row>
    <row r="5" spans="2:28" ht="3.75" customHeight="1">
      <c r="B5" s="42"/>
      <c r="C5" s="43"/>
      <c r="D5" s="43"/>
      <c r="E5" s="43"/>
      <c r="F5" s="44"/>
      <c r="G5" s="200"/>
      <c r="H5" s="99"/>
      <c r="I5" s="88"/>
      <c r="J5" s="243"/>
      <c r="K5" s="87"/>
      <c r="L5" s="89"/>
      <c r="M5" s="47"/>
      <c r="N5" s="47"/>
      <c r="O5" s="47"/>
      <c r="P5" s="46"/>
      <c r="Q5" s="90"/>
      <c r="R5" s="47"/>
      <c r="S5" s="47"/>
      <c r="T5" s="46"/>
      <c r="U5" s="90"/>
      <c r="V5" s="47"/>
      <c r="W5" s="47"/>
      <c r="X5" s="46"/>
      <c r="Y5" s="47"/>
      <c r="Z5" s="47"/>
      <c r="AA5" s="47"/>
      <c r="AB5" s="64"/>
    </row>
    <row r="6" spans="2:28" ht="15">
      <c r="B6" s="42" t="s">
        <v>131</v>
      </c>
      <c r="C6" s="43"/>
      <c r="D6" s="43"/>
      <c r="E6" s="43"/>
      <c r="F6" s="92"/>
      <c r="G6" s="45"/>
      <c r="H6" s="99"/>
      <c r="I6" s="87"/>
      <c r="J6" s="243"/>
      <c r="K6" s="87"/>
      <c r="L6" s="89"/>
      <c r="M6" s="47"/>
      <c r="N6" s="47"/>
      <c r="O6" s="47"/>
      <c r="P6" s="46"/>
      <c r="Q6" s="90"/>
      <c r="R6" s="47"/>
      <c r="S6" s="47"/>
      <c r="T6" s="46"/>
      <c r="U6" s="90"/>
      <c r="V6" s="47"/>
      <c r="W6" s="47"/>
      <c r="X6" s="46"/>
      <c r="Y6" s="47"/>
      <c r="Z6" s="47"/>
      <c r="AA6" s="47"/>
      <c r="AB6" s="64"/>
    </row>
    <row r="7" spans="2:28" ht="15">
      <c r="B7" s="42"/>
      <c r="C7" s="91" t="s">
        <v>44</v>
      </c>
      <c r="D7" s="43"/>
      <c r="E7" s="43"/>
      <c r="F7" s="92"/>
      <c r="G7" s="54" t="s">
        <v>132</v>
      </c>
      <c r="H7" s="109">
        <v>2321.0492499999996</v>
      </c>
      <c r="I7" s="110">
        <v>2373.1792499999997</v>
      </c>
      <c r="J7" s="110">
        <v>2413.16125</v>
      </c>
      <c r="K7" s="110">
        <v>2441.8095</v>
      </c>
      <c r="L7" s="111">
        <v>2468.64625</v>
      </c>
      <c r="M7" s="112">
        <v>2351.534</v>
      </c>
      <c r="N7" s="112">
        <v>2366.91</v>
      </c>
      <c r="O7" s="112">
        <v>2380.471</v>
      </c>
      <c r="P7" s="113">
        <v>2393.802</v>
      </c>
      <c r="Q7" s="114">
        <v>2402.419</v>
      </c>
      <c r="R7" s="112">
        <v>2409.612</v>
      </c>
      <c r="S7" s="112">
        <v>2416.892</v>
      </c>
      <c r="T7" s="113">
        <v>2423.722</v>
      </c>
      <c r="U7" s="114">
        <v>2430.226</v>
      </c>
      <c r="V7" s="112">
        <v>2438.069</v>
      </c>
      <c r="W7" s="112">
        <v>2445.7360000000003</v>
      </c>
      <c r="X7" s="113">
        <v>2453.207</v>
      </c>
      <c r="Y7" s="112">
        <v>2460.364</v>
      </c>
      <c r="Z7" s="112">
        <v>2466.445</v>
      </c>
      <c r="AA7" s="112">
        <v>2471.634</v>
      </c>
      <c r="AB7" s="115">
        <v>2476.142</v>
      </c>
    </row>
    <row r="8" spans="2:28" ht="3.75" customHeight="1">
      <c r="B8" s="53"/>
      <c r="C8" s="49"/>
      <c r="D8" s="65"/>
      <c r="E8" s="49"/>
      <c r="F8" s="50"/>
      <c r="G8" s="54"/>
      <c r="H8" s="116"/>
      <c r="I8" s="112"/>
      <c r="J8" s="112"/>
      <c r="K8" s="112"/>
      <c r="L8" s="113"/>
      <c r="M8" s="112"/>
      <c r="N8" s="112"/>
      <c r="O8" s="112"/>
      <c r="P8" s="113"/>
      <c r="Q8" s="114"/>
      <c r="R8" s="112"/>
      <c r="S8" s="112"/>
      <c r="T8" s="113"/>
      <c r="U8" s="114"/>
      <c r="V8" s="112"/>
      <c r="W8" s="112"/>
      <c r="X8" s="113"/>
      <c r="Y8" s="112"/>
      <c r="Z8" s="112"/>
      <c r="AA8" s="112"/>
      <c r="AB8" s="115"/>
    </row>
    <row r="9" spans="2:28" ht="15">
      <c r="B9" s="53"/>
      <c r="C9" s="49"/>
      <c r="D9" s="65" t="s">
        <v>133</v>
      </c>
      <c r="E9" s="49"/>
      <c r="F9" s="50"/>
      <c r="G9" s="54" t="s">
        <v>132</v>
      </c>
      <c r="H9" s="116">
        <v>1997.7990000000002</v>
      </c>
      <c r="I9" s="112">
        <v>2049.2650000000003</v>
      </c>
      <c r="J9" s="112">
        <v>2086.4535</v>
      </c>
      <c r="K9" s="112">
        <v>2111.223</v>
      </c>
      <c r="L9" s="113">
        <v>2134.4265</v>
      </c>
      <c r="M9" s="117"/>
      <c r="N9" s="117"/>
      <c r="O9" s="117"/>
      <c r="P9" s="118"/>
      <c r="Q9" s="119"/>
      <c r="R9" s="117"/>
      <c r="S9" s="117"/>
      <c r="T9" s="118"/>
      <c r="U9" s="119"/>
      <c r="V9" s="117"/>
      <c r="W9" s="117"/>
      <c r="X9" s="118"/>
      <c r="Y9" s="117"/>
      <c r="Z9" s="117"/>
      <c r="AA9" s="117"/>
      <c r="AB9" s="120"/>
    </row>
    <row r="10" spans="2:28" ht="15">
      <c r="B10" s="53"/>
      <c r="C10" s="49"/>
      <c r="D10" s="65" t="s">
        <v>134</v>
      </c>
      <c r="E10" s="49"/>
      <c r="F10" s="50"/>
      <c r="G10" s="54" t="s">
        <v>132</v>
      </c>
      <c r="H10" s="116">
        <v>323.25024999999994</v>
      </c>
      <c r="I10" s="112">
        <v>323.914</v>
      </c>
      <c r="J10" s="112">
        <v>326.70799999999997</v>
      </c>
      <c r="K10" s="112">
        <v>330.58624999999995</v>
      </c>
      <c r="L10" s="113">
        <v>334.21975</v>
      </c>
      <c r="M10" s="117"/>
      <c r="N10" s="117"/>
      <c r="O10" s="117"/>
      <c r="P10" s="118"/>
      <c r="Q10" s="119"/>
      <c r="R10" s="117"/>
      <c r="S10" s="117"/>
      <c r="T10" s="118"/>
      <c r="U10" s="119"/>
      <c r="V10" s="117"/>
      <c r="W10" s="117"/>
      <c r="X10" s="118"/>
      <c r="Y10" s="117"/>
      <c r="Z10" s="117"/>
      <c r="AA10" s="117"/>
      <c r="AB10" s="120"/>
    </row>
    <row r="11" spans="2:28" ht="3.75" customHeight="1">
      <c r="B11" s="53"/>
      <c r="C11" s="49"/>
      <c r="D11" s="49"/>
      <c r="E11" s="49"/>
      <c r="F11" s="50"/>
      <c r="G11" s="54"/>
      <c r="H11" s="61"/>
      <c r="I11" s="49"/>
      <c r="J11" s="49"/>
      <c r="K11" s="49"/>
      <c r="L11" s="50"/>
      <c r="M11" s="49"/>
      <c r="N11" s="49"/>
      <c r="O11" s="49"/>
      <c r="P11" s="50"/>
      <c r="Q11" s="51"/>
      <c r="R11" s="49"/>
      <c r="S11" s="49"/>
      <c r="T11" s="50"/>
      <c r="U11" s="51"/>
      <c r="V11" s="49"/>
      <c r="W11" s="49"/>
      <c r="X11" s="50"/>
      <c r="Y11" s="49"/>
      <c r="Z11" s="49"/>
      <c r="AA11" s="49"/>
      <c r="AB11" s="52"/>
    </row>
    <row r="12" spans="2:28" ht="15">
      <c r="B12" s="53"/>
      <c r="C12" s="49" t="s">
        <v>135</v>
      </c>
      <c r="D12" s="49"/>
      <c r="E12" s="49"/>
      <c r="F12" s="50"/>
      <c r="G12" s="54" t="s">
        <v>136</v>
      </c>
      <c r="H12" s="85">
        <v>265.99325</v>
      </c>
      <c r="I12" s="68">
        <v>225.69649999999996</v>
      </c>
      <c r="J12" s="68">
        <v>207.17625</v>
      </c>
      <c r="K12" s="68">
        <v>189.10950000000003</v>
      </c>
      <c r="L12" s="67">
        <v>172.21275</v>
      </c>
      <c r="M12" s="105">
        <v>236.22099999999998</v>
      </c>
      <c r="N12" s="105">
        <v>230.864</v>
      </c>
      <c r="O12" s="105">
        <v>219.733</v>
      </c>
      <c r="P12" s="106">
        <v>215.968</v>
      </c>
      <c r="Q12" s="107">
        <v>214.168</v>
      </c>
      <c r="R12" s="105">
        <v>209.477</v>
      </c>
      <c r="S12" s="105">
        <v>204.696</v>
      </c>
      <c r="T12" s="106">
        <v>200.36399999999998</v>
      </c>
      <c r="U12" s="107">
        <v>196.478</v>
      </c>
      <c r="V12" s="105">
        <v>191.472</v>
      </c>
      <c r="W12" s="105">
        <v>186.601</v>
      </c>
      <c r="X12" s="106">
        <v>181.887</v>
      </c>
      <c r="Y12" s="105">
        <v>176.9</v>
      </c>
      <c r="Z12" s="105">
        <v>173.193</v>
      </c>
      <c r="AA12" s="105">
        <v>170.413</v>
      </c>
      <c r="AB12" s="108">
        <v>168.345</v>
      </c>
    </row>
    <row r="13" spans="2:28" ht="15">
      <c r="B13" s="53"/>
      <c r="C13" s="49" t="s">
        <v>49</v>
      </c>
      <c r="D13" s="49"/>
      <c r="E13" s="49"/>
      <c r="F13" s="50"/>
      <c r="G13" s="54" t="s">
        <v>4</v>
      </c>
      <c r="H13" s="85">
        <v>9.644499999999999</v>
      </c>
      <c r="I13" s="68">
        <v>8.182425</v>
      </c>
      <c r="J13" s="68">
        <v>7.489175</v>
      </c>
      <c r="K13" s="68">
        <v>6.81955</v>
      </c>
      <c r="L13" s="67">
        <v>6.196424999999999</v>
      </c>
      <c r="M13" s="68">
        <v>8.5697</v>
      </c>
      <c r="N13" s="68">
        <v>8.3741</v>
      </c>
      <c r="O13" s="68">
        <v>7.9662</v>
      </c>
      <c r="P13" s="67">
        <v>7.8197</v>
      </c>
      <c r="Q13" s="69">
        <v>7.7494</v>
      </c>
      <c r="R13" s="68">
        <v>7.574699999999999</v>
      </c>
      <c r="S13" s="68">
        <v>7.396999999999999</v>
      </c>
      <c r="T13" s="67">
        <v>7.235600000000001</v>
      </c>
      <c r="U13" s="69">
        <v>7.091600000000001</v>
      </c>
      <c r="V13" s="68">
        <v>6.9066</v>
      </c>
      <c r="W13" s="68">
        <v>6.7269</v>
      </c>
      <c r="X13" s="67">
        <v>6.553100000000001</v>
      </c>
      <c r="Y13" s="68">
        <v>6.3704</v>
      </c>
      <c r="Z13" s="68">
        <v>6.2334</v>
      </c>
      <c r="AA13" s="68">
        <v>6.1299</v>
      </c>
      <c r="AB13" s="70">
        <v>6.052</v>
      </c>
    </row>
    <row r="14" spans="2:28" ht="3.75" customHeight="1">
      <c r="B14" s="53"/>
      <c r="C14" s="49"/>
      <c r="D14" s="49"/>
      <c r="E14" s="49"/>
      <c r="F14" s="50"/>
      <c r="G14" s="54"/>
      <c r="H14" s="61"/>
      <c r="I14" s="49"/>
      <c r="J14" s="49"/>
      <c r="K14" s="49"/>
      <c r="L14" s="50"/>
      <c r="M14" s="49"/>
      <c r="N14" s="49"/>
      <c r="O14" s="49"/>
      <c r="P14" s="50"/>
      <c r="Q14" s="51"/>
      <c r="R14" s="49"/>
      <c r="S14" s="49"/>
      <c r="T14" s="50"/>
      <c r="U14" s="51"/>
      <c r="V14" s="49"/>
      <c r="W14" s="49"/>
      <c r="X14" s="50"/>
      <c r="Y14" s="49"/>
      <c r="Z14" s="49"/>
      <c r="AA14" s="49"/>
      <c r="AB14" s="52"/>
    </row>
    <row r="15" spans="2:28" ht="15">
      <c r="B15" s="42" t="s">
        <v>137</v>
      </c>
      <c r="C15" s="49"/>
      <c r="D15" s="49"/>
      <c r="E15" s="49"/>
      <c r="F15" s="50"/>
      <c r="G15" s="54"/>
      <c r="H15" s="61"/>
      <c r="I15" s="49"/>
      <c r="J15" s="49"/>
      <c r="K15" s="49"/>
      <c r="L15" s="50"/>
      <c r="M15" s="49"/>
      <c r="N15" s="49"/>
      <c r="O15" s="49"/>
      <c r="P15" s="50"/>
      <c r="Q15" s="51"/>
      <c r="R15" s="49"/>
      <c r="S15" s="49"/>
      <c r="T15" s="50"/>
      <c r="U15" s="51"/>
      <c r="V15" s="49"/>
      <c r="W15" s="49"/>
      <c r="X15" s="50"/>
      <c r="Y15" s="49"/>
      <c r="Z15" s="49"/>
      <c r="AA15" s="49"/>
      <c r="AB15" s="52"/>
    </row>
    <row r="16" spans="2:28" ht="15">
      <c r="B16" s="53"/>
      <c r="C16" s="49" t="s">
        <v>138</v>
      </c>
      <c r="D16" s="49"/>
      <c r="E16" s="49"/>
      <c r="F16" s="50"/>
      <c r="G16" s="54" t="s">
        <v>13</v>
      </c>
      <c r="H16" s="187">
        <v>15974.228638616798</v>
      </c>
      <c r="I16" s="77">
        <v>16601.023169282646</v>
      </c>
      <c r="J16" s="77">
        <v>17442.9596461172</v>
      </c>
      <c r="K16" s="77">
        <v>18365.377903707948</v>
      </c>
      <c r="L16" s="78">
        <v>19342.74087395373</v>
      </c>
      <c r="M16" s="77">
        <v>4080.356766</v>
      </c>
      <c r="N16" s="77">
        <v>4119.415933</v>
      </c>
      <c r="O16" s="77">
        <v>4173.792224</v>
      </c>
      <c r="P16" s="78">
        <v>4225.762074</v>
      </c>
      <c r="Q16" s="79">
        <v>4284.288879</v>
      </c>
      <c r="R16" s="77">
        <v>4334.344456</v>
      </c>
      <c r="S16" s="77">
        <v>4385.415157</v>
      </c>
      <c r="T16" s="78">
        <v>4438.154789</v>
      </c>
      <c r="U16" s="79">
        <v>4501.188242</v>
      </c>
      <c r="V16" s="77">
        <v>4560.951555</v>
      </c>
      <c r="W16" s="77">
        <v>4620.96841</v>
      </c>
      <c r="X16" s="78">
        <v>4681.327154</v>
      </c>
      <c r="Y16" s="77">
        <v>4741.52154</v>
      </c>
      <c r="Z16" s="77">
        <v>4803.420758</v>
      </c>
      <c r="AA16" s="77">
        <v>4866.625489</v>
      </c>
      <c r="AB16" s="80">
        <v>4930.503257</v>
      </c>
    </row>
    <row r="17" spans="1:114" s="170" customFormat="1" ht="18">
      <c r="A17" s="160"/>
      <c r="B17" s="53"/>
      <c r="C17" s="49" t="s">
        <v>139</v>
      </c>
      <c r="D17" s="49"/>
      <c r="E17" s="49"/>
      <c r="F17" s="50"/>
      <c r="G17" s="54" t="s">
        <v>13</v>
      </c>
      <c r="H17" s="161">
        <v>911.99999975</v>
      </c>
      <c r="I17" s="163">
        <v>951.9699147499999</v>
      </c>
      <c r="J17" s="226">
        <v>1000.5675675</v>
      </c>
      <c r="K17" s="226">
        <v>1053.7835035</v>
      </c>
      <c r="L17" s="164">
        <v>1109.8819532500002</v>
      </c>
      <c r="M17" s="77">
        <v>931.650797</v>
      </c>
      <c r="N17" s="77">
        <v>946.960602</v>
      </c>
      <c r="O17" s="77">
        <v>959.122606</v>
      </c>
      <c r="P17" s="78">
        <v>970.145654</v>
      </c>
      <c r="Q17" s="77">
        <v>982.770195</v>
      </c>
      <c r="R17" s="77">
        <v>994.252411</v>
      </c>
      <c r="S17" s="77">
        <v>1006.571247</v>
      </c>
      <c r="T17" s="78">
        <v>1018.676417</v>
      </c>
      <c r="U17" s="77">
        <v>1033.144297</v>
      </c>
      <c r="V17" s="77">
        <v>1046.861592</v>
      </c>
      <c r="W17" s="77">
        <v>1060.637081</v>
      </c>
      <c r="X17" s="78">
        <v>1074.491044</v>
      </c>
      <c r="Y17" s="77">
        <v>1088.307281</v>
      </c>
      <c r="Z17" s="77">
        <v>1102.514824</v>
      </c>
      <c r="AA17" s="77">
        <v>1117.022017</v>
      </c>
      <c r="AB17" s="80">
        <v>1131.683691</v>
      </c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  <c r="DE17" s="169"/>
      <c r="DF17" s="169"/>
      <c r="DG17" s="169"/>
      <c r="DH17" s="169"/>
      <c r="DI17" s="169"/>
      <c r="DJ17" s="169"/>
    </row>
    <row r="18" spans="2:28" ht="15">
      <c r="B18" s="53"/>
      <c r="C18" s="49"/>
      <c r="D18" s="65" t="s">
        <v>140</v>
      </c>
      <c r="E18" s="49"/>
      <c r="F18" s="50"/>
      <c r="G18" s="54" t="s">
        <v>13</v>
      </c>
      <c r="H18" s="161">
        <v>900.134215722356</v>
      </c>
      <c r="I18" s="165">
        <v>939.9270904770719</v>
      </c>
      <c r="J18" s="227">
        <v>987.1278926350968</v>
      </c>
      <c r="K18" s="227">
        <v>1036.4298936428027</v>
      </c>
      <c r="L18" s="166">
        <v>1091.6181346575067</v>
      </c>
      <c r="M18" s="100"/>
      <c r="N18" s="100"/>
      <c r="O18" s="100"/>
      <c r="P18" s="101"/>
      <c r="Q18" s="102"/>
      <c r="R18" s="100"/>
      <c r="S18" s="100"/>
      <c r="T18" s="101"/>
      <c r="U18" s="102"/>
      <c r="V18" s="100"/>
      <c r="W18" s="100"/>
      <c r="X18" s="101"/>
      <c r="Y18" s="100"/>
      <c r="Z18" s="100"/>
      <c r="AA18" s="100"/>
      <c r="AB18" s="103"/>
    </row>
    <row r="19" spans="2:28" ht="18">
      <c r="B19" s="53"/>
      <c r="C19" s="49"/>
      <c r="D19" s="65" t="s">
        <v>141</v>
      </c>
      <c r="E19" s="49"/>
      <c r="F19" s="50"/>
      <c r="G19" s="54" t="s">
        <v>13</v>
      </c>
      <c r="H19" s="161">
        <v>957.028287598177</v>
      </c>
      <c r="I19" s="165">
        <v>998.1440083185287</v>
      </c>
      <c r="J19" s="227">
        <v>1054.9003472351637</v>
      </c>
      <c r="K19" s="227">
        <v>1123.158089482045</v>
      </c>
      <c r="L19" s="166">
        <v>1182.7869439222002</v>
      </c>
      <c r="M19" s="100"/>
      <c r="N19" s="100"/>
      <c r="O19" s="100"/>
      <c r="P19" s="101"/>
      <c r="Q19" s="102"/>
      <c r="R19" s="100"/>
      <c r="S19" s="100"/>
      <c r="T19" s="101"/>
      <c r="U19" s="102"/>
      <c r="V19" s="100"/>
      <c r="W19" s="100"/>
      <c r="X19" s="101"/>
      <c r="Y19" s="100"/>
      <c r="Z19" s="100"/>
      <c r="AA19" s="100"/>
      <c r="AB19" s="103"/>
    </row>
    <row r="20" spans="2:28" ht="15">
      <c r="B20" s="53"/>
      <c r="C20" s="49" t="s">
        <v>142</v>
      </c>
      <c r="D20" s="49"/>
      <c r="E20" s="49"/>
      <c r="F20" s="50"/>
      <c r="G20" s="54" t="s">
        <v>13</v>
      </c>
      <c r="H20" s="162">
        <v>839.608177533032</v>
      </c>
      <c r="I20" s="167">
        <v>865.3997168428143</v>
      </c>
      <c r="J20" s="228">
        <v>889.2881223443318</v>
      </c>
      <c r="K20" s="228">
        <v>917.2862161781085</v>
      </c>
      <c r="L20" s="168">
        <v>943.6015221377783</v>
      </c>
      <c r="M20" s="100"/>
      <c r="N20" s="100"/>
      <c r="O20" s="100"/>
      <c r="P20" s="101"/>
      <c r="Q20" s="102"/>
      <c r="R20" s="100"/>
      <c r="S20" s="100"/>
      <c r="T20" s="101"/>
      <c r="U20" s="102"/>
      <c r="V20" s="100"/>
      <c r="W20" s="100"/>
      <c r="X20" s="101"/>
      <c r="Y20" s="100"/>
      <c r="Z20" s="100"/>
      <c r="AA20" s="100"/>
      <c r="AB20" s="103"/>
    </row>
    <row r="21" spans="2:28" ht="18">
      <c r="B21" s="53"/>
      <c r="C21" s="49" t="s">
        <v>143</v>
      </c>
      <c r="D21" s="49"/>
      <c r="E21" s="49"/>
      <c r="F21" s="50"/>
      <c r="G21" s="54" t="s">
        <v>144</v>
      </c>
      <c r="H21" s="121">
        <v>34052.45623331775</v>
      </c>
      <c r="I21" s="77">
        <v>34423.88405890537</v>
      </c>
      <c r="J21" s="77">
        <v>35313.541509088966</v>
      </c>
      <c r="K21" s="77">
        <v>36554.59076107289</v>
      </c>
      <c r="L21" s="78">
        <v>37523.82217257738</v>
      </c>
      <c r="M21" s="77">
        <v>8570.291216</v>
      </c>
      <c r="N21" s="77">
        <v>8594.360882</v>
      </c>
      <c r="O21" s="77">
        <v>8611.263945</v>
      </c>
      <c r="P21" s="78">
        <v>8647.237552</v>
      </c>
      <c r="Q21" s="79">
        <v>8732.453108</v>
      </c>
      <c r="R21" s="77">
        <v>8796.701098</v>
      </c>
      <c r="S21" s="77">
        <v>8863.054659</v>
      </c>
      <c r="T21" s="78">
        <v>8920.400494</v>
      </c>
      <c r="U21" s="79">
        <v>9018.089762</v>
      </c>
      <c r="V21" s="77">
        <v>9099.888966</v>
      </c>
      <c r="W21" s="77">
        <v>9188.579435</v>
      </c>
      <c r="X21" s="78">
        <v>9246.816285</v>
      </c>
      <c r="Y21" s="77">
        <v>9299.869756</v>
      </c>
      <c r="Z21" s="77">
        <v>9354.152308</v>
      </c>
      <c r="AA21" s="77">
        <v>9407.534586</v>
      </c>
      <c r="AB21" s="80">
        <v>9461.692991</v>
      </c>
    </row>
    <row r="22" spans="2:28" ht="15">
      <c r="B22" s="53"/>
      <c r="C22" s="49" t="s">
        <v>145</v>
      </c>
      <c r="D22" s="49"/>
      <c r="E22" s="49"/>
      <c r="F22" s="50"/>
      <c r="G22" s="54" t="s">
        <v>146</v>
      </c>
      <c r="H22" s="85">
        <v>39.32175472686545</v>
      </c>
      <c r="I22" s="68">
        <v>40.09076043741306</v>
      </c>
      <c r="J22" s="68">
        <v>40.216993248564016</v>
      </c>
      <c r="K22" s="68">
        <v>39.854513191407484</v>
      </c>
      <c r="L22" s="67">
        <v>39.762012807633425</v>
      </c>
      <c r="M22" s="68">
        <v>39.73614095397353</v>
      </c>
      <c r="N22" s="68">
        <v>39.9632281165993</v>
      </c>
      <c r="O22" s="68">
        <v>40.272772699465484</v>
      </c>
      <c r="P22" s="67">
        <v>40.39089997961392</v>
      </c>
      <c r="Q22" s="69">
        <v>40.31860072467784</v>
      </c>
      <c r="R22" s="68">
        <v>40.246713348814545</v>
      </c>
      <c r="S22" s="68">
        <v>40.169662268166746</v>
      </c>
      <c r="T22" s="67">
        <v>40.13299665259692</v>
      </c>
      <c r="U22" s="69">
        <v>40.003330059221646</v>
      </c>
      <c r="V22" s="68">
        <v>39.90116069821848</v>
      </c>
      <c r="W22" s="68">
        <v>39.76255542813727</v>
      </c>
      <c r="X22" s="67">
        <v>39.75100658005255</v>
      </c>
      <c r="Y22" s="68">
        <v>39.75477541614102</v>
      </c>
      <c r="Z22" s="68">
        <v>39.76020824194007</v>
      </c>
      <c r="AA22" s="68">
        <v>39.76681375848632</v>
      </c>
      <c r="AB22" s="70">
        <v>39.76625381396627</v>
      </c>
    </row>
    <row r="23" spans="2:28" ht="3.75" customHeight="1">
      <c r="B23" s="53"/>
      <c r="C23" s="49"/>
      <c r="D23" s="49"/>
      <c r="E23" s="49"/>
      <c r="F23" s="50"/>
      <c r="G23" s="54"/>
      <c r="H23" s="61"/>
      <c r="I23" s="49"/>
      <c r="J23" s="49"/>
      <c r="K23" s="49"/>
      <c r="L23" s="50"/>
      <c r="M23" s="49"/>
      <c r="N23" s="49"/>
      <c r="O23" s="49"/>
      <c r="P23" s="50"/>
      <c r="Q23" s="51"/>
      <c r="R23" s="49"/>
      <c r="S23" s="49"/>
      <c r="T23" s="50"/>
      <c r="U23" s="51"/>
      <c r="V23" s="49"/>
      <c r="W23" s="49"/>
      <c r="X23" s="50"/>
      <c r="Y23" s="49"/>
      <c r="Z23" s="49"/>
      <c r="AA23" s="49"/>
      <c r="AB23" s="52"/>
    </row>
    <row r="24" spans="2:28" ht="15">
      <c r="B24" s="42" t="s">
        <v>147</v>
      </c>
      <c r="C24" s="49"/>
      <c r="D24" s="49"/>
      <c r="E24" s="49"/>
      <c r="F24" s="50"/>
      <c r="G24" s="54"/>
      <c r="H24" s="61"/>
      <c r="I24" s="49"/>
      <c r="J24" s="49"/>
      <c r="K24" s="49"/>
      <c r="L24" s="50"/>
      <c r="M24" s="49"/>
      <c r="N24" s="49"/>
      <c r="O24" s="49"/>
      <c r="P24" s="50"/>
      <c r="Q24" s="51"/>
      <c r="R24" s="49"/>
      <c r="S24" s="49"/>
      <c r="T24" s="50"/>
      <c r="U24" s="51"/>
      <c r="V24" s="49"/>
      <c r="W24" s="49"/>
      <c r="X24" s="50"/>
      <c r="Y24" s="49"/>
      <c r="Z24" s="49"/>
      <c r="AA24" s="49"/>
      <c r="AB24" s="52"/>
    </row>
    <row r="25" spans="2:28" ht="15">
      <c r="B25" s="53"/>
      <c r="C25" s="49" t="s">
        <v>148</v>
      </c>
      <c r="D25" s="49"/>
      <c r="E25" s="49"/>
      <c r="F25" s="50"/>
      <c r="G25" s="54" t="s">
        <v>136</v>
      </c>
      <c r="H25" s="116">
        <v>3810.2727499999996</v>
      </c>
      <c r="I25" s="112">
        <v>3780.456</v>
      </c>
      <c r="J25" s="112">
        <v>3759.05575</v>
      </c>
      <c r="K25" s="112">
        <v>3738.3060000000005</v>
      </c>
      <c r="L25" s="113">
        <v>3719.1242500000003</v>
      </c>
      <c r="M25" s="112">
        <v>3790.322</v>
      </c>
      <c r="N25" s="112">
        <v>3783.394</v>
      </c>
      <c r="O25" s="112">
        <v>3776.9919999999997</v>
      </c>
      <c r="P25" s="113">
        <v>3771.116</v>
      </c>
      <c r="Q25" s="114">
        <v>3766.9790000000003</v>
      </c>
      <c r="R25" s="112">
        <v>3761.67</v>
      </c>
      <c r="S25" s="112">
        <v>3756.401</v>
      </c>
      <c r="T25" s="113">
        <v>3751.1730000000002</v>
      </c>
      <c r="U25" s="114">
        <v>3745.842</v>
      </c>
      <c r="V25" s="112">
        <v>3740.753</v>
      </c>
      <c r="W25" s="112">
        <v>3735.761</v>
      </c>
      <c r="X25" s="113">
        <v>3730.868</v>
      </c>
      <c r="Y25" s="112">
        <v>3726.456</v>
      </c>
      <c r="Z25" s="112">
        <v>3721.605</v>
      </c>
      <c r="AA25" s="112">
        <v>3716.699</v>
      </c>
      <c r="AB25" s="115">
        <v>3711.7369999999996</v>
      </c>
    </row>
    <row r="26" spans="2:28" ht="15">
      <c r="B26" s="53"/>
      <c r="C26" s="49" t="s">
        <v>149</v>
      </c>
      <c r="D26" s="49"/>
      <c r="E26" s="49"/>
      <c r="F26" s="50"/>
      <c r="G26" s="54" t="s">
        <v>136</v>
      </c>
      <c r="H26" s="116">
        <v>2758.1115</v>
      </c>
      <c r="I26" s="112">
        <v>2758.37425</v>
      </c>
      <c r="J26" s="112">
        <v>2766.39375</v>
      </c>
      <c r="K26" s="112">
        <v>2773.1035</v>
      </c>
      <c r="L26" s="113">
        <v>2779.2690000000002</v>
      </c>
      <c r="M26" s="112">
        <v>2756.461</v>
      </c>
      <c r="N26" s="112">
        <v>2756.886</v>
      </c>
      <c r="O26" s="112">
        <v>2758.3030000000003</v>
      </c>
      <c r="P26" s="113">
        <v>2761.8469999999998</v>
      </c>
      <c r="Q26" s="114">
        <v>2763.665</v>
      </c>
      <c r="R26" s="112">
        <v>2765.483</v>
      </c>
      <c r="S26" s="112">
        <v>2767.303</v>
      </c>
      <c r="T26" s="113">
        <v>2769.1240000000003</v>
      </c>
      <c r="U26" s="114">
        <v>2770.584</v>
      </c>
      <c r="V26" s="112">
        <v>2772.2859999999996</v>
      </c>
      <c r="W26" s="112">
        <v>2773.9539999999997</v>
      </c>
      <c r="X26" s="113">
        <v>2775.5899999999997</v>
      </c>
      <c r="Y26" s="112">
        <v>2776.913</v>
      </c>
      <c r="Z26" s="112">
        <v>2778.457</v>
      </c>
      <c r="AA26" s="112">
        <v>2780.041</v>
      </c>
      <c r="AB26" s="115">
        <v>2781.665</v>
      </c>
    </row>
    <row r="27" spans="2:28" ht="18">
      <c r="B27" s="53"/>
      <c r="C27" s="49" t="s">
        <v>150</v>
      </c>
      <c r="D27" s="49"/>
      <c r="E27" s="49"/>
      <c r="F27" s="50"/>
      <c r="G27" s="54" t="s">
        <v>4</v>
      </c>
      <c r="H27" s="85">
        <v>72.3866</v>
      </c>
      <c r="I27" s="68">
        <v>72.96445</v>
      </c>
      <c r="J27" s="68">
        <v>73.593025</v>
      </c>
      <c r="K27" s="68">
        <v>74.181025</v>
      </c>
      <c r="L27" s="67">
        <v>74.729375</v>
      </c>
      <c r="M27" s="68">
        <v>72.72370000000001</v>
      </c>
      <c r="N27" s="68">
        <v>72.8681</v>
      </c>
      <c r="O27" s="68">
        <v>73.0291</v>
      </c>
      <c r="P27" s="67">
        <v>73.2369</v>
      </c>
      <c r="Q27" s="69">
        <v>73.3655</v>
      </c>
      <c r="R27" s="68">
        <v>73.5174</v>
      </c>
      <c r="S27" s="68">
        <v>73.669</v>
      </c>
      <c r="T27" s="67">
        <v>73.8202</v>
      </c>
      <c r="U27" s="69">
        <v>73.96430000000001</v>
      </c>
      <c r="V27" s="68">
        <v>74.1104</v>
      </c>
      <c r="W27" s="68">
        <v>74.2541</v>
      </c>
      <c r="X27" s="67">
        <v>74.39529999999999</v>
      </c>
      <c r="Y27" s="68">
        <v>74.5189</v>
      </c>
      <c r="Z27" s="68">
        <v>74.6575</v>
      </c>
      <c r="AA27" s="68">
        <v>74.7987</v>
      </c>
      <c r="AB27" s="70">
        <v>74.94239999999999</v>
      </c>
    </row>
    <row r="28" spans="2:28" ht="18.75" thickBot="1">
      <c r="B28" s="55"/>
      <c r="C28" s="56" t="s">
        <v>151</v>
      </c>
      <c r="D28" s="56"/>
      <c r="E28" s="56"/>
      <c r="F28" s="57"/>
      <c r="G28" s="58" t="s">
        <v>4</v>
      </c>
      <c r="H28" s="86">
        <v>9.209200000000001</v>
      </c>
      <c r="I28" s="71">
        <v>8.38235</v>
      </c>
      <c r="J28" s="71">
        <v>8.097</v>
      </c>
      <c r="K28" s="71">
        <v>7.957425</v>
      </c>
      <c r="L28" s="72">
        <v>7.8442</v>
      </c>
      <c r="M28" s="71">
        <v>8.5823</v>
      </c>
      <c r="N28" s="71">
        <v>8.4255</v>
      </c>
      <c r="O28" s="71">
        <v>8.3052</v>
      </c>
      <c r="P28" s="72">
        <v>8.2164</v>
      </c>
      <c r="Q28" s="73">
        <v>8.1541</v>
      </c>
      <c r="R28" s="71">
        <v>8.1084</v>
      </c>
      <c r="S28" s="71">
        <v>8.0756</v>
      </c>
      <c r="T28" s="72">
        <v>8.049900000000001</v>
      </c>
      <c r="U28" s="73">
        <v>8.0097</v>
      </c>
      <c r="V28" s="71">
        <v>7.9749</v>
      </c>
      <c r="W28" s="71">
        <v>7.939</v>
      </c>
      <c r="X28" s="72">
        <v>7.9061</v>
      </c>
      <c r="Y28" s="71">
        <v>7.8764</v>
      </c>
      <c r="Z28" s="71">
        <v>7.854</v>
      </c>
      <c r="AA28" s="71">
        <v>7.8331</v>
      </c>
      <c r="AB28" s="74">
        <v>7.813299999999999</v>
      </c>
    </row>
    <row r="29" ht="15.75" thickBot="1"/>
    <row r="30" spans="2:28" ht="30" customHeight="1">
      <c r="B30" s="213" t="str">
        <f>"Medium-Term Forecast "&amp;Summary!H3&amp;" - labour market [change over previous period]"</f>
        <v>Medium-Term Forecast MTF-2017Q4 - labour market [change over previous period]</v>
      </c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5"/>
    </row>
    <row r="31" spans="2:28" ht="15">
      <c r="B31" s="289" t="s">
        <v>20</v>
      </c>
      <c r="C31" s="290"/>
      <c r="D31" s="290"/>
      <c r="E31" s="290"/>
      <c r="F31" s="291"/>
      <c r="G31" s="294" t="s">
        <v>19</v>
      </c>
      <c r="H31" s="33" t="str">
        <f aca="true" t="shared" si="0" ref="H31:M31">H$3</f>
        <v>Actual</v>
      </c>
      <c r="I31" s="293">
        <f t="shared" si="0"/>
        <v>2017</v>
      </c>
      <c r="J31" s="293">
        <f t="shared" si="0"/>
        <v>2018</v>
      </c>
      <c r="K31" s="293">
        <f t="shared" si="0"/>
        <v>2019</v>
      </c>
      <c r="L31" s="295">
        <f t="shared" si="0"/>
        <v>2020</v>
      </c>
      <c r="M31" s="297">
        <f t="shared" si="0"/>
        <v>2017</v>
      </c>
      <c r="N31" s="298"/>
      <c r="O31" s="298"/>
      <c r="P31" s="298"/>
      <c r="Q31" s="297">
        <f>Q$3</f>
        <v>2018</v>
      </c>
      <c r="R31" s="298"/>
      <c r="S31" s="298"/>
      <c r="T31" s="298"/>
      <c r="U31" s="297">
        <f>U$3</f>
        <v>2019</v>
      </c>
      <c r="V31" s="298"/>
      <c r="W31" s="298"/>
      <c r="X31" s="298"/>
      <c r="Y31" s="297">
        <f>Y$3</f>
        <v>2020</v>
      </c>
      <c r="Z31" s="298"/>
      <c r="AA31" s="298"/>
      <c r="AB31" s="300"/>
    </row>
    <row r="32" spans="2:28" ht="15">
      <c r="B32" s="282"/>
      <c r="C32" s="283"/>
      <c r="D32" s="283"/>
      <c r="E32" s="283"/>
      <c r="F32" s="284"/>
      <c r="G32" s="286"/>
      <c r="H32" s="35">
        <f>$H$4</f>
        <v>2016</v>
      </c>
      <c r="I32" s="288"/>
      <c r="J32" s="288"/>
      <c r="K32" s="288"/>
      <c r="L32" s="296"/>
      <c r="M32" s="38" t="s">
        <v>0</v>
      </c>
      <c r="N32" s="38" t="s">
        <v>1</v>
      </c>
      <c r="O32" s="38" t="s">
        <v>2</v>
      </c>
      <c r="P32" s="148" t="s">
        <v>3</v>
      </c>
      <c r="Q32" s="40" t="s">
        <v>0</v>
      </c>
      <c r="R32" s="38" t="s">
        <v>1</v>
      </c>
      <c r="S32" s="38" t="s">
        <v>2</v>
      </c>
      <c r="T32" s="148" t="s">
        <v>3</v>
      </c>
      <c r="U32" s="40" t="s">
        <v>0</v>
      </c>
      <c r="V32" s="38" t="s">
        <v>1</v>
      </c>
      <c r="W32" s="38" t="s">
        <v>2</v>
      </c>
      <c r="X32" s="225" t="s">
        <v>3</v>
      </c>
      <c r="Y32" s="38" t="s">
        <v>0</v>
      </c>
      <c r="Z32" s="38" t="s">
        <v>1</v>
      </c>
      <c r="AA32" s="38" t="s">
        <v>2</v>
      </c>
      <c r="AB32" s="224" t="s">
        <v>3</v>
      </c>
    </row>
    <row r="33" spans="2:28" ht="3.75" customHeight="1">
      <c r="B33" s="42"/>
      <c r="C33" s="43"/>
      <c r="D33" s="43"/>
      <c r="E33" s="43"/>
      <c r="F33" s="44"/>
      <c r="G33" s="200"/>
      <c r="H33" s="99"/>
      <c r="I33" s="88"/>
      <c r="J33" s="243"/>
      <c r="K33" s="87"/>
      <c r="L33" s="89"/>
      <c r="M33" s="47"/>
      <c r="N33" s="47"/>
      <c r="O33" s="47"/>
      <c r="P33" s="46"/>
      <c r="Q33" s="90"/>
      <c r="R33" s="47"/>
      <c r="S33" s="47"/>
      <c r="T33" s="46"/>
      <c r="U33" s="90"/>
      <c r="V33" s="47"/>
      <c r="W33" s="47"/>
      <c r="X33" s="46"/>
      <c r="Y33" s="47"/>
      <c r="Z33" s="47"/>
      <c r="AA33" s="47"/>
      <c r="AB33" s="64"/>
    </row>
    <row r="34" spans="2:28" ht="15">
      <c r="B34" s="42" t="s">
        <v>131</v>
      </c>
      <c r="C34" s="43"/>
      <c r="D34" s="43"/>
      <c r="E34" s="43"/>
      <c r="F34" s="92"/>
      <c r="G34" s="45"/>
      <c r="H34" s="99"/>
      <c r="I34" s="87"/>
      <c r="J34" s="243"/>
      <c r="K34" s="87"/>
      <c r="L34" s="89"/>
      <c r="M34" s="47"/>
      <c r="N34" s="47"/>
      <c r="O34" s="47"/>
      <c r="P34" s="46"/>
      <c r="Q34" s="90"/>
      <c r="R34" s="47"/>
      <c r="S34" s="47"/>
      <c r="T34" s="46"/>
      <c r="U34" s="90"/>
      <c r="V34" s="47"/>
      <c r="W34" s="47"/>
      <c r="X34" s="46"/>
      <c r="Y34" s="47"/>
      <c r="Z34" s="47"/>
      <c r="AA34" s="47"/>
      <c r="AB34" s="64"/>
    </row>
    <row r="35" spans="2:28" ht="15">
      <c r="B35" s="42"/>
      <c r="C35" s="91" t="s">
        <v>44</v>
      </c>
      <c r="D35" s="43"/>
      <c r="E35" s="43"/>
      <c r="F35" s="92"/>
      <c r="G35" s="54" t="s">
        <v>152</v>
      </c>
      <c r="H35" s="104">
        <v>2.3797945125417925</v>
      </c>
      <c r="I35" s="105">
        <v>2.245966991006327</v>
      </c>
      <c r="J35" s="105">
        <v>1.6847442096925533</v>
      </c>
      <c r="K35" s="105">
        <v>1.1871668335466552</v>
      </c>
      <c r="L35" s="106">
        <v>1.0990517483038644</v>
      </c>
      <c r="M35" s="68">
        <v>0.40061464867125096</v>
      </c>
      <c r="N35" s="68">
        <v>0.6538710475799974</v>
      </c>
      <c r="O35" s="68">
        <v>0.5729410919722397</v>
      </c>
      <c r="P35" s="67">
        <v>0.5600152238779685</v>
      </c>
      <c r="Q35" s="69">
        <v>0.3599712925296217</v>
      </c>
      <c r="R35" s="68">
        <v>0.2994065564749633</v>
      </c>
      <c r="S35" s="68">
        <v>0.3021233293990804</v>
      </c>
      <c r="T35" s="67">
        <v>0.2825943401691262</v>
      </c>
      <c r="U35" s="69">
        <v>0.2683476075226565</v>
      </c>
      <c r="V35" s="68">
        <v>0.32272718668961886</v>
      </c>
      <c r="W35" s="68">
        <v>0.3144701811146575</v>
      </c>
      <c r="X35" s="67">
        <v>0.30547041872057434</v>
      </c>
      <c r="Y35" s="68">
        <v>0.2917405665318995</v>
      </c>
      <c r="Z35" s="68">
        <v>0.24715855052342306</v>
      </c>
      <c r="AA35" s="68">
        <v>0.21038377097400485</v>
      </c>
      <c r="AB35" s="70">
        <v>0.1823894638121999</v>
      </c>
    </row>
    <row r="36" spans="2:28" ht="3.75" customHeight="1">
      <c r="B36" s="53"/>
      <c r="C36" s="49"/>
      <c r="D36" s="65"/>
      <c r="E36" s="49"/>
      <c r="F36" s="50"/>
      <c r="G36" s="54"/>
      <c r="H36" s="61"/>
      <c r="I36" s="49"/>
      <c r="J36" s="49"/>
      <c r="K36" s="49"/>
      <c r="L36" s="50"/>
      <c r="M36" s="49"/>
      <c r="N36" s="49"/>
      <c r="O36" s="49"/>
      <c r="P36" s="50"/>
      <c r="Q36" s="51"/>
      <c r="R36" s="49"/>
      <c r="S36" s="49"/>
      <c r="T36" s="50"/>
      <c r="U36" s="51"/>
      <c r="V36" s="49"/>
      <c r="W36" s="49"/>
      <c r="X36" s="50"/>
      <c r="Y36" s="49"/>
      <c r="Z36" s="49"/>
      <c r="AA36" s="49"/>
      <c r="AB36" s="52"/>
    </row>
    <row r="37" spans="2:28" ht="15">
      <c r="B37" s="53"/>
      <c r="C37" s="49"/>
      <c r="D37" s="65" t="s">
        <v>133</v>
      </c>
      <c r="E37" s="49"/>
      <c r="F37" s="50"/>
      <c r="G37" s="54" t="s">
        <v>152</v>
      </c>
      <c r="H37" s="85">
        <v>2.8297497145904202</v>
      </c>
      <c r="I37" s="68">
        <v>2.5761350366077806</v>
      </c>
      <c r="J37" s="68">
        <v>1.8147238156119414</v>
      </c>
      <c r="K37" s="68">
        <v>1.1871580171808063</v>
      </c>
      <c r="L37" s="67">
        <v>1.0990549079846375</v>
      </c>
      <c r="M37" s="100"/>
      <c r="N37" s="100"/>
      <c r="O37" s="100"/>
      <c r="P37" s="101"/>
      <c r="Q37" s="102"/>
      <c r="R37" s="100"/>
      <c r="S37" s="100"/>
      <c r="T37" s="101"/>
      <c r="U37" s="102"/>
      <c r="V37" s="100"/>
      <c r="W37" s="100"/>
      <c r="X37" s="101"/>
      <c r="Y37" s="100"/>
      <c r="Z37" s="100"/>
      <c r="AA37" s="100"/>
      <c r="AB37" s="103"/>
    </row>
    <row r="38" spans="2:28" ht="15">
      <c r="B38" s="53"/>
      <c r="C38" s="49"/>
      <c r="D38" s="65" t="s">
        <v>134</v>
      </c>
      <c r="E38" s="49"/>
      <c r="F38" s="50"/>
      <c r="G38" s="54" t="s">
        <v>152</v>
      </c>
      <c r="H38" s="85">
        <v>-0.31601264358954495</v>
      </c>
      <c r="I38" s="68">
        <v>0.20533626810808414</v>
      </c>
      <c r="J38" s="68">
        <v>0.8625746340078138</v>
      </c>
      <c r="K38" s="68">
        <v>1.1870691871640702</v>
      </c>
      <c r="L38" s="67">
        <v>1.0991080240028168</v>
      </c>
      <c r="M38" s="100"/>
      <c r="N38" s="100"/>
      <c r="O38" s="100"/>
      <c r="P38" s="101"/>
      <c r="Q38" s="102"/>
      <c r="R38" s="100"/>
      <c r="S38" s="100"/>
      <c r="T38" s="101"/>
      <c r="U38" s="102"/>
      <c r="V38" s="100"/>
      <c r="W38" s="100"/>
      <c r="X38" s="101"/>
      <c r="Y38" s="100"/>
      <c r="Z38" s="100"/>
      <c r="AA38" s="100"/>
      <c r="AB38" s="103"/>
    </row>
    <row r="39" spans="2:28" ht="3.75" customHeight="1">
      <c r="B39" s="53"/>
      <c r="C39" s="49"/>
      <c r="D39" s="49"/>
      <c r="E39" s="49"/>
      <c r="F39" s="50"/>
      <c r="G39" s="54"/>
      <c r="H39" s="61"/>
      <c r="I39" s="49"/>
      <c r="J39" s="49"/>
      <c r="K39" s="49"/>
      <c r="L39" s="50"/>
      <c r="M39" s="49"/>
      <c r="N39" s="49"/>
      <c r="O39" s="49"/>
      <c r="P39" s="50"/>
      <c r="Q39" s="51"/>
      <c r="R39" s="49"/>
      <c r="S39" s="49"/>
      <c r="T39" s="50"/>
      <c r="U39" s="51"/>
      <c r="V39" s="49"/>
      <c r="W39" s="49"/>
      <c r="X39" s="50"/>
      <c r="Y39" s="49"/>
      <c r="Z39" s="49"/>
      <c r="AA39" s="49"/>
      <c r="AB39" s="52"/>
    </row>
    <row r="40" spans="2:28" ht="15">
      <c r="B40" s="53"/>
      <c r="C40" s="49" t="s">
        <v>135</v>
      </c>
      <c r="D40" s="49"/>
      <c r="E40" s="49"/>
      <c r="F40" s="50"/>
      <c r="G40" s="54" t="s">
        <v>152</v>
      </c>
      <c r="H40" s="85">
        <v>-15.352394378747178</v>
      </c>
      <c r="I40" s="68">
        <v>-15.149538569117837</v>
      </c>
      <c r="J40" s="68">
        <v>-8.205820648525773</v>
      </c>
      <c r="K40" s="68">
        <v>-8.720473509873841</v>
      </c>
      <c r="L40" s="67">
        <v>-8.934902794412764</v>
      </c>
      <c r="M40" s="68">
        <v>-4.895704582878722</v>
      </c>
      <c r="N40" s="68">
        <v>-2.2677916019320747</v>
      </c>
      <c r="O40" s="68">
        <v>-4.821453323168626</v>
      </c>
      <c r="P40" s="67">
        <v>-1.7134431332571864</v>
      </c>
      <c r="Q40" s="69">
        <v>-0.8334568084160594</v>
      </c>
      <c r="R40" s="68">
        <v>-2.190336558215975</v>
      </c>
      <c r="S40" s="68">
        <v>-2.2823508070098484</v>
      </c>
      <c r="T40" s="67">
        <v>-2.116309063196155</v>
      </c>
      <c r="U40" s="69">
        <v>-1.9394701643009569</v>
      </c>
      <c r="V40" s="68">
        <v>-2.547867954681962</v>
      </c>
      <c r="W40" s="68">
        <v>-2.543975098186692</v>
      </c>
      <c r="X40" s="67">
        <v>-2.526245840054443</v>
      </c>
      <c r="Y40" s="68">
        <v>-2.741812224073186</v>
      </c>
      <c r="Z40" s="68">
        <v>-2.0955342001130504</v>
      </c>
      <c r="AA40" s="68">
        <v>-1.605145704503073</v>
      </c>
      <c r="AB40" s="70">
        <v>-1.2135224425366715</v>
      </c>
    </row>
    <row r="41" spans="2:28" ht="15">
      <c r="B41" s="53"/>
      <c r="C41" s="49" t="s">
        <v>49</v>
      </c>
      <c r="D41" s="49"/>
      <c r="E41" s="49"/>
      <c r="F41" s="50"/>
      <c r="G41" s="54" t="s">
        <v>153</v>
      </c>
      <c r="H41" s="85">
        <v>-1.8324000000000007</v>
      </c>
      <c r="I41" s="68">
        <v>-1.4620749999999987</v>
      </c>
      <c r="J41" s="68">
        <v>-0.6932499999999995</v>
      </c>
      <c r="K41" s="68">
        <v>-0.6696250000000015</v>
      </c>
      <c r="L41" s="67">
        <v>-0.623125</v>
      </c>
      <c r="M41" s="68">
        <v>-0.43190000000000034</v>
      </c>
      <c r="N41" s="68">
        <v>-0.19559999999999994</v>
      </c>
      <c r="O41" s="68">
        <v>-0.40789999999999993</v>
      </c>
      <c r="P41" s="67">
        <v>-0.1464999999999994</v>
      </c>
      <c r="Q41" s="69">
        <v>-0.07030000000000092</v>
      </c>
      <c r="R41" s="68">
        <v>-0.17469999999999986</v>
      </c>
      <c r="S41" s="68">
        <v>-0.17770000000000008</v>
      </c>
      <c r="T41" s="67">
        <v>-0.16139999999999904</v>
      </c>
      <c r="U41" s="69">
        <v>-0.14399999999999968</v>
      </c>
      <c r="V41" s="68">
        <v>-0.18500000000000044</v>
      </c>
      <c r="W41" s="68">
        <v>-0.1797000000000007</v>
      </c>
      <c r="X41" s="67">
        <v>-0.17379999999999896</v>
      </c>
      <c r="Y41" s="68">
        <v>-0.18270000000000092</v>
      </c>
      <c r="Z41" s="68">
        <v>-0.13699999999999962</v>
      </c>
      <c r="AA41" s="68">
        <v>-0.10350000000000012</v>
      </c>
      <c r="AB41" s="70">
        <v>-0.07790000000000019</v>
      </c>
    </row>
    <row r="42" spans="2:28" ht="3.75" customHeight="1">
      <c r="B42" s="53"/>
      <c r="C42" s="49"/>
      <c r="D42" s="49"/>
      <c r="E42" s="49"/>
      <c r="F42" s="50"/>
      <c r="G42" s="54"/>
      <c r="H42" s="61"/>
      <c r="I42" s="49"/>
      <c r="J42" s="49"/>
      <c r="K42" s="49"/>
      <c r="L42" s="50"/>
      <c r="M42" s="49"/>
      <c r="N42" s="49"/>
      <c r="O42" s="49"/>
      <c r="P42" s="50"/>
      <c r="Q42" s="51"/>
      <c r="R42" s="49"/>
      <c r="S42" s="49"/>
      <c r="T42" s="50"/>
      <c r="U42" s="51"/>
      <c r="V42" s="49"/>
      <c r="W42" s="49"/>
      <c r="X42" s="50"/>
      <c r="Y42" s="49"/>
      <c r="Z42" s="49"/>
      <c r="AA42" s="49"/>
      <c r="AB42" s="52"/>
    </row>
    <row r="43" spans="2:28" ht="15">
      <c r="B43" s="42" t="s">
        <v>137</v>
      </c>
      <c r="C43" s="49"/>
      <c r="D43" s="49"/>
      <c r="E43" s="49"/>
      <c r="F43" s="50"/>
      <c r="G43" s="54"/>
      <c r="H43" s="61"/>
      <c r="I43" s="49"/>
      <c r="J43" s="49"/>
      <c r="K43" s="49"/>
      <c r="L43" s="50"/>
      <c r="M43" s="49"/>
      <c r="N43" s="49"/>
      <c r="O43" s="49"/>
      <c r="P43" s="50"/>
      <c r="Q43" s="51"/>
      <c r="R43" s="49"/>
      <c r="S43" s="49"/>
      <c r="T43" s="50"/>
      <c r="U43" s="51"/>
      <c r="V43" s="49"/>
      <c r="W43" s="49"/>
      <c r="X43" s="50"/>
      <c r="Y43" s="49"/>
      <c r="Z43" s="49"/>
      <c r="AA43" s="49"/>
      <c r="AB43" s="52"/>
    </row>
    <row r="44" spans="2:28" ht="15">
      <c r="B44" s="53"/>
      <c r="C44" s="49" t="s">
        <v>138</v>
      </c>
      <c r="D44" s="49"/>
      <c r="E44" s="49"/>
      <c r="F44" s="50"/>
      <c r="G44" s="54" t="s">
        <v>152</v>
      </c>
      <c r="H44" s="85">
        <v>2.3170533510213005</v>
      </c>
      <c r="I44" s="68">
        <v>3.923785898184832</v>
      </c>
      <c r="J44" s="68">
        <v>5.071593890624854</v>
      </c>
      <c r="K44" s="68">
        <v>5.288198082806872</v>
      </c>
      <c r="L44" s="67">
        <v>5.321768903260391</v>
      </c>
      <c r="M44" s="68">
        <v>0.746884935606019</v>
      </c>
      <c r="N44" s="68">
        <v>0.9572488201390854</v>
      </c>
      <c r="O44" s="68">
        <v>1.3200000166139887</v>
      </c>
      <c r="P44" s="67">
        <v>1.2451470320243914</v>
      </c>
      <c r="Q44" s="69">
        <v>1.3850000065100545</v>
      </c>
      <c r="R44" s="68">
        <v>1.168352051266993</v>
      </c>
      <c r="S44" s="68">
        <v>1.1782797033886823</v>
      </c>
      <c r="T44" s="67">
        <v>1.2026143503384645</v>
      </c>
      <c r="U44" s="69">
        <v>1.4202626090515906</v>
      </c>
      <c r="V44" s="68">
        <v>1.3277230319397688</v>
      </c>
      <c r="W44" s="68">
        <v>1.3158845095428973</v>
      </c>
      <c r="X44" s="67">
        <v>1.3061925259947742</v>
      </c>
      <c r="Y44" s="68">
        <v>1.2858401906084964</v>
      </c>
      <c r="Z44" s="68">
        <v>1.3054716187158846</v>
      </c>
      <c r="AA44" s="68">
        <v>1.315827494285898</v>
      </c>
      <c r="AB44" s="70">
        <v>1.3125679825658096</v>
      </c>
    </row>
    <row r="45" spans="2:28" ht="18">
      <c r="B45" s="53"/>
      <c r="C45" s="49" t="s">
        <v>139</v>
      </c>
      <c r="D45" s="49"/>
      <c r="E45" s="49"/>
      <c r="F45" s="50"/>
      <c r="G45" s="54" t="s">
        <v>152</v>
      </c>
      <c r="H45" s="171">
        <v>3.2842582115753913</v>
      </c>
      <c r="I45" s="172">
        <v>4.382666119622442</v>
      </c>
      <c r="J45" s="229">
        <v>5.104956784560002</v>
      </c>
      <c r="K45" s="229">
        <v>5.318574949712243</v>
      </c>
      <c r="L45" s="173">
        <v>5.323527039821414</v>
      </c>
      <c r="M45" s="68">
        <v>0.2835532938950678</v>
      </c>
      <c r="N45" s="68">
        <v>1.6432986532399099</v>
      </c>
      <c r="O45" s="68">
        <v>1.28431995737877</v>
      </c>
      <c r="P45" s="67">
        <v>1.1492845576825061</v>
      </c>
      <c r="Q45" s="69">
        <v>1.301303670015713</v>
      </c>
      <c r="R45" s="68">
        <v>1.1683520784836219</v>
      </c>
      <c r="S45" s="68">
        <v>1.2390048908817732</v>
      </c>
      <c r="T45" s="67">
        <v>1.2026143242297422</v>
      </c>
      <c r="U45" s="69">
        <v>1.420262583736644</v>
      </c>
      <c r="V45" s="68">
        <v>1.327723052804103</v>
      </c>
      <c r="W45" s="68">
        <v>1.315884459346961</v>
      </c>
      <c r="X45" s="67">
        <v>1.306192593883111</v>
      </c>
      <c r="Y45" s="68">
        <v>1.2858401265557688</v>
      </c>
      <c r="Z45" s="68">
        <v>1.305471648314736</v>
      </c>
      <c r="AA45" s="68">
        <v>1.3158274777083534</v>
      </c>
      <c r="AB45" s="70">
        <v>1.3125680404560995</v>
      </c>
    </row>
    <row r="46" spans="2:28" ht="15">
      <c r="B46" s="53"/>
      <c r="C46" s="49"/>
      <c r="D46" s="65" t="s">
        <v>140</v>
      </c>
      <c r="E46" s="49"/>
      <c r="F46" s="50"/>
      <c r="G46" s="54" t="s">
        <v>152</v>
      </c>
      <c r="H46" s="174">
        <v>2.5882530864642916</v>
      </c>
      <c r="I46" s="175">
        <v>4.420771264958773</v>
      </c>
      <c r="J46" s="230">
        <v>5.021751435429692</v>
      </c>
      <c r="K46" s="230">
        <v>4.994489708531717</v>
      </c>
      <c r="L46" s="176">
        <v>5.324840720362715</v>
      </c>
      <c r="M46" s="100"/>
      <c r="N46" s="100"/>
      <c r="O46" s="100"/>
      <c r="P46" s="101"/>
      <c r="Q46" s="102"/>
      <c r="R46" s="100"/>
      <c r="S46" s="100"/>
      <c r="T46" s="101"/>
      <c r="U46" s="102"/>
      <c r="V46" s="100"/>
      <c r="W46" s="100"/>
      <c r="X46" s="101"/>
      <c r="Y46" s="100"/>
      <c r="Z46" s="100"/>
      <c r="AA46" s="100"/>
      <c r="AB46" s="103"/>
    </row>
    <row r="47" spans="2:28" ht="18">
      <c r="B47" s="53"/>
      <c r="C47" s="49"/>
      <c r="D47" s="65" t="s">
        <v>154</v>
      </c>
      <c r="E47" s="49"/>
      <c r="F47" s="50"/>
      <c r="G47" s="54" t="s">
        <v>152</v>
      </c>
      <c r="H47" s="174">
        <v>5.641693337697703</v>
      </c>
      <c r="I47" s="175">
        <v>4.296186565554748</v>
      </c>
      <c r="J47" s="230">
        <v>5.686187408192396</v>
      </c>
      <c r="K47" s="230">
        <v>6.4705393666597075</v>
      </c>
      <c r="L47" s="176">
        <v>5.309034854359069</v>
      </c>
      <c r="M47" s="100"/>
      <c r="N47" s="100"/>
      <c r="O47" s="100"/>
      <c r="P47" s="101"/>
      <c r="Q47" s="102"/>
      <c r="R47" s="100"/>
      <c r="S47" s="100"/>
      <c r="T47" s="101"/>
      <c r="U47" s="102"/>
      <c r="V47" s="100"/>
      <c r="W47" s="100"/>
      <c r="X47" s="101"/>
      <c r="Y47" s="100"/>
      <c r="Z47" s="100"/>
      <c r="AA47" s="100"/>
      <c r="AB47" s="103"/>
    </row>
    <row r="48" spans="2:28" ht="15">
      <c r="B48" s="53"/>
      <c r="C48" s="49" t="s">
        <v>142</v>
      </c>
      <c r="D48" s="49"/>
      <c r="E48" s="49"/>
      <c r="F48" s="50"/>
      <c r="G48" s="54" t="s">
        <v>152</v>
      </c>
      <c r="H48" s="177">
        <v>3.8171215804439385</v>
      </c>
      <c r="I48" s="178">
        <v>3.071854229143426</v>
      </c>
      <c r="J48" s="231">
        <v>2.7603897986780055</v>
      </c>
      <c r="K48" s="231">
        <v>3.14837150416092</v>
      </c>
      <c r="L48" s="179">
        <v>2.868821693332862</v>
      </c>
      <c r="M48" s="100"/>
      <c r="N48" s="100"/>
      <c r="O48" s="100"/>
      <c r="P48" s="101"/>
      <c r="Q48" s="102"/>
      <c r="R48" s="100"/>
      <c r="S48" s="100"/>
      <c r="T48" s="101"/>
      <c r="U48" s="102"/>
      <c r="V48" s="100"/>
      <c r="W48" s="100"/>
      <c r="X48" s="101"/>
      <c r="Y48" s="100"/>
      <c r="Z48" s="100"/>
      <c r="AA48" s="100"/>
      <c r="AB48" s="103"/>
    </row>
    <row r="49" spans="2:28" ht="18">
      <c r="B49" s="53"/>
      <c r="C49" s="49" t="s">
        <v>143</v>
      </c>
      <c r="D49" s="49"/>
      <c r="E49" s="49"/>
      <c r="F49" s="50"/>
      <c r="G49" s="54" t="s">
        <v>152</v>
      </c>
      <c r="H49" s="85">
        <v>0.9229367870674139</v>
      </c>
      <c r="I49" s="68">
        <v>1.0907519359035405</v>
      </c>
      <c r="J49" s="68">
        <v>2.5844191453272174</v>
      </c>
      <c r="K49" s="68">
        <v>3.514372104719385</v>
      </c>
      <c r="L49" s="67">
        <v>2.6514628978875834</v>
      </c>
      <c r="M49" s="68">
        <v>0.413383046984066</v>
      </c>
      <c r="N49" s="68">
        <v>0.2808500364032511</v>
      </c>
      <c r="O49" s="68">
        <v>0.19667620701618205</v>
      </c>
      <c r="P49" s="67">
        <v>0.41775060234783723</v>
      </c>
      <c r="Q49" s="69">
        <v>0.9854656529042671</v>
      </c>
      <c r="R49" s="68">
        <v>0.7357381620651324</v>
      </c>
      <c r="S49" s="68">
        <v>0.7543005072104307</v>
      </c>
      <c r="T49" s="67">
        <v>0.6470211141230919</v>
      </c>
      <c r="U49" s="69">
        <v>1.0951219966604384</v>
      </c>
      <c r="V49" s="68">
        <v>0.9070568840940467</v>
      </c>
      <c r="W49" s="68">
        <v>0.9746324304766176</v>
      </c>
      <c r="X49" s="67">
        <v>0.6337960117988644</v>
      </c>
      <c r="Y49" s="68">
        <v>0.5737485137026255</v>
      </c>
      <c r="Z49" s="68">
        <v>0.5836915292816798</v>
      </c>
      <c r="AA49" s="68">
        <v>0.5706800171977591</v>
      </c>
      <c r="AB49" s="70">
        <v>0.5756917979403084</v>
      </c>
    </row>
    <row r="50" spans="2:28" ht="3.75" customHeight="1">
      <c r="B50" s="53"/>
      <c r="C50" s="49"/>
      <c r="D50" s="49"/>
      <c r="E50" s="49"/>
      <c r="F50" s="50"/>
      <c r="G50" s="54"/>
      <c r="H50" s="61"/>
      <c r="I50" s="49"/>
      <c r="J50" s="49"/>
      <c r="K50" s="49"/>
      <c r="L50" s="50"/>
      <c r="M50" s="49"/>
      <c r="N50" s="49"/>
      <c r="O50" s="49"/>
      <c r="P50" s="50"/>
      <c r="Q50" s="51"/>
      <c r="R50" s="49"/>
      <c r="S50" s="49"/>
      <c r="T50" s="50"/>
      <c r="U50" s="51"/>
      <c r="V50" s="49"/>
      <c r="W50" s="49"/>
      <c r="X50" s="50"/>
      <c r="Y50" s="49"/>
      <c r="Z50" s="49"/>
      <c r="AA50" s="49"/>
      <c r="AB50" s="52"/>
    </row>
    <row r="51" spans="2:28" ht="15">
      <c r="B51" s="42" t="s">
        <v>147</v>
      </c>
      <c r="C51" s="49"/>
      <c r="D51" s="49"/>
      <c r="E51" s="49"/>
      <c r="F51" s="50"/>
      <c r="G51" s="54"/>
      <c r="H51" s="61"/>
      <c r="I51" s="49"/>
      <c r="J51" s="49"/>
      <c r="K51" s="49"/>
      <c r="L51" s="50"/>
      <c r="M51" s="49"/>
      <c r="N51" s="49"/>
      <c r="O51" s="49"/>
      <c r="P51" s="50"/>
      <c r="Q51" s="51"/>
      <c r="R51" s="49"/>
      <c r="S51" s="49"/>
      <c r="T51" s="50"/>
      <c r="U51" s="51"/>
      <c r="V51" s="49"/>
      <c r="W51" s="49"/>
      <c r="X51" s="50"/>
      <c r="Y51" s="49"/>
      <c r="Z51" s="49"/>
      <c r="AA51" s="49"/>
      <c r="AB51" s="52"/>
    </row>
    <row r="52" spans="2:28" ht="15">
      <c r="B52" s="53"/>
      <c r="C52" s="49" t="s">
        <v>155</v>
      </c>
      <c r="D52" s="49"/>
      <c r="E52" s="49"/>
      <c r="F52" s="50"/>
      <c r="G52" s="54" t="s">
        <v>152</v>
      </c>
      <c r="H52" s="85">
        <v>-0.6263547166110897</v>
      </c>
      <c r="I52" s="68">
        <v>-0.7825358433986054</v>
      </c>
      <c r="J52" s="68">
        <v>-0.5660758913739556</v>
      </c>
      <c r="K52" s="68">
        <v>-0.5519936755393786</v>
      </c>
      <c r="L52" s="67">
        <v>-0.5131134262417447</v>
      </c>
      <c r="M52" s="68">
        <v>-0.272792571875101</v>
      </c>
      <c r="N52" s="68">
        <v>-0.18278130459628983</v>
      </c>
      <c r="O52" s="68">
        <v>-0.16921314565703938</v>
      </c>
      <c r="P52" s="67">
        <v>-0.15557353576602395</v>
      </c>
      <c r="Q52" s="69">
        <v>-0.1097022738096598</v>
      </c>
      <c r="R52" s="68">
        <v>-0.14093521625684957</v>
      </c>
      <c r="S52" s="68">
        <v>-0.14007076644149663</v>
      </c>
      <c r="T52" s="67">
        <v>-0.13917576957305755</v>
      </c>
      <c r="U52" s="69">
        <v>-0.14211554625713063</v>
      </c>
      <c r="V52" s="68">
        <v>-0.13585730524671646</v>
      </c>
      <c r="W52" s="68">
        <v>-0.13344906760751485</v>
      </c>
      <c r="X52" s="67">
        <v>-0.1309773296525094</v>
      </c>
      <c r="Y52" s="68">
        <v>-0.11825666306070559</v>
      </c>
      <c r="Z52" s="68">
        <v>-0.13017730519293025</v>
      </c>
      <c r="AA52" s="68">
        <v>-0.13182484438836184</v>
      </c>
      <c r="AB52" s="70">
        <v>-0.133505565018865</v>
      </c>
    </row>
    <row r="53" spans="2:28" ht="15.75" thickBot="1">
      <c r="B53" s="55"/>
      <c r="C53" s="56" t="s">
        <v>149</v>
      </c>
      <c r="D53" s="56"/>
      <c r="E53" s="56"/>
      <c r="F53" s="57"/>
      <c r="G53" s="58" t="s">
        <v>152</v>
      </c>
      <c r="H53" s="86">
        <v>0.725933277244863</v>
      </c>
      <c r="I53" s="71">
        <v>0.009526445903290437</v>
      </c>
      <c r="J53" s="71">
        <v>0.2907328474372406</v>
      </c>
      <c r="K53" s="71">
        <v>0.2425450100875821</v>
      </c>
      <c r="L53" s="72">
        <v>0.2223321271636678</v>
      </c>
      <c r="M53" s="71">
        <v>-0.10350387432831099</v>
      </c>
      <c r="N53" s="71">
        <v>0.015418320810638875</v>
      </c>
      <c r="O53" s="71">
        <v>0.0513985707062119</v>
      </c>
      <c r="P53" s="72">
        <v>0.1284847966303886</v>
      </c>
      <c r="Q53" s="73">
        <v>0.06582551459221975</v>
      </c>
      <c r="R53" s="71">
        <v>0.06578221311193033</v>
      </c>
      <c r="S53" s="71">
        <v>0.0658112886609672</v>
      </c>
      <c r="T53" s="72">
        <v>0.06580414215574137</v>
      </c>
      <c r="U53" s="73">
        <v>0.05272425503515876</v>
      </c>
      <c r="V53" s="71">
        <v>0.06143109178424311</v>
      </c>
      <c r="W53" s="71">
        <v>0.060166952471703894</v>
      </c>
      <c r="X53" s="72">
        <v>0.058977185634660145</v>
      </c>
      <c r="Y53" s="71">
        <v>0.047665541380411014</v>
      </c>
      <c r="Z53" s="71">
        <v>0.05560130979975497</v>
      </c>
      <c r="AA53" s="71">
        <v>0.05701005990015062</v>
      </c>
      <c r="AB53" s="74">
        <v>0.05841640465014564</v>
      </c>
    </row>
    <row r="54" ht="15.75" thickBot="1"/>
    <row r="55" spans="2:28" ht="30" customHeight="1">
      <c r="B55" s="213" t="str">
        <f>"Medium-Term Forecast "&amp;Summary!H3&amp;" - labour market [change over the same period in the previous year]"</f>
        <v>Medium-Term Forecast MTF-2017Q4 - labour market [change over the same period in the previous year]</v>
      </c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  <c r="S55" s="214"/>
      <c r="T55" s="214"/>
      <c r="U55" s="214"/>
      <c r="V55" s="214"/>
      <c r="W55" s="214"/>
      <c r="X55" s="214"/>
      <c r="Y55" s="185"/>
      <c r="Z55" s="185"/>
      <c r="AA55" s="185"/>
      <c r="AB55" s="186"/>
    </row>
    <row r="56" spans="2:28" ht="15">
      <c r="B56" s="289" t="s">
        <v>20</v>
      </c>
      <c r="C56" s="290"/>
      <c r="D56" s="290"/>
      <c r="E56" s="290"/>
      <c r="F56" s="291"/>
      <c r="G56" s="294" t="s">
        <v>19</v>
      </c>
      <c r="H56" s="33" t="str">
        <f aca="true" t="shared" si="1" ref="H56:M56">H$3</f>
        <v>Actual</v>
      </c>
      <c r="I56" s="293">
        <f t="shared" si="1"/>
        <v>2017</v>
      </c>
      <c r="J56" s="293">
        <f t="shared" si="1"/>
        <v>2018</v>
      </c>
      <c r="K56" s="293">
        <f t="shared" si="1"/>
        <v>2019</v>
      </c>
      <c r="L56" s="295">
        <f t="shared" si="1"/>
        <v>2020</v>
      </c>
      <c r="M56" s="297">
        <f t="shared" si="1"/>
        <v>2017</v>
      </c>
      <c r="N56" s="298"/>
      <c r="O56" s="298"/>
      <c r="P56" s="298"/>
      <c r="Q56" s="297">
        <f>Q$3</f>
        <v>2018</v>
      </c>
      <c r="R56" s="298"/>
      <c r="S56" s="298"/>
      <c r="T56" s="298"/>
      <c r="U56" s="297">
        <f>U$3</f>
        <v>2019</v>
      </c>
      <c r="V56" s="298"/>
      <c r="W56" s="298"/>
      <c r="X56" s="298"/>
      <c r="Y56" s="297">
        <f>Y$3</f>
        <v>2020</v>
      </c>
      <c r="Z56" s="298"/>
      <c r="AA56" s="298"/>
      <c r="AB56" s="300"/>
    </row>
    <row r="57" spans="2:28" ht="15">
      <c r="B57" s="282"/>
      <c r="C57" s="283"/>
      <c r="D57" s="283"/>
      <c r="E57" s="283"/>
      <c r="F57" s="284"/>
      <c r="G57" s="286"/>
      <c r="H57" s="35">
        <f>$H$4</f>
        <v>2016</v>
      </c>
      <c r="I57" s="288"/>
      <c r="J57" s="288"/>
      <c r="K57" s="288"/>
      <c r="L57" s="296"/>
      <c r="M57" s="38" t="s">
        <v>0</v>
      </c>
      <c r="N57" s="38" t="s">
        <v>1</v>
      </c>
      <c r="O57" s="38" t="s">
        <v>2</v>
      </c>
      <c r="P57" s="148" t="s">
        <v>3</v>
      </c>
      <c r="Q57" s="40" t="s">
        <v>0</v>
      </c>
      <c r="R57" s="38" t="s">
        <v>1</v>
      </c>
      <c r="S57" s="38" t="s">
        <v>2</v>
      </c>
      <c r="T57" s="148" t="s">
        <v>3</v>
      </c>
      <c r="U57" s="40" t="s">
        <v>0</v>
      </c>
      <c r="V57" s="38" t="s">
        <v>1</v>
      </c>
      <c r="W57" s="38" t="s">
        <v>2</v>
      </c>
      <c r="X57" s="225" t="s">
        <v>3</v>
      </c>
      <c r="Y57" s="38" t="s">
        <v>0</v>
      </c>
      <c r="Z57" s="38" t="s">
        <v>1</v>
      </c>
      <c r="AA57" s="38" t="s">
        <v>2</v>
      </c>
      <c r="AB57" s="41" t="s">
        <v>3</v>
      </c>
    </row>
    <row r="58" spans="2:28" ht="3.75" customHeight="1">
      <c r="B58" s="53"/>
      <c r="C58" s="49"/>
      <c r="D58" s="49"/>
      <c r="E58" s="49"/>
      <c r="F58" s="50"/>
      <c r="G58" s="54"/>
      <c r="H58" s="61"/>
      <c r="I58" s="49"/>
      <c r="J58" s="49"/>
      <c r="K58" s="49"/>
      <c r="L58" s="50"/>
      <c r="M58" s="49"/>
      <c r="N58" s="49"/>
      <c r="O58" s="49"/>
      <c r="P58" s="50"/>
      <c r="Q58" s="51"/>
      <c r="R58" s="49"/>
      <c r="S58" s="49"/>
      <c r="T58" s="50"/>
      <c r="U58" s="51"/>
      <c r="V58" s="49"/>
      <c r="W58" s="49"/>
      <c r="X58" s="50"/>
      <c r="Y58" s="49"/>
      <c r="Z58" s="49"/>
      <c r="AA58" s="49"/>
      <c r="AB58" s="52"/>
    </row>
    <row r="59" spans="2:28" ht="15">
      <c r="B59" s="42" t="s">
        <v>137</v>
      </c>
      <c r="C59" s="49"/>
      <c r="D59" s="49"/>
      <c r="E59" s="49"/>
      <c r="F59" s="50"/>
      <c r="G59" s="54"/>
      <c r="H59" s="61"/>
      <c r="I59" s="49"/>
      <c r="J59" s="49"/>
      <c r="K59" s="49"/>
      <c r="L59" s="50"/>
      <c r="M59" s="49"/>
      <c r="N59" s="49"/>
      <c r="O59" s="49"/>
      <c r="P59" s="50"/>
      <c r="Q59" s="51"/>
      <c r="R59" s="49"/>
      <c r="S59" s="49"/>
      <c r="T59" s="50"/>
      <c r="U59" s="51"/>
      <c r="V59" s="49"/>
      <c r="W59" s="49"/>
      <c r="X59" s="50"/>
      <c r="Y59" s="49"/>
      <c r="Z59" s="49"/>
      <c r="AA59" s="49"/>
      <c r="AB59" s="52"/>
    </row>
    <row r="60" spans="2:28" ht="15">
      <c r="B60" s="53"/>
      <c r="C60" s="49" t="s">
        <v>138</v>
      </c>
      <c r="D60" s="49"/>
      <c r="E60" s="49"/>
      <c r="F60" s="50"/>
      <c r="G60" s="54" t="s">
        <v>152</v>
      </c>
      <c r="H60" s="85">
        <v>2.3170533510213005</v>
      </c>
      <c r="I60" s="68">
        <v>3.923785898184832</v>
      </c>
      <c r="J60" s="68">
        <v>5.071593890624854</v>
      </c>
      <c r="K60" s="68">
        <v>5.288198082806872</v>
      </c>
      <c r="L60" s="67">
        <v>5.321768903260391</v>
      </c>
      <c r="M60" s="68">
        <v>3.0609738155874027</v>
      </c>
      <c r="N60" s="68">
        <v>3.8575635577051486</v>
      </c>
      <c r="O60" s="68">
        <v>4.410219934018954</v>
      </c>
      <c r="P60" s="67">
        <v>4.337044491301697</v>
      </c>
      <c r="Q60" s="69">
        <v>4.997899073416463</v>
      </c>
      <c r="R60" s="68">
        <v>5.217451369215738</v>
      </c>
      <c r="S60" s="68">
        <v>5.070279535793219</v>
      </c>
      <c r="T60" s="67">
        <v>5.026139931227931</v>
      </c>
      <c r="U60" s="69">
        <v>5.062668954541351</v>
      </c>
      <c r="V60" s="68">
        <v>5.228174670942678</v>
      </c>
      <c r="W60" s="68">
        <v>5.371287428147141</v>
      </c>
      <c r="X60" s="67">
        <v>5.479132129476511</v>
      </c>
      <c r="Y60" s="68">
        <v>5.339330085275719</v>
      </c>
      <c r="Z60" s="68">
        <v>5.316197729269675</v>
      </c>
      <c r="AA60" s="68">
        <v>5.316138462846581</v>
      </c>
      <c r="AB60" s="70">
        <v>5.322766275522753</v>
      </c>
    </row>
    <row r="61" spans="2:28" ht="18">
      <c r="B61" s="53"/>
      <c r="C61" s="49" t="s">
        <v>139</v>
      </c>
      <c r="D61" s="49"/>
      <c r="E61" s="49"/>
      <c r="F61" s="50"/>
      <c r="G61" s="54" t="s">
        <v>152</v>
      </c>
      <c r="H61" s="85">
        <v>3.2842582115753913</v>
      </c>
      <c r="I61" s="68">
        <v>4.382666119622442</v>
      </c>
      <c r="J61" s="68">
        <v>5.104956784560002</v>
      </c>
      <c r="K61" s="68">
        <v>5.318574949712243</v>
      </c>
      <c r="L61" s="67">
        <v>5.323527039821414</v>
      </c>
      <c r="M61" s="68">
        <v>3.4742469668257883</v>
      </c>
      <c r="N61" s="68">
        <v>4.728451174357701</v>
      </c>
      <c r="O61" s="68">
        <v>4.8900000281274885</v>
      </c>
      <c r="P61" s="67">
        <v>4.427167034076703</v>
      </c>
      <c r="Q61" s="69">
        <v>5.486969813647889</v>
      </c>
      <c r="R61" s="68">
        <v>4.994062994819302</v>
      </c>
      <c r="S61" s="68">
        <v>4.9470881723749045</v>
      </c>
      <c r="T61" s="67">
        <v>5.002420286057372</v>
      </c>
      <c r="U61" s="69">
        <v>5.125725449986817</v>
      </c>
      <c r="V61" s="68">
        <v>5.291330492936552</v>
      </c>
      <c r="W61" s="68">
        <v>5.3712873441536</v>
      </c>
      <c r="X61" s="67">
        <v>5.479132143293739</v>
      </c>
      <c r="Y61" s="68">
        <v>5.339330058751713</v>
      </c>
      <c r="Z61" s="68">
        <v>5.316197711836594</v>
      </c>
      <c r="AA61" s="68">
        <v>5.316138480359228</v>
      </c>
      <c r="AB61" s="70">
        <v>5.322766282638256</v>
      </c>
    </row>
    <row r="62" spans="2:28" ht="18.75" thickBot="1">
      <c r="B62" s="55"/>
      <c r="C62" s="56" t="s">
        <v>143</v>
      </c>
      <c r="D62" s="56"/>
      <c r="E62" s="56"/>
      <c r="F62" s="57"/>
      <c r="G62" s="58" t="s">
        <v>152</v>
      </c>
      <c r="H62" s="86">
        <v>0.9229367870674139</v>
      </c>
      <c r="I62" s="71">
        <v>1.0907519359035405</v>
      </c>
      <c r="J62" s="71">
        <v>2.5844191453272174</v>
      </c>
      <c r="K62" s="71">
        <v>3.514372104719385</v>
      </c>
      <c r="L62" s="72">
        <v>2.6514628978875834</v>
      </c>
      <c r="M62" s="71">
        <v>0.8932130880595821</v>
      </c>
      <c r="N62" s="71">
        <v>1.0477736060482812</v>
      </c>
      <c r="O62" s="71">
        <v>1.102117597362735</v>
      </c>
      <c r="P62" s="72">
        <v>1.314920896293728</v>
      </c>
      <c r="Q62" s="73">
        <v>1.8921398108066256</v>
      </c>
      <c r="R62" s="71">
        <v>2.3543369748852285</v>
      </c>
      <c r="S62" s="71">
        <v>2.923969298911075</v>
      </c>
      <c r="T62" s="72">
        <v>3.1589619269430074</v>
      </c>
      <c r="U62" s="73">
        <v>3.2709783890888673</v>
      </c>
      <c r="V62" s="71">
        <v>3.446608730049178</v>
      </c>
      <c r="W62" s="71">
        <v>3.672828257574224</v>
      </c>
      <c r="X62" s="72">
        <v>3.659205561673545</v>
      </c>
      <c r="Y62" s="71">
        <v>3.124608441882586</v>
      </c>
      <c r="Z62" s="71">
        <v>2.7941367521077183</v>
      </c>
      <c r="AA62" s="71">
        <v>2.382905350591898</v>
      </c>
      <c r="AB62" s="74">
        <v>2.323791231243206</v>
      </c>
    </row>
    <row r="63" ht="3.75" customHeight="1"/>
    <row r="64" ht="15">
      <c r="B64" s="37" t="s">
        <v>105</v>
      </c>
    </row>
    <row r="65" ht="15">
      <c r="B65" s="37" t="s">
        <v>156</v>
      </c>
    </row>
    <row r="66" ht="15">
      <c r="B66" s="37" t="s">
        <v>157</v>
      </c>
    </row>
    <row r="67" ht="15">
      <c r="B67" s="37" t="s">
        <v>158</v>
      </c>
    </row>
    <row r="68" ht="15">
      <c r="B68" s="37" t="s">
        <v>159</v>
      </c>
    </row>
    <row r="69" ht="15">
      <c r="B69" s="37" t="s">
        <v>160</v>
      </c>
    </row>
  </sheetData>
  <sheetProtection/>
  <mergeCells count="30">
    <mergeCell ref="K31:K32"/>
    <mergeCell ref="K56:K57"/>
    <mergeCell ref="J31:J32"/>
    <mergeCell ref="J56:J57"/>
    <mergeCell ref="Y3:AB3"/>
    <mergeCell ref="Y31:AB31"/>
    <mergeCell ref="Y56:AB56"/>
    <mergeCell ref="Q31:T31"/>
    <mergeCell ref="U56:X56"/>
    <mergeCell ref="L56:L57"/>
    <mergeCell ref="M3:P3"/>
    <mergeCell ref="Q3:T3"/>
    <mergeCell ref="U3:X3"/>
    <mergeCell ref="M56:P56"/>
    <mergeCell ref="B3:F4"/>
    <mergeCell ref="G3:G4"/>
    <mergeCell ref="I3:I4"/>
    <mergeCell ref="L3:L4"/>
    <mergeCell ref="K3:K4"/>
    <mergeCell ref="J3:J4"/>
    <mergeCell ref="B56:F57"/>
    <mergeCell ref="B31:F32"/>
    <mergeCell ref="G31:G32"/>
    <mergeCell ref="U31:X31"/>
    <mergeCell ref="L31:L32"/>
    <mergeCell ref="I31:I32"/>
    <mergeCell ref="Q56:T56"/>
    <mergeCell ref="G56:G57"/>
    <mergeCell ref="M31:P31"/>
    <mergeCell ref="I56:I57"/>
  </mergeCells>
  <printOptions/>
  <pageMargins left="0.7" right="0.7" top="0.75" bottom="0.75" header="0.3" footer="0.3"/>
  <pageSetup fitToHeight="1" fitToWidth="1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B1:AB45"/>
  <sheetViews>
    <sheetView zoomScale="80" zoomScaleNormal="80" zoomScalePageLayoutView="0" workbookViewId="0" topLeftCell="A1">
      <selection activeCell="G52" sqref="G52"/>
    </sheetView>
  </sheetViews>
  <sheetFormatPr defaultColWidth="9.140625" defaultRowHeight="15"/>
  <cols>
    <col min="1" max="5" width="3.140625" style="37" customWidth="1"/>
    <col min="6" max="6" width="39.140625" style="37" customWidth="1"/>
    <col min="7" max="7" width="26.57421875" style="37" customWidth="1"/>
    <col min="8" max="8" width="10.140625" style="37" customWidth="1"/>
    <col min="9" max="28" width="9.140625" style="37" customWidth="1"/>
    <col min="29" max="16384" width="9.140625" style="37" customWidth="1"/>
  </cols>
  <sheetData>
    <row r="1" ht="22.5" customHeight="1" thickBot="1">
      <c r="B1" s="36" t="s">
        <v>161</v>
      </c>
    </row>
    <row r="2" spans="2:28" ht="30" customHeight="1">
      <c r="B2" s="213" t="str">
        <f>"Medium-Term Forecast "&amp;Summary!H3&amp;" - trade balance and balance of payments [level]"</f>
        <v>Medium-Term Forecast MTF-2017Q4 - trade balance and balance of payments [level]</v>
      </c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</row>
    <row r="3" spans="2:28" ht="15">
      <c r="B3" s="289" t="s">
        <v>20</v>
      </c>
      <c r="C3" s="290"/>
      <c r="D3" s="290"/>
      <c r="E3" s="290"/>
      <c r="F3" s="291"/>
      <c r="G3" s="301" t="s">
        <v>19</v>
      </c>
      <c r="H3" s="33" t="s">
        <v>18</v>
      </c>
      <c r="I3" s="293">
        <v>2017</v>
      </c>
      <c r="J3" s="293">
        <v>2018</v>
      </c>
      <c r="K3" s="293">
        <v>2019</v>
      </c>
      <c r="L3" s="295">
        <v>2020</v>
      </c>
      <c r="M3" s="297">
        <v>2017</v>
      </c>
      <c r="N3" s="298"/>
      <c r="O3" s="298"/>
      <c r="P3" s="298"/>
      <c r="Q3" s="297">
        <v>2018</v>
      </c>
      <c r="R3" s="298"/>
      <c r="S3" s="298"/>
      <c r="T3" s="298"/>
      <c r="U3" s="297">
        <v>2019</v>
      </c>
      <c r="V3" s="298"/>
      <c r="W3" s="298"/>
      <c r="X3" s="298"/>
      <c r="Y3" s="297">
        <v>2020</v>
      </c>
      <c r="Z3" s="298"/>
      <c r="AA3" s="298"/>
      <c r="AB3" s="300"/>
    </row>
    <row r="4" spans="2:28" ht="15">
      <c r="B4" s="282"/>
      <c r="C4" s="283"/>
      <c r="D4" s="283"/>
      <c r="E4" s="283"/>
      <c r="F4" s="284"/>
      <c r="G4" s="302"/>
      <c r="H4" s="35">
        <v>2016</v>
      </c>
      <c r="I4" s="288"/>
      <c r="J4" s="288"/>
      <c r="K4" s="288"/>
      <c r="L4" s="296"/>
      <c r="M4" s="38" t="s">
        <v>0</v>
      </c>
      <c r="N4" s="38" t="s">
        <v>1</v>
      </c>
      <c r="O4" s="38" t="s">
        <v>2</v>
      </c>
      <c r="P4" s="148" t="s">
        <v>3</v>
      </c>
      <c r="Q4" s="40" t="s">
        <v>0</v>
      </c>
      <c r="R4" s="38" t="s">
        <v>1</v>
      </c>
      <c r="S4" s="38" t="s">
        <v>2</v>
      </c>
      <c r="T4" s="148" t="s">
        <v>3</v>
      </c>
      <c r="U4" s="40" t="s">
        <v>0</v>
      </c>
      <c r="V4" s="38" t="s">
        <v>1</v>
      </c>
      <c r="W4" s="38" t="s">
        <v>2</v>
      </c>
      <c r="X4" s="225" t="s">
        <v>3</v>
      </c>
      <c r="Y4" s="38" t="s">
        <v>0</v>
      </c>
      <c r="Z4" s="38" t="s">
        <v>1</v>
      </c>
      <c r="AA4" s="38" t="s">
        <v>2</v>
      </c>
      <c r="AB4" s="41" t="s">
        <v>3</v>
      </c>
    </row>
    <row r="5" spans="2:28" ht="3.75" customHeight="1">
      <c r="B5" s="42"/>
      <c r="C5" s="43"/>
      <c r="D5" s="43"/>
      <c r="E5" s="43"/>
      <c r="F5" s="44"/>
      <c r="G5" s="200"/>
      <c r="H5" s="99"/>
      <c r="I5" s="87"/>
      <c r="J5" s="243"/>
      <c r="K5" s="87"/>
      <c r="L5" s="89"/>
      <c r="M5" s="47"/>
      <c r="N5" s="47"/>
      <c r="O5" s="47"/>
      <c r="P5" s="46"/>
      <c r="Q5" s="47"/>
      <c r="R5" s="47"/>
      <c r="S5" s="47"/>
      <c r="T5" s="46"/>
      <c r="U5" s="47"/>
      <c r="V5" s="47"/>
      <c r="W5" s="47"/>
      <c r="X5" s="46"/>
      <c r="Y5" s="47"/>
      <c r="Z5" s="47"/>
      <c r="AA5" s="47"/>
      <c r="AB5" s="64"/>
    </row>
    <row r="6" spans="2:28" ht="15">
      <c r="B6" s="42" t="s">
        <v>162</v>
      </c>
      <c r="C6" s="43"/>
      <c r="D6" s="43"/>
      <c r="E6" s="43"/>
      <c r="F6" s="92"/>
      <c r="G6" s="45"/>
      <c r="H6" s="126"/>
      <c r="I6" s="127"/>
      <c r="J6" s="127"/>
      <c r="K6" s="127"/>
      <c r="L6" s="128"/>
      <c r="M6" s="129"/>
      <c r="N6" s="129"/>
      <c r="O6" s="129"/>
      <c r="P6" s="130"/>
      <c r="Q6" s="129"/>
      <c r="R6" s="129"/>
      <c r="S6" s="129"/>
      <c r="T6" s="130"/>
      <c r="U6" s="129"/>
      <c r="V6" s="129"/>
      <c r="W6" s="129"/>
      <c r="X6" s="130"/>
      <c r="Y6" s="129"/>
      <c r="Z6" s="129"/>
      <c r="AA6" s="129"/>
      <c r="AB6" s="131"/>
    </row>
    <row r="7" spans="2:28" ht="15">
      <c r="B7" s="42"/>
      <c r="C7" s="91" t="s">
        <v>100</v>
      </c>
      <c r="D7" s="43"/>
      <c r="E7" s="43"/>
      <c r="F7" s="92"/>
      <c r="G7" s="54" t="s">
        <v>163</v>
      </c>
      <c r="H7" s="132">
        <v>79104.40699999999</v>
      </c>
      <c r="I7" s="76">
        <v>81895.18199</v>
      </c>
      <c r="J7" s="76">
        <v>88318.18389799999</v>
      </c>
      <c r="K7" s="76">
        <v>96248.80312699999</v>
      </c>
      <c r="L7" s="75">
        <v>101929.55589199999</v>
      </c>
      <c r="M7" s="77">
        <v>20506.684014</v>
      </c>
      <c r="N7" s="77">
        <v>19990.668944</v>
      </c>
      <c r="O7" s="77">
        <v>20542.389927</v>
      </c>
      <c r="P7" s="78">
        <v>20855.439105</v>
      </c>
      <c r="Q7" s="77">
        <v>21448.332441</v>
      </c>
      <c r="R7" s="77">
        <v>21841.100699</v>
      </c>
      <c r="S7" s="77">
        <v>22314.202833</v>
      </c>
      <c r="T7" s="78">
        <v>22714.547925</v>
      </c>
      <c r="U7" s="77">
        <v>23280.736275</v>
      </c>
      <c r="V7" s="77">
        <v>23789.410862</v>
      </c>
      <c r="W7" s="77">
        <v>24428.552483</v>
      </c>
      <c r="X7" s="78">
        <v>24750.103507</v>
      </c>
      <c r="Y7" s="77">
        <v>25029.216695</v>
      </c>
      <c r="Z7" s="77">
        <v>25326.665603</v>
      </c>
      <c r="AA7" s="77">
        <v>25629.027116</v>
      </c>
      <c r="AB7" s="80">
        <v>25944.646478</v>
      </c>
    </row>
    <row r="8" spans="2:28" ht="15">
      <c r="B8" s="53"/>
      <c r="C8" s="49"/>
      <c r="D8" s="65" t="s">
        <v>164</v>
      </c>
      <c r="E8" s="49"/>
      <c r="F8" s="50"/>
      <c r="G8" s="54" t="s">
        <v>163</v>
      </c>
      <c r="H8" s="132">
        <v>36567.554000000004</v>
      </c>
      <c r="I8" s="76">
        <v>38997.68324869939</v>
      </c>
      <c r="J8" s="76">
        <v>41937.505344789635</v>
      </c>
      <c r="K8" s="76">
        <v>45744.77442309995</v>
      </c>
      <c r="L8" s="75">
        <v>48401.67623134324</v>
      </c>
      <c r="M8" s="76">
        <v>9830.74360821135</v>
      </c>
      <c r="N8" s="76">
        <v>9510.79584718838</v>
      </c>
      <c r="O8" s="76">
        <v>9779.527619979364</v>
      </c>
      <c r="P8" s="75">
        <v>9876.616173320288</v>
      </c>
      <c r="Q8" s="76">
        <v>10168.908487539431</v>
      </c>
      <c r="R8" s="76">
        <v>10367.335083118884</v>
      </c>
      <c r="S8" s="76">
        <v>10602.552644823058</v>
      </c>
      <c r="T8" s="75">
        <v>10798.709129308267</v>
      </c>
      <c r="U8" s="76">
        <v>11064.401328948441</v>
      </c>
      <c r="V8" s="76">
        <v>11307.19253214324</v>
      </c>
      <c r="W8" s="76">
        <v>11611.498753910022</v>
      </c>
      <c r="X8" s="75">
        <v>11761.681808098247</v>
      </c>
      <c r="Y8" s="76">
        <v>11890.750816452699</v>
      </c>
      <c r="Z8" s="76">
        <v>12028.747371089714</v>
      </c>
      <c r="AA8" s="76">
        <v>12169.386994305554</v>
      </c>
      <c r="AB8" s="147">
        <v>12312.791049495276</v>
      </c>
    </row>
    <row r="9" spans="2:28" ht="15" customHeight="1">
      <c r="B9" s="53"/>
      <c r="C9" s="49"/>
      <c r="D9" s="65" t="s">
        <v>165</v>
      </c>
      <c r="E9" s="49"/>
      <c r="F9" s="50"/>
      <c r="G9" s="54" t="s">
        <v>163</v>
      </c>
      <c r="H9" s="132">
        <v>42508.703</v>
      </c>
      <c r="I9" s="76">
        <v>42897.49874130062</v>
      </c>
      <c r="J9" s="76">
        <v>46380.67855321035</v>
      </c>
      <c r="K9" s="76">
        <v>50504.02870390005</v>
      </c>
      <c r="L9" s="75">
        <v>53527.879660656756</v>
      </c>
      <c r="M9" s="76">
        <v>10649.02135791775</v>
      </c>
      <c r="N9" s="76">
        <v>10548.73545975447</v>
      </c>
      <c r="O9" s="76">
        <v>10741.890649484678</v>
      </c>
      <c r="P9" s="75">
        <v>10957.851274143723</v>
      </c>
      <c r="Q9" s="76">
        <v>11279.423953460568</v>
      </c>
      <c r="R9" s="76">
        <v>11473.765615881117</v>
      </c>
      <c r="S9" s="76">
        <v>11711.650188176942</v>
      </c>
      <c r="T9" s="75">
        <v>11915.838795691732</v>
      </c>
      <c r="U9" s="76">
        <v>12216.334946051558</v>
      </c>
      <c r="V9" s="76">
        <v>12482.218329856758</v>
      </c>
      <c r="W9" s="76">
        <v>12817.05372908998</v>
      </c>
      <c r="X9" s="75">
        <v>12988.421698901753</v>
      </c>
      <c r="Y9" s="76">
        <v>13138.465878547302</v>
      </c>
      <c r="Z9" s="76">
        <v>13297.918231910286</v>
      </c>
      <c r="AA9" s="76">
        <v>13459.640121694445</v>
      </c>
      <c r="AB9" s="147">
        <v>13631.855428504723</v>
      </c>
    </row>
    <row r="10" spans="2:28" ht="3.75" customHeight="1">
      <c r="B10" s="53"/>
      <c r="C10" s="49"/>
      <c r="D10" s="49"/>
      <c r="E10" s="49"/>
      <c r="F10" s="50"/>
      <c r="G10" s="54"/>
      <c r="H10" s="132"/>
      <c r="I10" s="76"/>
      <c r="J10" s="76"/>
      <c r="K10" s="76"/>
      <c r="L10" s="75"/>
      <c r="M10" s="76"/>
      <c r="N10" s="76"/>
      <c r="O10" s="76"/>
      <c r="P10" s="75"/>
      <c r="Q10" s="76"/>
      <c r="R10" s="76"/>
      <c r="S10" s="76"/>
      <c r="T10" s="75"/>
      <c r="U10" s="76"/>
      <c r="V10" s="76"/>
      <c r="W10" s="76"/>
      <c r="X10" s="75"/>
      <c r="Y10" s="76"/>
      <c r="Z10" s="76"/>
      <c r="AA10" s="76"/>
      <c r="AB10" s="147"/>
    </row>
    <row r="11" spans="2:28" ht="15" customHeight="1">
      <c r="B11" s="53"/>
      <c r="C11" s="49" t="s">
        <v>101</v>
      </c>
      <c r="D11" s="49"/>
      <c r="E11" s="49"/>
      <c r="F11" s="50"/>
      <c r="G11" s="54" t="s">
        <v>163</v>
      </c>
      <c r="H11" s="121">
        <v>73508.63699900001</v>
      </c>
      <c r="I11" s="77">
        <v>76327.29506500001</v>
      </c>
      <c r="J11" s="77">
        <v>82331.169258</v>
      </c>
      <c r="K11" s="77">
        <v>89208.520417</v>
      </c>
      <c r="L11" s="78">
        <v>94537.300212</v>
      </c>
      <c r="M11" s="77">
        <v>19071.336688</v>
      </c>
      <c r="N11" s="77">
        <v>18536.801495</v>
      </c>
      <c r="O11" s="77">
        <v>19213.170095</v>
      </c>
      <c r="P11" s="78">
        <v>19505.986787</v>
      </c>
      <c r="Q11" s="77">
        <v>20003.69614</v>
      </c>
      <c r="R11" s="77">
        <v>20372.358841</v>
      </c>
      <c r="S11" s="77">
        <v>20796.25122</v>
      </c>
      <c r="T11" s="78">
        <v>21158.863057</v>
      </c>
      <c r="U11" s="77">
        <v>21625.089707</v>
      </c>
      <c r="V11" s="77">
        <v>22062.245071</v>
      </c>
      <c r="W11" s="77">
        <v>22607.152535</v>
      </c>
      <c r="X11" s="78">
        <v>22914.033104</v>
      </c>
      <c r="Y11" s="77">
        <v>23186.230666</v>
      </c>
      <c r="Z11" s="77">
        <v>23478.870152</v>
      </c>
      <c r="AA11" s="77">
        <v>23779.681099</v>
      </c>
      <c r="AB11" s="80">
        <v>24092.518295</v>
      </c>
    </row>
    <row r="12" spans="2:28" ht="15" customHeight="1">
      <c r="B12" s="53"/>
      <c r="C12" s="49"/>
      <c r="D12" s="65" t="s">
        <v>166</v>
      </c>
      <c r="E12" s="49"/>
      <c r="F12" s="50"/>
      <c r="G12" s="54" t="s">
        <v>163</v>
      </c>
      <c r="H12" s="132">
        <v>22326.955</v>
      </c>
      <c r="I12" s="76">
        <v>23705.788597061466</v>
      </c>
      <c r="J12" s="76">
        <v>25308.868488590277</v>
      </c>
      <c r="K12" s="76">
        <v>27422.988543019987</v>
      </c>
      <c r="L12" s="75">
        <v>29061.072737035094</v>
      </c>
      <c r="M12" s="76">
        <v>5823.39661136903</v>
      </c>
      <c r="N12" s="76">
        <v>5679.70511666379</v>
      </c>
      <c r="O12" s="76">
        <v>6086.3662790143435</v>
      </c>
      <c r="P12" s="75">
        <v>6116.320590014302</v>
      </c>
      <c r="Q12" s="76">
        <v>6149.2010796845</v>
      </c>
      <c r="R12" s="76">
        <v>6262.529189807883</v>
      </c>
      <c r="S12" s="76">
        <v>6392.8350820976875</v>
      </c>
      <c r="T12" s="75">
        <v>6504.3031370002045</v>
      </c>
      <c r="U12" s="76">
        <v>6647.622721515633</v>
      </c>
      <c r="V12" s="76">
        <v>6782.005698415755</v>
      </c>
      <c r="W12" s="76">
        <v>6949.51202037276</v>
      </c>
      <c r="X12" s="75">
        <v>7043.84810271584</v>
      </c>
      <c r="Y12" s="76">
        <v>7127.522516205401</v>
      </c>
      <c r="Z12" s="76">
        <v>7217.480843440296</v>
      </c>
      <c r="AA12" s="76">
        <v>7309.951104292464</v>
      </c>
      <c r="AB12" s="147">
        <v>7406.118273096933</v>
      </c>
    </row>
    <row r="13" spans="2:28" ht="15" customHeight="1">
      <c r="B13" s="53"/>
      <c r="C13" s="49"/>
      <c r="D13" s="65" t="s">
        <v>167</v>
      </c>
      <c r="E13" s="49"/>
      <c r="F13" s="50"/>
      <c r="G13" s="54" t="s">
        <v>163</v>
      </c>
      <c r="H13" s="132">
        <v>51173.287</v>
      </c>
      <c r="I13" s="76">
        <v>52621.506467938576</v>
      </c>
      <c r="J13" s="76">
        <v>57022.30076940973</v>
      </c>
      <c r="K13" s="76">
        <v>61785.53187398003</v>
      </c>
      <c r="L13" s="75">
        <v>65476.22747496492</v>
      </c>
      <c r="M13" s="76">
        <v>13068.81521103439</v>
      </c>
      <c r="N13" s="76">
        <v>12795.987284196239</v>
      </c>
      <c r="O13" s="76">
        <v>13246.92079585396</v>
      </c>
      <c r="P13" s="75">
        <v>13509.783176853984</v>
      </c>
      <c r="Q13" s="76">
        <v>13854.495060315503</v>
      </c>
      <c r="R13" s="76">
        <v>14109.829651192122</v>
      </c>
      <c r="S13" s="76">
        <v>14403.416137902315</v>
      </c>
      <c r="T13" s="75">
        <v>14654.5599199998</v>
      </c>
      <c r="U13" s="76">
        <v>14977.46698548437</v>
      </c>
      <c r="V13" s="76">
        <v>15280.23937258425</v>
      </c>
      <c r="W13" s="76">
        <v>15657.640514627245</v>
      </c>
      <c r="X13" s="75">
        <v>15870.185001284162</v>
      </c>
      <c r="Y13" s="76">
        <v>16058.708149794604</v>
      </c>
      <c r="Z13" s="76">
        <v>16261.389308559708</v>
      </c>
      <c r="AA13" s="76">
        <v>16469.72999470754</v>
      </c>
      <c r="AB13" s="147">
        <v>16686.400021903075</v>
      </c>
    </row>
    <row r="14" spans="2:28" ht="3.75" customHeight="1">
      <c r="B14" s="53"/>
      <c r="C14" s="49"/>
      <c r="D14" s="49"/>
      <c r="E14" s="49"/>
      <c r="F14" s="50"/>
      <c r="G14" s="54"/>
      <c r="H14" s="132"/>
      <c r="I14" s="76"/>
      <c r="J14" s="76"/>
      <c r="K14" s="76"/>
      <c r="L14" s="75"/>
      <c r="M14" s="76"/>
      <c r="N14" s="76"/>
      <c r="O14" s="76"/>
      <c r="P14" s="75"/>
      <c r="Q14" s="76"/>
      <c r="R14" s="76"/>
      <c r="S14" s="76"/>
      <c r="T14" s="75"/>
      <c r="U14" s="76"/>
      <c r="V14" s="76"/>
      <c r="W14" s="76"/>
      <c r="X14" s="75"/>
      <c r="Y14" s="76"/>
      <c r="Z14" s="76"/>
      <c r="AA14" s="76"/>
      <c r="AB14" s="147"/>
    </row>
    <row r="15" spans="2:28" ht="15" customHeight="1">
      <c r="B15" s="53"/>
      <c r="C15" s="49" t="s">
        <v>168</v>
      </c>
      <c r="D15" s="49"/>
      <c r="E15" s="49"/>
      <c r="F15" s="50"/>
      <c r="G15" s="54" t="s">
        <v>163</v>
      </c>
      <c r="H15" s="121">
        <v>5595.77</v>
      </c>
      <c r="I15" s="77">
        <v>5567.886925000001</v>
      </c>
      <c r="J15" s="77">
        <v>5987.01464</v>
      </c>
      <c r="K15" s="77">
        <v>7040.282708000001</v>
      </c>
      <c r="L15" s="78">
        <v>7392.255679999999</v>
      </c>
      <c r="M15" s="77">
        <v>1435.347326</v>
      </c>
      <c r="N15" s="77">
        <v>1453.867449</v>
      </c>
      <c r="O15" s="77">
        <v>1329.219832</v>
      </c>
      <c r="P15" s="78">
        <v>1349.452318</v>
      </c>
      <c r="Q15" s="77">
        <v>1444.6363</v>
      </c>
      <c r="R15" s="77">
        <v>1468.741859</v>
      </c>
      <c r="S15" s="77">
        <v>1517.951613</v>
      </c>
      <c r="T15" s="78">
        <v>1555.684868</v>
      </c>
      <c r="U15" s="77">
        <v>1655.646567</v>
      </c>
      <c r="V15" s="77">
        <v>1727.165791</v>
      </c>
      <c r="W15" s="77">
        <v>1821.399948</v>
      </c>
      <c r="X15" s="78">
        <v>1836.070402</v>
      </c>
      <c r="Y15" s="77">
        <v>1842.986029</v>
      </c>
      <c r="Z15" s="77">
        <v>1847.795451</v>
      </c>
      <c r="AA15" s="77">
        <v>1849.346017</v>
      </c>
      <c r="AB15" s="80">
        <v>1852.128183</v>
      </c>
    </row>
    <row r="16" spans="2:28" ht="3.75" customHeight="1">
      <c r="B16" s="42"/>
      <c r="C16" s="49"/>
      <c r="D16" s="49"/>
      <c r="E16" s="49"/>
      <c r="F16" s="50"/>
      <c r="G16" s="54"/>
      <c r="H16" s="121"/>
      <c r="I16" s="77"/>
      <c r="J16" s="77"/>
      <c r="K16" s="77"/>
      <c r="L16" s="78"/>
      <c r="M16" s="77"/>
      <c r="N16" s="77"/>
      <c r="O16" s="77"/>
      <c r="P16" s="78"/>
      <c r="Q16" s="77"/>
      <c r="R16" s="77"/>
      <c r="S16" s="77"/>
      <c r="T16" s="78"/>
      <c r="U16" s="77"/>
      <c r="V16" s="77"/>
      <c r="W16" s="77"/>
      <c r="X16" s="78"/>
      <c r="Y16" s="77"/>
      <c r="Z16" s="77"/>
      <c r="AA16" s="77"/>
      <c r="AB16" s="80"/>
    </row>
    <row r="17" spans="2:28" ht="15" customHeight="1">
      <c r="B17" s="42" t="s">
        <v>169</v>
      </c>
      <c r="C17" s="43"/>
      <c r="D17" s="43"/>
      <c r="E17" s="43"/>
      <c r="F17" s="92"/>
      <c r="G17" s="54"/>
      <c r="H17" s="121"/>
      <c r="I17" s="77"/>
      <c r="J17" s="77"/>
      <c r="K17" s="77"/>
      <c r="L17" s="78"/>
      <c r="M17" s="77"/>
      <c r="N17" s="77"/>
      <c r="O17" s="77"/>
      <c r="P17" s="78"/>
      <c r="Q17" s="77"/>
      <c r="R17" s="77"/>
      <c r="S17" s="77"/>
      <c r="T17" s="78"/>
      <c r="U17" s="77"/>
      <c r="V17" s="77"/>
      <c r="W17" s="77"/>
      <c r="X17" s="78"/>
      <c r="Y17" s="77"/>
      <c r="Z17" s="77"/>
      <c r="AA17" s="77"/>
      <c r="AB17" s="80"/>
    </row>
    <row r="18" spans="2:28" ht="15" customHeight="1">
      <c r="B18" s="42"/>
      <c r="C18" s="91" t="s">
        <v>100</v>
      </c>
      <c r="D18" s="43"/>
      <c r="E18" s="43"/>
      <c r="F18" s="92"/>
      <c r="G18" s="54" t="s">
        <v>170</v>
      </c>
      <c r="H18" s="121">
        <v>74843.84008776</v>
      </c>
      <c r="I18" s="77">
        <v>79789.55332382662</v>
      </c>
      <c r="J18" s="77">
        <v>86680.30914120111</v>
      </c>
      <c r="K18" s="77">
        <v>96496.21196645821</v>
      </c>
      <c r="L18" s="78">
        <v>104628.35848519513</v>
      </c>
      <c r="M18" s="117"/>
      <c r="N18" s="117"/>
      <c r="O18" s="117"/>
      <c r="P18" s="134"/>
      <c r="Q18" s="133"/>
      <c r="R18" s="133"/>
      <c r="S18" s="133"/>
      <c r="T18" s="134"/>
      <c r="U18" s="133"/>
      <c r="V18" s="133"/>
      <c r="W18" s="133"/>
      <c r="X18" s="134"/>
      <c r="Y18" s="133"/>
      <c r="Z18" s="133"/>
      <c r="AA18" s="133"/>
      <c r="AB18" s="135"/>
    </row>
    <row r="19" spans="2:28" ht="15" customHeight="1">
      <c r="B19" s="53"/>
      <c r="C19" s="49" t="s">
        <v>101</v>
      </c>
      <c r="D19" s="49"/>
      <c r="E19" s="49"/>
      <c r="F19" s="50"/>
      <c r="G19" s="54" t="s">
        <v>171</v>
      </c>
      <c r="H19" s="121">
        <v>72751.19607160159</v>
      </c>
      <c r="I19" s="77">
        <v>78051.99076671901</v>
      </c>
      <c r="J19" s="77">
        <v>85098.23137059495</v>
      </c>
      <c r="K19" s="77">
        <v>93889.22648686421</v>
      </c>
      <c r="L19" s="78">
        <v>101717.70539708847</v>
      </c>
      <c r="M19" s="117"/>
      <c r="N19" s="117"/>
      <c r="O19" s="117"/>
      <c r="P19" s="134"/>
      <c r="Q19" s="133"/>
      <c r="R19" s="133"/>
      <c r="S19" s="133"/>
      <c r="T19" s="134"/>
      <c r="U19" s="133"/>
      <c r="V19" s="133"/>
      <c r="W19" s="133"/>
      <c r="X19" s="134"/>
      <c r="Y19" s="133"/>
      <c r="Z19" s="133"/>
      <c r="AA19" s="133"/>
      <c r="AB19" s="135"/>
    </row>
    <row r="20" spans="2:28" ht="3.75" customHeight="1">
      <c r="B20" s="53"/>
      <c r="C20" s="49"/>
      <c r="D20" s="65"/>
      <c r="E20" s="49"/>
      <c r="F20" s="50"/>
      <c r="G20" s="54"/>
      <c r="H20" s="121"/>
      <c r="I20" s="77"/>
      <c r="J20" s="77"/>
      <c r="K20" s="77"/>
      <c r="L20" s="78"/>
      <c r="M20" s="133"/>
      <c r="N20" s="133"/>
      <c r="O20" s="133"/>
      <c r="P20" s="134"/>
      <c r="Q20" s="133"/>
      <c r="R20" s="133"/>
      <c r="S20" s="133"/>
      <c r="T20" s="134"/>
      <c r="U20" s="133"/>
      <c r="V20" s="133"/>
      <c r="W20" s="133"/>
      <c r="X20" s="134"/>
      <c r="Y20" s="133"/>
      <c r="Z20" s="133"/>
      <c r="AA20" s="133"/>
      <c r="AB20" s="135"/>
    </row>
    <row r="21" spans="2:28" ht="15" customHeight="1">
      <c r="B21" s="53"/>
      <c r="C21" s="91" t="s">
        <v>172</v>
      </c>
      <c r="D21" s="49"/>
      <c r="E21" s="49"/>
      <c r="F21" s="50"/>
      <c r="G21" s="54" t="s">
        <v>171</v>
      </c>
      <c r="H21" s="121">
        <v>2092.644016158414</v>
      </c>
      <c r="I21" s="77">
        <v>1737.5625571076016</v>
      </c>
      <c r="J21" s="77">
        <v>1582.0777706061708</v>
      </c>
      <c r="K21" s="77">
        <v>2606.9854795940046</v>
      </c>
      <c r="L21" s="78">
        <v>2910.6530881066574</v>
      </c>
      <c r="M21" s="133"/>
      <c r="N21" s="133"/>
      <c r="O21" s="133"/>
      <c r="P21" s="134"/>
      <c r="Q21" s="133"/>
      <c r="R21" s="133"/>
      <c r="S21" s="133"/>
      <c r="T21" s="134"/>
      <c r="U21" s="133"/>
      <c r="V21" s="133"/>
      <c r="W21" s="133"/>
      <c r="X21" s="134"/>
      <c r="Y21" s="133"/>
      <c r="Z21" s="133"/>
      <c r="AA21" s="133"/>
      <c r="AB21" s="135"/>
    </row>
    <row r="22" spans="2:28" ht="15" customHeight="1">
      <c r="B22" s="42"/>
      <c r="C22" s="91" t="s">
        <v>172</v>
      </c>
      <c r="D22" s="49"/>
      <c r="E22" s="49"/>
      <c r="F22" s="50"/>
      <c r="G22" s="54" t="s">
        <v>62</v>
      </c>
      <c r="H22" s="85">
        <v>2.5786096715943794</v>
      </c>
      <c r="I22" s="68">
        <v>2.0478195556968526</v>
      </c>
      <c r="J22" s="68">
        <v>1.7482140237153558</v>
      </c>
      <c r="K22" s="68">
        <v>2.6795349001201068</v>
      </c>
      <c r="L22" s="67">
        <v>2.8032409731251793</v>
      </c>
      <c r="M22" s="133"/>
      <c r="N22" s="133"/>
      <c r="O22" s="133"/>
      <c r="P22" s="134"/>
      <c r="Q22" s="133"/>
      <c r="R22" s="133"/>
      <c r="S22" s="133"/>
      <c r="T22" s="134"/>
      <c r="U22" s="133"/>
      <c r="V22" s="133"/>
      <c r="W22" s="133"/>
      <c r="X22" s="134"/>
      <c r="Y22" s="133"/>
      <c r="Z22" s="133"/>
      <c r="AA22" s="133"/>
      <c r="AB22" s="135"/>
    </row>
    <row r="23" spans="2:28" ht="15" customHeight="1">
      <c r="B23" s="53"/>
      <c r="C23" s="91" t="s">
        <v>173</v>
      </c>
      <c r="D23" s="49"/>
      <c r="E23" s="49"/>
      <c r="F23" s="50"/>
      <c r="G23" s="54" t="s">
        <v>171</v>
      </c>
      <c r="H23" s="121">
        <v>-1182.6369582675788</v>
      </c>
      <c r="I23" s="77">
        <v>-1434.1621176174635</v>
      </c>
      <c r="J23" s="77">
        <v>-1706.9519649070166</v>
      </c>
      <c r="K23" s="77">
        <v>-769.6766514751871</v>
      </c>
      <c r="L23" s="78">
        <v>-603.3699534285188</v>
      </c>
      <c r="M23" s="133"/>
      <c r="N23" s="133"/>
      <c r="O23" s="133"/>
      <c r="P23" s="134"/>
      <c r="Q23" s="133"/>
      <c r="R23" s="133"/>
      <c r="S23" s="133"/>
      <c r="T23" s="134"/>
      <c r="U23" s="133"/>
      <c r="V23" s="133"/>
      <c r="W23" s="133"/>
      <c r="X23" s="134"/>
      <c r="Y23" s="133"/>
      <c r="Z23" s="133"/>
      <c r="AA23" s="133"/>
      <c r="AB23" s="135"/>
    </row>
    <row r="24" spans="2:28" ht="15" customHeight="1">
      <c r="B24" s="53"/>
      <c r="C24" s="91" t="s">
        <v>173</v>
      </c>
      <c r="D24" s="49"/>
      <c r="E24" s="49"/>
      <c r="F24" s="50"/>
      <c r="G24" s="54" t="s">
        <v>62</v>
      </c>
      <c r="H24" s="85">
        <v>-1.4572756164098977</v>
      </c>
      <c r="I24" s="68">
        <v>-1.690244312921609</v>
      </c>
      <c r="J24" s="68">
        <v>-1.886201436049233</v>
      </c>
      <c r="K24" s="68">
        <v>-0.7910958712959634</v>
      </c>
      <c r="L24" s="67">
        <v>-0.5811037331500346</v>
      </c>
      <c r="M24" s="133"/>
      <c r="N24" s="133"/>
      <c r="O24" s="133"/>
      <c r="P24" s="134"/>
      <c r="Q24" s="133"/>
      <c r="R24" s="133"/>
      <c r="S24" s="133"/>
      <c r="T24" s="134"/>
      <c r="U24" s="133"/>
      <c r="V24" s="133"/>
      <c r="W24" s="133"/>
      <c r="X24" s="134"/>
      <c r="Y24" s="133"/>
      <c r="Z24" s="133"/>
      <c r="AA24" s="133"/>
      <c r="AB24" s="135"/>
    </row>
    <row r="25" spans="2:28" ht="15" customHeight="1" thickBot="1">
      <c r="B25" s="55"/>
      <c r="C25" s="122" t="s">
        <v>174</v>
      </c>
      <c r="D25" s="56"/>
      <c r="E25" s="56"/>
      <c r="F25" s="57"/>
      <c r="G25" s="58" t="s">
        <v>175</v>
      </c>
      <c r="H25" s="136">
        <v>81153.966</v>
      </c>
      <c r="I25" s="82">
        <v>84849.397608</v>
      </c>
      <c r="J25" s="82">
        <v>90496.801258</v>
      </c>
      <c r="K25" s="82">
        <v>97292.462191</v>
      </c>
      <c r="L25" s="81">
        <v>103831.711794</v>
      </c>
      <c r="M25" s="137"/>
      <c r="N25" s="137"/>
      <c r="O25" s="137"/>
      <c r="P25" s="138"/>
      <c r="Q25" s="137"/>
      <c r="R25" s="137"/>
      <c r="S25" s="137"/>
      <c r="T25" s="138"/>
      <c r="U25" s="137"/>
      <c r="V25" s="137"/>
      <c r="W25" s="137"/>
      <c r="X25" s="138"/>
      <c r="Y25" s="137"/>
      <c r="Z25" s="137"/>
      <c r="AA25" s="137"/>
      <c r="AB25" s="139"/>
    </row>
    <row r="26" ht="15.75" thickBot="1"/>
    <row r="27" spans="2:28" ht="30" customHeight="1">
      <c r="B27" s="213" t="str">
        <f>"Medium-Term Forecast "&amp;Summary!H3&amp;" - trade balance and balance of payments [change over previous period]"</f>
        <v>Medium-Term Forecast MTF-2017Q4 - trade balance and balance of payments [change over previous period]</v>
      </c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5"/>
    </row>
    <row r="28" spans="2:28" ht="15">
      <c r="B28" s="289" t="s">
        <v>20</v>
      </c>
      <c r="C28" s="290"/>
      <c r="D28" s="290"/>
      <c r="E28" s="290"/>
      <c r="F28" s="291"/>
      <c r="G28" s="294" t="s">
        <v>19</v>
      </c>
      <c r="H28" s="33" t="str">
        <f aca="true" t="shared" si="0" ref="H28:M28">H$3</f>
        <v>Actual</v>
      </c>
      <c r="I28" s="293">
        <f t="shared" si="0"/>
        <v>2017</v>
      </c>
      <c r="J28" s="293">
        <f t="shared" si="0"/>
        <v>2018</v>
      </c>
      <c r="K28" s="293">
        <f t="shared" si="0"/>
        <v>2019</v>
      </c>
      <c r="L28" s="295">
        <f t="shared" si="0"/>
        <v>2020</v>
      </c>
      <c r="M28" s="297">
        <f t="shared" si="0"/>
        <v>2017</v>
      </c>
      <c r="N28" s="298"/>
      <c r="O28" s="298"/>
      <c r="P28" s="298"/>
      <c r="Q28" s="297">
        <f>Q$3</f>
        <v>2018</v>
      </c>
      <c r="R28" s="298"/>
      <c r="S28" s="298"/>
      <c r="T28" s="298"/>
      <c r="U28" s="297">
        <f>U$3</f>
        <v>2019</v>
      </c>
      <c r="V28" s="298"/>
      <c r="W28" s="298"/>
      <c r="X28" s="298"/>
      <c r="Y28" s="297">
        <f>Y$3</f>
        <v>2020</v>
      </c>
      <c r="Z28" s="298"/>
      <c r="AA28" s="298"/>
      <c r="AB28" s="300"/>
    </row>
    <row r="29" spans="2:28" ht="15">
      <c r="B29" s="282"/>
      <c r="C29" s="283"/>
      <c r="D29" s="283"/>
      <c r="E29" s="283"/>
      <c r="F29" s="284"/>
      <c r="G29" s="286"/>
      <c r="H29" s="35">
        <f>$H$4</f>
        <v>2016</v>
      </c>
      <c r="I29" s="288"/>
      <c r="J29" s="288"/>
      <c r="K29" s="288"/>
      <c r="L29" s="296"/>
      <c r="M29" s="38" t="s">
        <v>0</v>
      </c>
      <c r="N29" s="38" t="s">
        <v>1</v>
      </c>
      <c r="O29" s="38" t="s">
        <v>2</v>
      </c>
      <c r="P29" s="148" t="s">
        <v>3</v>
      </c>
      <c r="Q29" s="40" t="s">
        <v>0</v>
      </c>
      <c r="R29" s="38" t="s">
        <v>1</v>
      </c>
      <c r="S29" s="38" t="s">
        <v>2</v>
      </c>
      <c r="T29" s="148" t="s">
        <v>3</v>
      </c>
      <c r="U29" s="40" t="s">
        <v>0</v>
      </c>
      <c r="V29" s="38" t="s">
        <v>1</v>
      </c>
      <c r="W29" s="38" t="s">
        <v>2</v>
      </c>
      <c r="X29" s="225" t="s">
        <v>3</v>
      </c>
      <c r="Y29" s="38" t="s">
        <v>0</v>
      </c>
      <c r="Z29" s="38" t="s">
        <v>1</v>
      </c>
      <c r="AA29" s="38" t="s">
        <v>2</v>
      </c>
      <c r="AB29" s="41" t="s">
        <v>3</v>
      </c>
    </row>
    <row r="30" spans="2:28" ht="3.75" customHeight="1">
      <c r="B30" s="42"/>
      <c r="C30" s="43"/>
      <c r="D30" s="43"/>
      <c r="E30" s="43"/>
      <c r="F30" s="44"/>
      <c r="G30" s="200"/>
      <c r="H30" s="99"/>
      <c r="I30" s="87"/>
      <c r="J30" s="243"/>
      <c r="K30" s="87"/>
      <c r="L30" s="89"/>
      <c r="M30" s="47"/>
      <c r="N30" s="47"/>
      <c r="O30" s="47"/>
      <c r="P30" s="46"/>
      <c r="Q30" s="47"/>
      <c r="R30" s="47"/>
      <c r="S30" s="47"/>
      <c r="T30" s="46"/>
      <c r="U30" s="47"/>
      <c r="V30" s="47"/>
      <c r="W30" s="47"/>
      <c r="X30" s="46"/>
      <c r="Y30" s="47"/>
      <c r="Z30" s="47"/>
      <c r="AA30" s="47"/>
      <c r="AB30" s="64"/>
    </row>
    <row r="31" spans="2:28" ht="15">
      <c r="B31" s="42" t="s">
        <v>162</v>
      </c>
      <c r="C31" s="43"/>
      <c r="D31" s="43"/>
      <c r="E31" s="43"/>
      <c r="F31" s="92"/>
      <c r="G31" s="45"/>
      <c r="H31" s="99"/>
      <c r="I31" s="87"/>
      <c r="J31" s="243"/>
      <c r="K31" s="87"/>
      <c r="L31" s="89"/>
      <c r="M31" s="47"/>
      <c r="N31" s="47"/>
      <c r="O31" s="47"/>
      <c r="P31" s="46"/>
      <c r="Q31" s="47"/>
      <c r="R31" s="47"/>
      <c r="S31" s="47"/>
      <c r="T31" s="46"/>
      <c r="U31" s="47"/>
      <c r="V31" s="47"/>
      <c r="W31" s="47"/>
      <c r="X31" s="46"/>
      <c r="Y31" s="47"/>
      <c r="Z31" s="47"/>
      <c r="AA31" s="47"/>
      <c r="AB31" s="64"/>
    </row>
    <row r="32" spans="2:28" ht="15">
      <c r="B32" s="42"/>
      <c r="C32" s="91" t="s">
        <v>100</v>
      </c>
      <c r="D32" s="43"/>
      <c r="E32" s="43"/>
      <c r="F32" s="92"/>
      <c r="G32" s="54" t="s">
        <v>152</v>
      </c>
      <c r="H32" s="104">
        <v>6.237550770762866</v>
      </c>
      <c r="I32" s="105">
        <v>3.5279639856222076</v>
      </c>
      <c r="J32" s="105">
        <v>7.842954557185422</v>
      </c>
      <c r="K32" s="105">
        <v>8.979599533159785</v>
      </c>
      <c r="L32" s="106">
        <v>5.902154188353137</v>
      </c>
      <c r="M32" s="68">
        <v>0.7207362387382972</v>
      </c>
      <c r="N32" s="68">
        <v>-2.5163262361077585</v>
      </c>
      <c r="O32" s="68">
        <v>2.7598925505971863</v>
      </c>
      <c r="P32" s="67">
        <v>1.5239180013253701</v>
      </c>
      <c r="Q32" s="68">
        <v>2.842871507116101</v>
      </c>
      <c r="R32" s="68">
        <v>1.831229812762487</v>
      </c>
      <c r="S32" s="68">
        <v>2.166109394027302</v>
      </c>
      <c r="T32" s="67">
        <v>1.7941267944734136</v>
      </c>
      <c r="U32" s="68">
        <v>2.4926243386814093</v>
      </c>
      <c r="V32" s="68">
        <v>2.184959191115638</v>
      </c>
      <c r="W32" s="68">
        <v>2.686664351242655</v>
      </c>
      <c r="X32" s="67">
        <v>1.316291762370156</v>
      </c>
      <c r="Y32" s="68">
        <v>1.1277253362639783</v>
      </c>
      <c r="Z32" s="68">
        <v>1.1884067792637723</v>
      </c>
      <c r="AA32" s="68">
        <v>1.1938465084175363</v>
      </c>
      <c r="AB32" s="70">
        <v>1.2314917791122753</v>
      </c>
    </row>
    <row r="33" spans="2:28" ht="15">
      <c r="B33" s="53"/>
      <c r="C33" s="49"/>
      <c r="D33" s="65" t="s">
        <v>164</v>
      </c>
      <c r="E33" s="49"/>
      <c r="F33" s="50"/>
      <c r="G33" s="54" t="s">
        <v>152</v>
      </c>
      <c r="H33" s="104">
        <v>11.029130351179433</v>
      </c>
      <c r="I33" s="105">
        <v>6.64558873338747</v>
      </c>
      <c r="J33" s="105">
        <v>7.538453187955184</v>
      </c>
      <c r="K33" s="105">
        <v>9.078434797227004</v>
      </c>
      <c r="L33" s="106">
        <v>5.808099049017528</v>
      </c>
      <c r="M33" s="110">
        <v>8.458725876384037</v>
      </c>
      <c r="N33" s="110">
        <v>-3.254563172166627</v>
      </c>
      <c r="O33" s="110">
        <v>2.825544540212462</v>
      </c>
      <c r="P33" s="111">
        <v>0.9927734458520661</v>
      </c>
      <c r="Q33" s="110">
        <v>2.9594378184778662</v>
      </c>
      <c r="R33" s="110">
        <v>1.9513067289630612</v>
      </c>
      <c r="S33" s="110">
        <v>2.2688334062547852</v>
      </c>
      <c r="T33" s="111">
        <v>1.8500873427021958</v>
      </c>
      <c r="U33" s="110">
        <v>2.4604070399402787</v>
      </c>
      <c r="V33" s="110">
        <v>2.19434559517984</v>
      </c>
      <c r="W33" s="110">
        <v>2.691262405780421</v>
      </c>
      <c r="X33" s="111">
        <v>1.293399391165167</v>
      </c>
      <c r="Y33" s="110">
        <v>1.097368645575699</v>
      </c>
      <c r="Z33" s="110">
        <v>1.1605369313271154</v>
      </c>
      <c r="AA33" s="110">
        <v>1.169195917721737</v>
      </c>
      <c r="AB33" s="149">
        <v>1.1783999905403846</v>
      </c>
    </row>
    <row r="34" spans="2:28" ht="15" customHeight="1">
      <c r="B34" s="53"/>
      <c r="C34" s="49"/>
      <c r="D34" s="65" t="s">
        <v>165</v>
      </c>
      <c r="E34" s="49"/>
      <c r="F34" s="50"/>
      <c r="G34" s="54" t="s">
        <v>152</v>
      </c>
      <c r="H34" s="104">
        <v>2.369010628110729</v>
      </c>
      <c r="I34" s="105">
        <v>0.9146262150144082</v>
      </c>
      <c r="J34" s="105">
        <v>8.119773679382902</v>
      </c>
      <c r="K34" s="105">
        <v>8.890232483250912</v>
      </c>
      <c r="L34" s="106">
        <v>5.987346028344078</v>
      </c>
      <c r="M34" s="110">
        <v>-8.117741044397661</v>
      </c>
      <c r="N34" s="110">
        <v>-0.94173816346715</v>
      </c>
      <c r="O34" s="110">
        <v>1.8310743545246027</v>
      </c>
      <c r="P34" s="111">
        <v>2.0104526447530304</v>
      </c>
      <c r="Q34" s="110">
        <v>2.9346326325457</v>
      </c>
      <c r="R34" s="110">
        <v>1.7229750670106228</v>
      </c>
      <c r="S34" s="110">
        <v>2.073291195408089</v>
      </c>
      <c r="T34" s="111">
        <v>1.743465730567337</v>
      </c>
      <c r="U34" s="110">
        <v>2.5218212121875325</v>
      </c>
      <c r="V34" s="110">
        <v>2.1764578736533053</v>
      </c>
      <c r="W34" s="110">
        <v>2.682499139053789</v>
      </c>
      <c r="X34" s="111">
        <v>1.3370309076791358</v>
      </c>
      <c r="Y34" s="110">
        <v>1.155214876171101</v>
      </c>
      <c r="Z34" s="110">
        <v>1.2136299232876127</v>
      </c>
      <c r="AA34" s="110">
        <v>1.2161444142142699</v>
      </c>
      <c r="AB34" s="149">
        <v>1.279494141397592</v>
      </c>
    </row>
    <row r="35" spans="2:28" ht="3.75" customHeight="1">
      <c r="B35" s="53"/>
      <c r="C35" s="49"/>
      <c r="D35" s="49"/>
      <c r="E35" s="49"/>
      <c r="F35" s="50"/>
      <c r="G35" s="54"/>
      <c r="H35" s="85"/>
      <c r="I35" s="49"/>
      <c r="J35" s="49"/>
      <c r="K35" s="49"/>
      <c r="L35" s="50"/>
      <c r="M35" s="49"/>
      <c r="N35" s="49"/>
      <c r="O35" s="49"/>
      <c r="P35" s="50"/>
      <c r="Q35" s="49"/>
      <c r="R35" s="49"/>
      <c r="S35" s="49"/>
      <c r="T35" s="50"/>
      <c r="U35" s="49"/>
      <c r="V35" s="49"/>
      <c r="W35" s="49"/>
      <c r="X35" s="50"/>
      <c r="Y35" s="49"/>
      <c r="Z35" s="49"/>
      <c r="AA35" s="49"/>
      <c r="AB35" s="52"/>
    </row>
    <row r="36" spans="2:28" ht="15" customHeight="1">
      <c r="B36" s="53"/>
      <c r="C36" s="49" t="s">
        <v>101</v>
      </c>
      <c r="D36" s="49"/>
      <c r="E36" s="49"/>
      <c r="F36" s="50"/>
      <c r="G36" s="54" t="s">
        <v>152</v>
      </c>
      <c r="H36" s="104">
        <v>3.726684838481404</v>
      </c>
      <c r="I36" s="68">
        <v>3.834458345402794</v>
      </c>
      <c r="J36" s="68">
        <v>7.8659595992326246</v>
      </c>
      <c r="K36" s="68">
        <v>8.35327764804184</v>
      </c>
      <c r="L36" s="67">
        <v>5.973397798877201</v>
      </c>
      <c r="M36" s="68">
        <v>1.0198305793039708</v>
      </c>
      <c r="N36" s="68">
        <v>-2.80281975901741</v>
      </c>
      <c r="O36" s="68">
        <v>3.6487880618586814</v>
      </c>
      <c r="P36" s="67">
        <v>1.524041532720318</v>
      </c>
      <c r="Q36" s="68">
        <v>2.5515722861645003</v>
      </c>
      <c r="R36" s="68">
        <v>1.8429729107052992</v>
      </c>
      <c r="S36" s="68">
        <v>2.080723112666277</v>
      </c>
      <c r="T36" s="67">
        <v>1.743640395396227</v>
      </c>
      <c r="U36" s="68">
        <v>2.203457949248161</v>
      </c>
      <c r="V36" s="68">
        <v>2.021519308927978</v>
      </c>
      <c r="W36" s="68">
        <v>2.4698640698006784</v>
      </c>
      <c r="X36" s="67">
        <v>1.3574490132045156</v>
      </c>
      <c r="Y36" s="68">
        <v>1.1879076929171646</v>
      </c>
      <c r="Z36" s="68">
        <v>1.2621261740017218</v>
      </c>
      <c r="AA36" s="68">
        <v>1.2811985630167868</v>
      </c>
      <c r="AB36" s="70">
        <v>1.3155651444508152</v>
      </c>
    </row>
    <row r="37" spans="2:28" ht="15" customHeight="1">
      <c r="B37" s="53"/>
      <c r="C37" s="49"/>
      <c r="D37" s="65" t="s">
        <v>166</v>
      </c>
      <c r="E37" s="49"/>
      <c r="F37" s="50"/>
      <c r="G37" s="54" t="s">
        <v>152</v>
      </c>
      <c r="H37" s="104">
        <v>4.059973751684424</v>
      </c>
      <c r="I37" s="105">
        <v>6.175645523813998</v>
      </c>
      <c r="J37" s="105">
        <v>6.7623984958995464</v>
      </c>
      <c r="K37" s="105">
        <v>8.35327764804181</v>
      </c>
      <c r="L37" s="106">
        <v>5.973397798877215</v>
      </c>
      <c r="M37" s="110">
        <v>1.6292079310803729</v>
      </c>
      <c r="N37" s="110">
        <v>-2.46748597587721</v>
      </c>
      <c r="O37" s="110">
        <v>7.159899220074692</v>
      </c>
      <c r="P37" s="111">
        <v>0.49215426129119066</v>
      </c>
      <c r="Q37" s="110">
        <v>0.5375861056707834</v>
      </c>
      <c r="R37" s="110">
        <v>1.8429729107052992</v>
      </c>
      <c r="S37" s="110">
        <v>2.080723112666277</v>
      </c>
      <c r="T37" s="111">
        <v>1.743640395396227</v>
      </c>
      <c r="U37" s="105">
        <v>2.203457949248161</v>
      </c>
      <c r="V37" s="110">
        <v>2.021519308927978</v>
      </c>
      <c r="W37" s="110">
        <v>2.4698640698006784</v>
      </c>
      <c r="X37" s="111">
        <v>1.3574490132045156</v>
      </c>
      <c r="Y37" s="110">
        <v>1.1879076929171646</v>
      </c>
      <c r="Z37" s="110">
        <v>1.2621261740017218</v>
      </c>
      <c r="AA37" s="110">
        <v>1.2811985630167868</v>
      </c>
      <c r="AB37" s="149">
        <v>1.3155651444508152</v>
      </c>
    </row>
    <row r="38" spans="2:28" ht="15" customHeight="1">
      <c r="B38" s="53"/>
      <c r="C38" s="49"/>
      <c r="D38" s="65" t="s">
        <v>167</v>
      </c>
      <c r="E38" s="49"/>
      <c r="F38" s="50"/>
      <c r="G38" s="54" t="s">
        <v>152</v>
      </c>
      <c r="H38" s="104">
        <v>3.564980786863998</v>
      </c>
      <c r="I38" s="105">
        <v>2.8300301834013055</v>
      </c>
      <c r="J38" s="105">
        <v>8.363109680549513</v>
      </c>
      <c r="K38" s="105">
        <v>8.35327764804184</v>
      </c>
      <c r="L38" s="106">
        <v>5.973397798877201</v>
      </c>
      <c r="M38" s="110">
        <v>-1.6045204754008466</v>
      </c>
      <c r="N38" s="110">
        <v>-2.087625560791423</v>
      </c>
      <c r="O38" s="110">
        <v>3.524022817798894</v>
      </c>
      <c r="P38" s="111">
        <v>1.9843281699268118</v>
      </c>
      <c r="Q38" s="110">
        <v>2.5515722861645003</v>
      </c>
      <c r="R38" s="110">
        <v>1.8429729107052992</v>
      </c>
      <c r="S38" s="110">
        <v>2.080723112666277</v>
      </c>
      <c r="T38" s="111">
        <v>1.743640395396227</v>
      </c>
      <c r="U38" s="105">
        <v>2.203457949248161</v>
      </c>
      <c r="V38" s="110">
        <v>2.021519308927978</v>
      </c>
      <c r="W38" s="110">
        <v>2.4698640698006784</v>
      </c>
      <c r="X38" s="111">
        <v>1.3574490132045156</v>
      </c>
      <c r="Y38" s="110">
        <v>1.1879076929171646</v>
      </c>
      <c r="Z38" s="110">
        <v>1.2621261740017218</v>
      </c>
      <c r="AA38" s="110">
        <v>1.2811985630167868</v>
      </c>
      <c r="AB38" s="149">
        <v>1.3155651444508152</v>
      </c>
    </row>
    <row r="39" spans="2:28" ht="3.75" customHeight="1">
      <c r="B39" s="42"/>
      <c r="C39" s="49"/>
      <c r="D39" s="49"/>
      <c r="E39" s="49"/>
      <c r="F39" s="50"/>
      <c r="G39" s="54"/>
      <c r="H39" s="61"/>
      <c r="I39" s="49"/>
      <c r="J39" s="49"/>
      <c r="K39" s="49"/>
      <c r="L39" s="50"/>
      <c r="M39" s="49"/>
      <c r="N39" s="49"/>
      <c r="O39" s="49"/>
      <c r="P39" s="50"/>
      <c r="Q39" s="49"/>
      <c r="R39" s="49"/>
      <c r="S39" s="49"/>
      <c r="T39" s="50"/>
      <c r="U39" s="49"/>
      <c r="V39" s="49"/>
      <c r="W39" s="49"/>
      <c r="X39" s="50"/>
      <c r="Y39" s="49"/>
      <c r="Z39" s="49"/>
      <c r="AA39" s="49"/>
      <c r="AB39" s="52"/>
    </row>
    <row r="40" spans="2:28" ht="15" customHeight="1">
      <c r="B40" s="42" t="s">
        <v>169</v>
      </c>
      <c r="C40" s="43"/>
      <c r="D40" s="43"/>
      <c r="E40" s="43"/>
      <c r="F40" s="92"/>
      <c r="G40" s="54"/>
      <c r="H40" s="61"/>
      <c r="I40" s="49"/>
      <c r="J40" s="49"/>
      <c r="K40" s="49"/>
      <c r="L40" s="50"/>
      <c r="M40" s="49"/>
      <c r="N40" s="49"/>
      <c r="O40" s="49"/>
      <c r="P40" s="50"/>
      <c r="Q40" s="49"/>
      <c r="R40" s="49"/>
      <c r="S40" s="49"/>
      <c r="T40" s="50"/>
      <c r="U40" s="49"/>
      <c r="V40" s="49"/>
      <c r="W40" s="49"/>
      <c r="X40" s="50"/>
      <c r="Y40" s="49"/>
      <c r="Z40" s="49"/>
      <c r="AA40" s="49"/>
      <c r="AB40" s="52"/>
    </row>
    <row r="41" spans="2:28" ht="15" customHeight="1">
      <c r="B41" s="42"/>
      <c r="C41" s="91" t="s">
        <v>100</v>
      </c>
      <c r="D41" s="43"/>
      <c r="E41" s="43"/>
      <c r="F41" s="92"/>
      <c r="G41" s="54" t="s">
        <v>152</v>
      </c>
      <c r="H41" s="85">
        <v>3.9866116313260758</v>
      </c>
      <c r="I41" s="68">
        <v>6.608043133900399</v>
      </c>
      <c r="J41" s="68">
        <v>8.636162918983015</v>
      </c>
      <c r="K41" s="68">
        <v>11.324259133948322</v>
      </c>
      <c r="L41" s="67">
        <v>8.427425650204402</v>
      </c>
      <c r="M41" s="100"/>
      <c r="N41" s="100"/>
      <c r="O41" s="100"/>
      <c r="P41" s="101"/>
      <c r="Q41" s="100"/>
      <c r="R41" s="100"/>
      <c r="S41" s="100"/>
      <c r="T41" s="101"/>
      <c r="U41" s="100"/>
      <c r="V41" s="100"/>
      <c r="W41" s="100"/>
      <c r="X41" s="101"/>
      <c r="Y41" s="100"/>
      <c r="Z41" s="100"/>
      <c r="AA41" s="100"/>
      <c r="AB41" s="103"/>
    </row>
    <row r="42" spans="2:28" ht="15" customHeight="1" thickBot="1">
      <c r="B42" s="55"/>
      <c r="C42" s="56" t="s">
        <v>101</v>
      </c>
      <c r="D42" s="56"/>
      <c r="E42" s="56"/>
      <c r="F42" s="57"/>
      <c r="G42" s="58" t="s">
        <v>152</v>
      </c>
      <c r="H42" s="86">
        <v>2.8359875100261833</v>
      </c>
      <c r="I42" s="71">
        <v>7.286195940889262</v>
      </c>
      <c r="J42" s="71">
        <v>9.027624452188121</v>
      </c>
      <c r="K42" s="71">
        <v>10.330408722580021</v>
      </c>
      <c r="L42" s="72">
        <v>8.337994893716072</v>
      </c>
      <c r="M42" s="123"/>
      <c r="N42" s="123"/>
      <c r="O42" s="123"/>
      <c r="P42" s="124"/>
      <c r="Q42" s="123"/>
      <c r="R42" s="123"/>
      <c r="S42" s="123"/>
      <c r="T42" s="124"/>
      <c r="U42" s="123"/>
      <c r="V42" s="123"/>
      <c r="W42" s="123"/>
      <c r="X42" s="124"/>
      <c r="Y42" s="123"/>
      <c r="Z42" s="123"/>
      <c r="AA42" s="123"/>
      <c r="AB42" s="125"/>
    </row>
    <row r="43" ht="15">
      <c r="B43" s="37" t="s">
        <v>105</v>
      </c>
    </row>
    <row r="44" spans="8:28" ht="15"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0"/>
      <c r="S44" s="240"/>
      <c r="T44" s="240"/>
      <c r="U44" s="240"/>
      <c r="V44" s="240"/>
      <c r="W44" s="240"/>
      <c r="X44" s="240"/>
      <c r="Y44" s="240"/>
      <c r="Z44" s="240"/>
      <c r="AA44" s="240"/>
      <c r="AB44" s="240"/>
    </row>
    <row r="45" spans="8:28" ht="15">
      <c r="H45" s="240"/>
      <c r="I45" s="240"/>
      <c r="J45" s="240"/>
      <c r="K45" s="240"/>
      <c r="L45" s="240"/>
      <c r="M45" s="240"/>
      <c r="N45" s="240"/>
      <c r="O45" s="240"/>
      <c r="P45" s="240"/>
      <c r="Q45" s="240"/>
      <c r="R45" s="240"/>
      <c r="S45" s="240"/>
      <c r="T45" s="240"/>
      <c r="U45" s="240"/>
      <c r="V45" s="240"/>
      <c r="W45" s="240"/>
      <c r="X45" s="240"/>
      <c r="Y45" s="240"/>
      <c r="Z45" s="240"/>
      <c r="AA45" s="240"/>
      <c r="AB45" s="240"/>
    </row>
  </sheetData>
  <sheetProtection/>
  <mergeCells count="20">
    <mergeCell ref="B28:F29"/>
    <mergeCell ref="B3:F4"/>
    <mergeCell ref="G3:G4"/>
    <mergeCell ref="I3:I4"/>
    <mergeCell ref="L3:L4"/>
    <mergeCell ref="M28:P28"/>
    <mergeCell ref="K28:K29"/>
    <mergeCell ref="G28:G29"/>
    <mergeCell ref="I28:I29"/>
    <mergeCell ref="L28:L29"/>
    <mergeCell ref="J28:J29"/>
    <mergeCell ref="J3:J4"/>
    <mergeCell ref="K3:K4"/>
    <mergeCell ref="Y3:AB3"/>
    <mergeCell ref="Y28:AB28"/>
    <mergeCell ref="M3:P3"/>
    <mergeCell ref="Q3:T3"/>
    <mergeCell ref="U3:X3"/>
    <mergeCell ref="U28:X28"/>
    <mergeCell ref="Q28:T28"/>
  </mergeCells>
  <printOptions/>
  <pageMargins left="0.7" right="0.7" top="0.75" bottom="0.75" header="0.3" footer="0.3"/>
  <pageSetup fitToHeight="1" fitToWidth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1"/>
  </sheetPr>
  <dimension ref="A1:T44"/>
  <sheetViews>
    <sheetView showGridLines="0" zoomScale="80" zoomScaleNormal="80" zoomScalePageLayoutView="0" workbookViewId="0" topLeftCell="A1">
      <selection activeCell="AD47" sqref="AD47"/>
    </sheetView>
  </sheetViews>
  <sheetFormatPr defaultColWidth="9.140625" defaultRowHeight="15"/>
  <cols>
    <col min="1" max="5" width="3.140625" style="37" customWidth="1"/>
    <col min="6" max="6" width="31.57421875" style="37" customWidth="1"/>
    <col min="7" max="7" width="26.7109375" style="37" customWidth="1"/>
    <col min="8" max="8" width="10.8515625" style="37" customWidth="1"/>
    <col min="9" max="11" width="9.140625" style="37" customWidth="1"/>
    <col min="12" max="16384" width="9.140625" style="160" customWidth="1"/>
  </cols>
  <sheetData>
    <row r="1" ht="22.5" customHeight="1" thickBot="1">
      <c r="B1" s="36" t="s">
        <v>176</v>
      </c>
    </row>
    <row r="2" spans="2:12" ht="30" customHeight="1">
      <c r="B2" s="213" t="str">
        <f>"Medium-Term Forecast "&amp;Summary!H3&amp;" -  general government [level]"</f>
        <v>Medium-Term Forecast MTF-2017Q4 -  general government [level]</v>
      </c>
      <c r="C2" s="214"/>
      <c r="D2" s="214"/>
      <c r="E2" s="214"/>
      <c r="F2" s="214"/>
      <c r="G2" s="214"/>
      <c r="H2" s="214"/>
      <c r="I2" s="214"/>
      <c r="J2" s="214"/>
      <c r="K2" s="214"/>
      <c r="L2" s="215"/>
    </row>
    <row r="3" spans="2:12" ht="30" customHeight="1">
      <c r="B3" s="216" t="s">
        <v>20</v>
      </c>
      <c r="C3" s="217"/>
      <c r="D3" s="217"/>
      <c r="E3" s="217"/>
      <c r="F3" s="218"/>
      <c r="G3" s="219" t="s">
        <v>19</v>
      </c>
      <c r="H3" s="232">
        <v>2016</v>
      </c>
      <c r="I3" s="220">
        <v>2017</v>
      </c>
      <c r="J3" s="220">
        <v>2018</v>
      </c>
      <c r="K3" s="220">
        <v>2019</v>
      </c>
      <c r="L3" s="221">
        <v>2020</v>
      </c>
    </row>
    <row r="4" spans="2:12" ht="3.75" customHeight="1">
      <c r="B4" s="42"/>
      <c r="C4" s="43"/>
      <c r="D4" s="43"/>
      <c r="E4" s="43"/>
      <c r="F4" s="92"/>
      <c r="G4" s="45"/>
      <c r="H4" s="99"/>
      <c r="I4" s="87"/>
      <c r="J4" s="87"/>
      <c r="K4" s="243"/>
      <c r="L4" s="192"/>
    </row>
    <row r="5" spans="2:12" ht="15" customHeight="1">
      <c r="B5" s="42" t="s">
        <v>177</v>
      </c>
      <c r="C5" s="43"/>
      <c r="D5" s="43"/>
      <c r="E5" s="43"/>
      <c r="F5" s="92"/>
      <c r="G5" s="45"/>
      <c r="H5" s="126"/>
      <c r="I5" s="127"/>
      <c r="J5" s="127"/>
      <c r="K5" s="127"/>
      <c r="L5" s="193"/>
    </row>
    <row r="6" spans="2:12" ht="15" customHeight="1">
      <c r="B6" s="53"/>
      <c r="C6" s="91" t="s">
        <v>178</v>
      </c>
      <c r="D6" s="194"/>
      <c r="E6" s="194"/>
      <c r="F6" s="195"/>
      <c r="G6" s="54" t="s">
        <v>15</v>
      </c>
      <c r="H6" s="132">
        <v>-1773.9129999999968</v>
      </c>
      <c r="I6" s="76">
        <v>-1157.7996857974795</v>
      </c>
      <c r="J6" s="76">
        <v>-798.4303132716814</v>
      </c>
      <c r="K6" s="76">
        <v>-388.6537069737533</v>
      </c>
      <c r="L6" s="147">
        <v>-59.32973029137065</v>
      </c>
    </row>
    <row r="7" spans="2:12" ht="15" customHeight="1">
      <c r="B7" s="53"/>
      <c r="C7" s="91" t="s">
        <v>179</v>
      </c>
      <c r="D7" s="194"/>
      <c r="E7" s="194"/>
      <c r="F7" s="195"/>
      <c r="G7" s="54" t="s">
        <v>15</v>
      </c>
      <c r="H7" s="132">
        <v>-438.10499999999683</v>
      </c>
      <c r="I7" s="76">
        <v>126.64753183164953</v>
      </c>
      <c r="J7" s="76">
        <v>451.3055145208141</v>
      </c>
      <c r="K7" s="76">
        <v>833.9638927697763</v>
      </c>
      <c r="L7" s="147">
        <v>1132.2127828553591</v>
      </c>
    </row>
    <row r="8" spans="2:12" ht="15" customHeight="1">
      <c r="B8" s="53"/>
      <c r="C8" s="49" t="s">
        <v>61</v>
      </c>
      <c r="D8" s="65"/>
      <c r="E8" s="49"/>
      <c r="F8" s="50"/>
      <c r="G8" s="54" t="s">
        <v>15</v>
      </c>
      <c r="H8" s="132">
        <v>31910.172000000002</v>
      </c>
      <c r="I8" s="76">
        <v>33397.92936102197</v>
      </c>
      <c r="J8" s="76">
        <v>35490.11038912723</v>
      </c>
      <c r="K8" s="76">
        <v>37624.87343176951</v>
      </c>
      <c r="L8" s="147">
        <v>39815.3698732838</v>
      </c>
    </row>
    <row r="9" spans="2:12" ht="15" customHeight="1">
      <c r="B9" s="53"/>
      <c r="C9" s="49"/>
      <c r="D9" s="49" t="s">
        <v>180</v>
      </c>
      <c r="E9" s="49"/>
      <c r="F9" s="50"/>
      <c r="G9" s="54" t="s">
        <v>15</v>
      </c>
      <c r="H9" s="132">
        <v>31355.744000000002</v>
      </c>
      <c r="I9" s="76">
        <v>32860.73493949351</v>
      </c>
      <c r="J9" s="76">
        <v>34719.725353845344</v>
      </c>
      <c r="K9" s="76">
        <v>36636.870300063274</v>
      </c>
      <c r="L9" s="147">
        <v>38636.1838431067</v>
      </c>
    </row>
    <row r="10" spans="2:12" ht="15" customHeight="1">
      <c r="B10" s="53"/>
      <c r="C10" s="49"/>
      <c r="D10" s="49" t="s">
        <v>181</v>
      </c>
      <c r="E10" s="49"/>
      <c r="F10" s="50"/>
      <c r="G10" s="54" t="s">
        <v>15</v>
      </c>
      <c r="H10" s="132">
        <v>554.428</v>
      </c>
      <c r="I10" s="76">
        <v>537.1944215284614</v>
      </c>
      <c r="J10" s="76">
        <v>770.3850352818845</v>
      </c>
      <c r="K10" s="76">
        <v>988.003131706236</v>
      </c>
      <c r="L10" s="147">
        <v>1179.186030177098</v>
      </c>
    </row>
    <row r="11" spans="2:12" ht="6" customHeight="1">
      <c r="B11" s="53"/>
      <c r="C11" s="49"/>
      <c r="D11" s="65"/>
      <c r="E11" s="49"/>
      <c r="F11" s="50"/>
      <c r="G11" s="54"/>
      <c r="H11" s="132"/>
      <c r="I11" s="76"/>
      <c r="J11" s="76"/>
      <c r="K11" s="76"/>
      <c r="L11" s="147"/>
    </row>
    <row r="12" spans="2:12" ht="15" customHeight="1">
      <c r="B12" s="53"/>
      <c r="C12" s="49" t="s">
        <v>63</v>
      </c>
      <c r="D12" s="65"/>
      <c r="E12" s="49"/>
      <c r="F12" s="50"/>
      <c r="G12" s="54" t="s">
        <v>15</v>
      </c>
      <c r="H12" s="132">
        <v>33684.085</v>
      </c>
      <c r="I12" s="76">
        <v>34555.72904681945</v>
      </c>
      <c r="J12" s="76">
        <v>36288.54070239891</v>
      </c>
      <c r="K12" s="76">
        <v>38013.527138743266</v>
      </c>
      <c r="L12" s="147">
        <v>39874.69960357517</v>
      </c>
    </row>
    <row r="13" spans="2:12" ht="15" customHeight="1">
      <c r="B13" s="53"/>
      <c r="C13" s="49" t="s">
        <v>182</v>
      </c>
      <c r="D13" s="65"/>
      <c r="E13" s="49"/>
      <c r="F13" s="50"/>
      <c r="G13" s="54" t="s">
        <v>15</v>
      </c>
      <c r="H13" s="132">
        <v>32348.277</v>
      </c>
      <c r="I13" s="76">
        <v>33271.28182919032</v>
      </c>
      <c r="J13" s="76">
        <v>35038.804874606416</v>
      </c>
      <c r="K13" s="76">
        <v>36790.90953899974</v>
      </c>
      <c r="L13" s="147">
        <v>38683.157090428445</v>
      </c>
    </row>
    <row r="14" spans="2:12" ht="15" customHeight="1">
      <c r="B14" s="53"/>
      <c r="C14" s="49"/>
      <c r="D14" s="49" t="s">
        <v>183</v>
      </c>
      <c r="E14" s="49"/>
      <c r="F14" s="50"/>
      <c r="G14" s="54" t="s">
        <v>15</v>
      </c>
      <c r="H14" s="132">
        <v>30534.166</v>
      </c>
      <c r="I14" s="76">
        <v>31313.456132850377</v>
      </c>
      <c r="J14" s="76">
        <v>32680.953955238045</v>
      </c>
      <c r="K14" s="76">
        <v>34153.10993719494</v>
      </c>
      <c r="L14" s="147">
        <v>35541.92211935102</v>
      </c>
    </row>
    <row r="15" spans="2:12" ht="15" customHeight="1">
      <c r="B15" s="53"/>
      <c r="C15" s="49"/>
      <c r="D15" s="49" t="s">
        <v>184</v>
      </c>
      <c r="E15" s="49"/>
      <c r="F15" s="50"/>
      <c r="G15" s="54" t="s">
        <v>15</v>
      </c>
      <c r="H15" s="132">
        <v>3149.919</v>
      </c>
      <c r="I15" s="76">
        <v>3242.2729139690714</v>
      </c>
      <c r="J15" s="76">
        <v>3607.586747160867</v>
      </c>
      <c r="K15" s="76">
        <v>3860.417201548325</v>
      </c>
      <c r="L15" s="147">
        <v>4332.777484224155</v>
      </c>
    </row>
    <row r="16" spans="2:12" ht="6" customHeight="1">
      <c r="B16" s="53"/>
      <c r="C16" s="49"/>
      <c r="D16" s="49"/>
      <c r="E16" s="49"/>
      <c r="F16" s="50"/>
      <c r="G16" s="54"/>
      <c r="H16" s="132"/>
      <c r="I16" s="76"/>
      <c r="J16" s="76"/>
      <c r="K16" s="76"/>
      <c r="L16" s="147"/>
    </row>
    <row r="17" spans="2:12" ht="15" customHeight="1" thickBot="1">
      <c r="B17" s="198" t="s">
        <v>71</v>
      </c>
      <c r="C17" s="56"/>
      <c r="D17" s="56"/>
      <c r="E17" s="56"/>
      <c r="F17" s="57"/>
      <c r="G17" s="58" t="s">
        <v>15</v>
      </c>
      <c r="H17" s="136">
        <v>42053.243</v>
      </c>
      <c r="I17" s="82">
        <v>43361.73591780357</v>
      </c>
      <c r="J17" s="82">
        <v>44723.15419033146</v>
      </c>
      <c r="K17" s="82">
        <v>46101.10573330771</v>
      </c>
      <c r="L17" s="84">
        <v>46944.35421437659</v>
      </c>
    </row>
    <row r="18" spans="1:12" s="158" customFormat="1" ht="12.75" customHeight="1" thickBot="1">
      <c r="A18" s="49"/>
      <c r="B18" s="49"/>
      <c r="C18" s="49"/>
      <c r="D18" s="65"/>
      <c r="E18" s="49"/>
      <c r="F18" s="49"/>
      <c r="G18" s="60"/>
      <c r="H18" s="76"/>
      <c r="I18" s="76"/>
      <c r="J18" s="76"/>
      <c r="K18" s="76"/>
      <c r="L18" s="76"/>
    </row>
    <row r="19" spans="1:12" s="158" customFormat="1" ht="30" customHeight="1">
      <c r="A19" s="49"/>
      <c r="B19" s="213" t="str">
        <f>"Medium-Term Forecast "&amp;Summary!H3&amp;" - general government [% of GDP]"</f>
        <v>Medium-Term Forecast MTF-2017Q4 - general government [% of GDP]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5"/>
    </row>
    <row r="20" spans="1:12" s="158" customFormat="1" ht="30" customHeight="1">
      <c r="A20" s="49"/>
      <c r="B20" s="216" t="s">
        <v>20</v>
      </c>
      <c r="C20" s="217"/>
      <c r="D20" s="217"/>
      <c r="E20" s="217"/>
      <c r="F20" s="218"/>
      <c r="G20" s="222" t="s">
        <v>19</v>
      </c>
      <c r="H20" s="232">
        <f>H$3</f>
        <v>2016</v>
      </c>
      <c r="I20" s="220">
        <f>I$3</f>
        <v>2017</v>
      </c>
      <c r="J20" s="220">
        <f>J$3</f>
        <v>2018</v>
      </c>
      <c r="K20" s="220">
        <f>K$3</f>
        <v>2019</v>
      </c>
      <c r="L20" s="221">
        <v>2020</v>
      </c>
    </row>
    <row r="21" spans="2:12" ht="3.75" customHeight="1">
      <c r="B21" s="210"/>
      <c r="C21" s="211"/>
      <c r="D21" s="211"/>
      <c r="E21" s="211"/>
      <c r="F21" s="212"/>
      <c r="G21" s="45"/>
      <c r="H21" s="99"/>
      <c r="I21" s="87"/>
      <c r="J21" s="87"/>
      <c r="K21" s="243"/>
      <c r="L21" s="192"/>
    </row>
    <row r="22" spans="2:12" ht="15" customHeight="1">
      <c r="B22" s="42" t="s">
        <v>177</v>
      </c>
      <c r="C22" s="43"/>
      <c r="D22" s="43"/>
      <c r="E22" s="43"/>
      <c r="F22" s="92"/>
      <c r="G22" s="54"/>
      <c r="H22" s="132"/>
      <c r="I22" s="76"/>
      <c r="J22" s="76"/>
      <c r="K22" s="76"/>
      <c r="L22" s="147"/>
    </row>
    <row r="23" spans="2:12" ht="15" customHeight="1">
      <c r="B23" s="53"/>
      <c r="C23" s="91" t="s">
        <v>185</v>
      </c>
      <c r="D23" s="194"/>
      <c r="E23" s="194"/>
      <c r="F23" s="195"/>
      <c r="G23" s="54" t="s">
        <v>62</v>
      </c>
      <c r="H23" s="109">
        <f>+H6/H$41*100</f>
        <v>-2.1858611321595753</v>
      </c>
      <c r="I23" s="110">
        <f aca="true" t="shared" si="0" ref="H23:K27">+I6/I$41*100</f>
        <v>-1.3645349506739652</v>
      </c>
      <c r="J23" s="110">
        <f>+J6/J$41*100</f>
        <v>-0.882274624265904</v>
      </c>
      <c r="K23" s="110">
        <f t="shared" si="0"/>
        <v>-0.39946949457478687</v>
      </c>
      <c r="L23" s="149">
        <f>+L6/L$41*100</f>
        <v>-0.057140279464023114</v>
      </c>
    </row>
    <row r="24" spans="2:12" ht="15" customHeight="1">
      <c r="B24" s="53"/>
      <c r="C24" s="91" t="s">
        <v>179</v>
      </c>
      <c r="D24" s="194"/>
      <c r="E24" s="194"/>
      <c r="F24" s="195"/>
      <c r="G24" s="54" t="s">
        <v>62</v>
      </c>
      <c r="H24" s="109">
        <f t="shared" si="0"/>
        <v>-0.5398442264670057</v>
      </c>
      <c r="I24" s="110">
        <f t="shared" si="0"/>
        <v>0.14926155683126335</v>
      </c>
      <c r="J24" s="110">
        <f>+J7/J$41*100</f>
        <v>0.49869775312187425</v>
      </c>
      <c r="K24" s="110">
        <f t="shared" si="0"/>
        <v>0.8571721528977009</v>
      </c>
      <c r="L24" s="149">
        <f>+L7/L$41*100</f>
        <v>1.0904306240290502</v>
      </c>
    </row>
    <row r="25" spans="2:12" ht="15" customHeight="1">
      <c r="B25" s="53"/>
      <c r="C25" s="49" t="s">
        <v>61</v>
      </c>
      <c r="D25" s="65"/>
      <c r="E25" s="49"/>
      <c r="F25" s="50"/>
      <c r="G25" s="54" t="s">
        <v>62</v>
      </c>
      <c r="H25" s="109">
        <f t="shared" si="0"/>
        <v>39.320533022378726</v>
      </c>
      <c r="I25" s="110">
        <f t="shared" si="0"/>
        <v>39.36142188695168</v>
      </c>
      <c r="J25" s="110">
        <f>+J8/J$41*100</f>
        <v>39.216977722723506</v>
      </c>
      <c r="K25" s="110">
        <f t="shared" si="0"/>
        <v>38.671930573517734</v>
      </c>
      <c r="L25" s="149">
        <f>+L8/L$41*100</f>
        <v>38.346059392988415</v>
      </c>
    </row>
    <row r="26" spans="2:12" ht="15" customHeight="1">
      <c r="B26" s="53"/>
      <c r="C26" s="49"/>
      <c r="D26" s="49" t="s">
        <v>180</v>
      </c>
      <c r="E26" s="49"/>
      <c r="F26" s="50"/>
      <c r="G26" s="54" t="s">
        <v>62</v>
      </c>
      <c r="H26" s="109">
        <f>+H9/H$41*100</f>
        <v>38.63735260948307</v>
      </c>
      <c r="I26" s="110">
        <f t="shared" si="0"/>
        <v>38.72830670090136</v>
      </c>
      <c r="J26" s="110">
        <f>+J9/J$41*100</f>
        <v>38.36569345126559</v>
      </c>
      <c r="K26" s="110">
        <f t="shared" si="0"/>
        <v>37.65643244606092</v>
      </c>
      <c r="L26" s="149">
        <f>+L9/L$41*100</f>
        <v>37.21038897996799</v>
      </c>
    </row>
    <row r="27" spans="2:12" ht="15" customHeight="1">
      <c r="B27" s="53"/>
      <c r="C27" s="49"/>
      <c r="D27" s="49" t="s">
        <v>181</v>
      </c>
      <c r="E27" s="49"/>
      <c r="F27" s="50"/>
      <c r="G27" s="54" t="s">
        <v>62</v>
      </c>
      <c r="H27" s="109">
        <f>+H10/H$41*100</f>
        <v>0.6831804128956557</v>
      </c>
      <c r="I27" s="110">
        <f t="shared" si="0"/>
        <v>0.6331151860503158</v>
      </c>
      <c r="J27" s="110">
        <f>+J10/J$41*100</f>
        <v>0.8512842714579172</v>
      </c>
      <c r="K27" s="110">
        <f t="shared" si="0"/>
        <v>1.0154981274568164</v>
      </c>
      <c r="L27" s="149">
        <f>+L10/L$41*100</f>
        <v>1.1356704130204258</v>
      </c>
    </row>
    <row r="28" spans="2:12" ht="3.75" customHeight="1">
      <c r="B28" s="53"/>
      <c r="C28" s="49"/>
      <c r="D28" s="65"/>
      <c r="E28" s="49"/>
      <c r="F28" s="50"/>
      <c r="G28" s="54"/>
      <c r="H28" s="109"/>
      <c r="I28" s="110"/>
      <c r="J28" s="110"/>
      <c r="K28" s="110"/>
      <c r="L28" s="149"/>
    </row>
    <row r="29" spans="2:12" ht="15" customHeight="1">
      <c r="B29" s="53"/>
      <c r="C29" s="49" t="s">
        <v>63</v>
      </c>
      <c r="D29" s="65"/>
      <c r="E29" s="49"/>
      <c r="F29" s="50"/>
      <c r="G29" s="54" t="s">
        <v>62</v>
      </c>
      <c r="H29" s="109">
        <f aca="true" t="shared" si="1" ref="H29:K32">+H12/H$41*100</f>
        <v>41.5063941545383</v>
      </c>
      <c r="I29" s="110">
        <f t="shared" si="1"/>
        <v>40.725956837625645</v>
      </c>
      <c r="J29" s="110">
        <f>+J12/J$41*100</f>
        <v>40.09925234698941</v>
      </c>
      <c r="K29" s="110">
        <f t="shared" si="1"/>
        <v>39.07140006809252</v>
      </c>
      <c r="L29" s="149">
        <f>+L12/L$41*100</f>
        <v>38.403199672452445</v>
      </c>
    </row>
    <row r="30" spans="2:12" ht="15" customHeight="1">
      <c r="B30" s="53"/>
      <c r="C30" s="49" t="s">
        <v>182</v>
      </c>
      <c r="D30" s="65"/>
      <c r="E30" s="49"/>
      <c r="F30" s="50"/>
      <c r="G30" s="54" t="s">
        <v>62</v>
      </c>
      <c r="H30" s="109">
        <f t="shared" si="1"/>
        <v>39.86037724884573</v>
      </c>
      <c r="I30" s="110">
        <f t="shared" si="1"/>
        <v>39.21216033012042</v>
      </c>
      <c r="J30" s="110">
        <f>+J13/J$41*100</f>
        <v>38.71827996960163</v>
      </c>
      <c r="K30" s="110">
        <f t="shared" si="1"/>
        <v>37.81475842062004</v>
      </c>
      <c r="L30" s="149">
        <f>+L13/L$41*100</f>
        <v>37.25562876895937</v>
      </c>
    </row>
    <row r="31" spans="2:12" ht="15" customHeight="1">
      <c r="B31" s="53"/>
      <c r="C31" s="49"/>
      <c r="D31" s="49" t="s">
        <v>183</v>
      </c>
      <c r="E31" s="49"/>
      <c r="F31" s="50"/>
      <c r="G31" s="54" t="s">
        <v>62</v>
      </c>
      <c r="H31" s="109">
        <f t="shared" si="1"/>
        <v>37.62498310926665</v>
      </c>
      <c r="I31" s="110">
        <f t="shared" si="1"/>
        <v>36.904747724335046</v>
      </c>
      <c r="J31" s="110">
        <f>+J14/J$41*100</f>
        <v>36.11282774743269</v>
      </c>
      <c r="K31" s="110">
        <f t="shared" si="1"/>
        <v>35.10355187655458</v>
      </c>
      <c r="L31" s="149">
        <f>+L14/L$41*100</f>
        <v>34.230315098594794</v>
      </c>
    </row>
    <row r="32" spans="2:12" ht="15" customHeight="1">
      <c r="B32" s="53"/>
      <c r="C32" s="49"/>
      <c r="D32" s="49" t="s">
        <v>184</v>
      </c>
      <c r="E32" s="49"/>
      <c r="F32" s="50"/>
      <c r="G32" s="54" t="s">
        <v>62</v>
      </c>
      <c r="H32" s="109">
        <f t="shared" si="1"/>
        <v>3.8814110452716504</v>
      </c>
      <c r="I32" s="110">
        <f t="shared" si="1"/>
        <v>3.8212091132905988</v>
      </c>
      <c r="J32" s="110">
        <f>+J15/J$41*100</f>
        <v>3.98642459955672</v>
      </c>
      <c r="K32" s="110">
        <f t="shared" si="1"/>
        <v>3.967848191537938</v>
      </c>
      <c r="L32" s="149">
        <f>+L15/L$41*100</f>
        <v>4.172884573857645</v>
      </c>
    </row>
    <row r="33" spans="1:12" ht="3.75" customHeight="1">
      <c r="A33" s="52"/>
      <c r="B33" s="53"/>
      <c r="C33" s="49"/>
      <c r="D33" s="49"/>
      <c r="E33" s="49"/>
      <c r="F33" s="50"/>
      <c r="G33" s="54"/>
      <c r="H33" s="109"/>
      <c r="I33" s="110"/>
      <c r="J33" s="110"/>
      <c r="K33" s="110"/>
      <c r="L33" s="149"/>
    </row>
    <row r="34" spans="1:12" ht="15" customHeight="1">
      <c r="A34" s="52"/>
      <c r="B34" s="42" t="s">
        <v>186</v>
      </c>
      <c r="C34" s="43"/>
      <c r="D34" s="43"/>
      <c r="E34" s="43"/>
      <c r="F34" s="92"/>
      <c r="G34" s="54"/>
      <c r="H34" s="109"/>
      <c r="I34" s="110"/>
      <c r="J34" s="110"/>
      <c r="K34" s="110"/>
      <c r="L34" s="149"/>
    </row>
    <row r="35" spans="1:20" ht="15" customHeight="1">
      <c r="A35" s="52"/>
      <c r="B35" s="53"/>
      <c r="C35" s="49" t="s">
        <v>65</v>
      </c>
      <c r="D35" s="194"/>
      <c r="E35" s="194"/>
      <c r="F35" s="195"/>
      <c r="G35" s="24" t="s">
        <v>66</v>
      </c>
      <c r="H35" s="207">
        <v>-0.20040875959813084</v>
      </c>
      <c r="I35" s="199">
        <v>0.011449054629022005</v>
      </c>
      <c r="J35" s="199">
        <v>0.15593555230993655</v>
      </c>
      <c r="K35" s="199">
        <v>0.3086965306556827</v>
      </c>
      <c r="L35" s="206">
        <v>0.4214892089345849</v>
      </c>
      <c r="M35" s="239"/>
      <c r="N35" s="239"/>
      <c r="O35" s="239"/>
      <c r="Q35" s="239"/>
      <c r="R35" s="239"/>
      <c r="S35" s="239"/>
      <c r="T35" s="239"/>
    </row>
    <row r="36" spans="1:20" ht="15" customHeight="1">
      <c r="A36" s="52"/>
      <c r="B36" s="53"/>
      <c r="C36" s="49" t="s">
        <v>67</v>
      </c>
      <c r="D36" s="194"/>
      <c r="E36" s="194"/>
      <c r="F36" s="195"/>
      <c r="G36" s="24" t="s">
        <v>66</v>
      </c>
      <c r="H36" s="207">
        <v>-1.5393556673033197</v>
      </c>
      <c r="I36" s="199">
        <v>-1.0751728421419966</v>
      </c>
      <c r="J36" s="199">
        <v>-0.9130675294688059</v>
      </c>
      <c r="K36" s="199">
        <v>-0.65160644045952</v>
      </c>
      <c r="L36" s="206">
        <v>-0.46440719881971454</v>
      </c>
      <c r="M36" s="239"/>
      <c r="N36" s="239"/>
      <c r="O36" s="239"/>
      <c r="Q36" s="239"/>
      <c r="R36" s="239"/>
      <c r="S36" s="239"/>
      <c r="T36" s="239"/>
    </row>
    <row r="37" spans="1:20" ht="15" customHeight="1">
      <c r="A37" s="52"/>
      <c r="B37" s="53"/>
      <c r="C37" s="49" t="s">
        <v>68</v>
      </c>
      <c r="D37" s="194"/>
      <c r="E37" s="194"/>
      <c r="F37" s="195"/>
      <c r="G37" s="24" t="s">
        <v>66</v>
      </c>
      <c r="H37" s="207">
        <v>-0.3363859308132817</v>
      </c>
      <c r="I37" s="199">
        <v>0.13668334105004395</v>
      </c>
      <c r="J37" s="199">
        <v>0.34307355788376775</v>
      </c>
      <c r="K37" s="199">
        <v>0.5563490116340379</v>
      </c>
      <c r="L37" s="206">
        <v>0.6819997097115245</v>
      </c>
      <c r="M37" s="239"/>
      <c r="N37" s="239"/>
      <c r="O37" s="239"/>
      <c r="Q37" s="239"/>
      <c r="R37" s="239"/>
      <c r="S37" s="239"/>
      <c r="T37" s="239"/>
    </row>
    <row r="38" spans="1:20" ht="15" customHeight="1">
      <c r="A38" s="52"/>
      <c r="B38" s="53"/>
      <c r="C38" s="49" t="s">
        <v>187</v>
      </c>
      <c r="D38" s="194"/>
      <c r="E38" s="194"/>
      <c r="F38" s="195"/>
      <c r="G38" s="24" t="s">
        <v>70</v>
      </c>
      <c r="H38" s="207">
        <v>0.24844702847837474</v>
      </c>
      <c r="I38" s="199">
        <v>0.4730692718633257</v>
      </c>
      <c r="J38" s="199">
        <v>0.2063902168337238</v>
      </c>
      <c r="K38" s="199">
        <v>0.21327545375027018</v>
      </c>
      <c r="L38" s="206">
        <v>0.12565069807748652</v>
      </c>
      <c r="M38" s="239"/>
      <c r="N38" s="239"/>
      <c r="O38" s="239"/>
      <c r="Q38" s="239"/>
      <c r="R38" s="239"/>
      <c r="S38" s="239"/>
      <c r="T38" s="239"/>
    </row>
    <row r="39" spans="1:12" ht="3.75" customHeight="1">
      <c r="A39" s="52"/>
      <c r="B39" s="53"/>
      <c r="C39" s="49"/>
      <c r="D39" s="49"/>
      <c r="E39" s="49"/>
      <c r="F39" s="50"/>
      <c r="G39" s="54"/>
      <c r="H39" s="109"/>
      <c r="I39" s="110"/>
      <c r="J39" s="110"/>
      <c r="K39" s="110"/>
      <c r="L39" s="149"/>
    </row>
    <row r="40" spans="1:12" ht="15" customHeight="1">
      <c r="A40" s="52"/>
      <c r="B40" s="196" t="s">
        <v>71</v>
      </c>
      <c r="C40" s="49"/>
      <c r="D40" s="49"/>
      <c r="E40" s="49"/>
      <c r="F40" s="50"/>
      <c r="G40" s="54" t="s">
        <v>62</v>
      </c>
      <c r="H40" s="116">
        <f>+H17/H$41*100</f>
        <v>51.81908546527474</v>
      </c>
      <c r="I40" s="112">
        <f>+I17/I$41*100</f>
        <v>51.10435328973416</v>
      </c>
      <c r="J40" s="112">
        <f>+J17/J$41*100</f>
        <v>49.419596680360996</v>
      </c>
      <c r="K40" s="112">
        <f>+K17/K$41*100</f>
        <v>47.38404671351022</v>
      </c>
      <c r="L40" s="115">
        <f>+L17/L$41*100</f>
        <v>45.2119621291742</v>
      </c>
    </row>
    <row r="41" spans="2:12" ht="15" customHeight="1" thickBot="1">
      <c r="B41" s="55"/>
      <c r="C41" s="122" t="s">
        <v>174</v>
      </c>
      <c r="D41" s="56"/>
      <c r="E41" s="56"/>
      <c r="F41" s="57"/>
      <c r="G41" s="58" t="s">
        <v>175</v>
      </c>
      <c r="H41" s="136">
        <f>GDP!H6</f>
        <v>81153.966</v>
      </c>
      <c r="I41" s="82">
        <f>GDP!I6</f>
        <v>84849.397608</v>
      </c>
      <c r="J41" s="82">
        <f>GDP!J6</f>
        <v>90496.801258</v>
      </c>
      <c r="K41" s="82">
        <f>GDP!K6</f>
        <v>97292.462191</v>
      </c>
      <c r="L41" s="84">
        <f>GDP!L6</f>
        <v>103831.711794</v>
      </c>
    </row>
    <row r="42" ht="15" customHeight="1">
      <c r="B42" s="37" t="s">
        <v>105</v>
      </c>
    </row>
    <row r="43" ht="15" customHeight="1">
      <c r="B43" s="37" t="s">
        <v>188</v>
      </c>
    </row>
    <row r="44" spans="2:11" ht="15" customHeight="1">
      <c r="B44" s="37" t="s">
        <v>189</v>
      </c>
      <c r="H44" s="197"/>
      <c r="I44" s="197"/>
      <c r="J44" s="197"/>
      <c r="K44" s="197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sheetProtection/>
  <printOptions/>
  <pageMargins left="0.7" right="0.7" top="0.75" bottom="0.75" header="0.3" footer="0.3"/>
  <pageSetup orientation="portrait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W30"/>
  <sheetViews>
    <sheetView zoomScale="85" zoomScaleNormal="85" zoomScalePageLayoutView="0" workbookViewId="0" topLeftCell="A1">
      <selection activeCell="S40" sqref="S40"/>
    </sheetView>
  </sheetViews>
  <sheetFormatPr defaultColWidth="9.140625" defaultRowHeight="15"/>
  <cols>
    <col min="1" max="2" width="3.140625" style="37" customWidth="1"/>
    <col min="3" max="3" width="36.421875" style="37" customWidth="1"/>
    <col min="4" max="23" width="7.7109375" style="37" customWidth="1"/>
    <col min="24" max="16384" width="9.140625" style="37" customWidth="1"/>
  </cols>
  <sheetData>
    <row r="1" ht="22.5" customHeight="1" thickBot="1">
      <c r="B1" s="36" t="s">
        <v>190</v>
      </c>
    </row>
    <row r="2" spans="2:23" ht="18" customHeight="1">
      <c r="B2" s="306" t="s">
        <v>191</v>
      </c>
      <c r="C2" s="307"/>
      <c r="D2" s="303">
        <v>2017</v>
      </c>
      <c r="E2" s="304"/>
      <c r="F2" s="304"/>
      <c r="G2" s="304"/>
      <c r="H2" s="305"/>
      <c r="I2" s="303">
        <v>2018</v>
      </c>
      <c r="J2" s="304"/>
      <c r="K2" s="304"/>
      <c r="L2" s="304"/>
      <c r="M2" s="305"/>
      <c r="N2" s="304">
        <v>2019</v>
      </c>
      <c r="O2" s="304"/>
      <c r="P2" s="304"/>
      <c r="Q2" s="304"/>
      <c r="R2" s="305"/>
      <c r="S2" s="304">
        <v>2020</v>
      </c>
      <c r="T2" s="304"/>
      <c r="U2" s="304"/>
      <c r="V2" s="304"/>
      <c r="W2" s="305"/>
    </row>
    <row r="3" spans="2:23" ht="81.75" customHeight="1" thickBot="1">
      <c r="B3" s="308"/>
      <c r="C3" s="309"/>
      <c r="D3" s="140" t="s">
        <v>17</v>
      </c>
      <c r="E3" s="141" t="s">
        <v>9</v>
      </c>
      <c r="F3" s="141" t="s">
        <v>192</v>
      </c>
      <c r="G3" s="142" t="s">
        <v>193</v>
      </c>
      <c r="H3" s="143" t="s">
        <v>10</v>
      </c>
      <c r="I3" s="140" t="s">
        <v>8</v>
      </c>
      <c r="J3" s="141" t="s">
        <v>9</v>
      </c>
      <c r="K3" s="141" t="s">
        <v>192</v>
      </c>
      <c r="L3" s="142" t="s">
        <v>193</v>
      </c>
      <c r="M3" s="143" t="s">
        <v>10</v>
      </c>
      <c r="N3" s="140" t="s">
        <v>8</v>
      </c>
      <c r="O3" s="141" t="s">
        <v>9</v>
      </c>
      <c r="P3" s="141" t="s">
        <v>192</v>
      </c>
      <c r="Q3" s="142" t="s">
        <v>193</v>
      </c>
      <c r="R3" s="143" t="s">
        <v>10</v>
      </c>
      <c r="S3" s="140" t="s">
        <v>8</v>
      </c>
      <c r="T3" s="141" t="s">
        <v>9</v>
      </c>
      <c r="U3" s="141" t="s">
        <v>192</v>
      </c>
      <c r="V3" s="142" t="s">
        <v>193</v>
      </c>
      <c r="W3" s="143" t="s">
        <v>10</v>
      </c>
    </row>
    <row r="4" spans="2:23" ht="15" customHeight="1">
      <c r="B4" s="53" t="s">
        <v>194</v>
      </c>
      <c r="C4" s="52"/>
      <c r="D4" s="150">
        <v>3.3612168553440256</v>
      </c>
      <c r="E4" s="151">
        <v>3.3344437711642083</v>
      </c>
      <c r="F4" s="151">
        <v>3.3</v>
      </c>
      <c r="G4" s="152">
        <v>3.29</v>
      </c>
      <c r="H4" s="153">
        <v>3.260436257404442</v>
      </c>
      <c r="I4" s="150">
        <v>4.312704206924849</v>
      </c>
      <c r="J4" s="151">
        <v>4.166256470808394</v>
      </c>
      <c r="K4" s="151">
        <v>3.8</v>
      </c>
      <c r="L4" s="152">
        <v>3.7</v>
      </c>
      <c r="M4" s="153">
        <v>4.110709129123324</v>
      </c>
      <c r="N4" s="150">
        <v>4.743260398300691</v>
      </c>
      <c r="O4" s="151">
        <v>4.373451598251332</v>
      </c>
      <c r="P4" s="151">
        <v>4</v>
      </c>
      <c r="Q4" s="152">
        <v>3.9</v>
      </c>
      <c r="R4" s="153">
        <v>4.314029294520583</v>
      </c>
      <c r="S4" s="150">
        <v>3.779655595526336</v>
      </c>
      <c r="T4" s="203">
        <v>3.8783375877819326</v>
      </c>
      <c r="U4" s="203" t="s">
        <v>16</v>
      </c>
      <c r="V4" s="152">
        <v>3.5</v>
      </c>
      <c r="W4" s="153" t="s">
        <v>16</v>
      </c>
    </row>
    <row r="5" spans="2:23" ht="15" customHeight="1">
      <c r="B5" s="53"/>
      <c r="C5" s="52" t="s">
        <v>195</v>
      </c>
      <c r="D5" s="150">
        <v>3.4470346637716034</v>
      </c>
      <c r="E5" s="151">
        <v>3.3613962438292955</v>
      </c>
      <c r="F5" s="151">
        <v>3.3</v>
      </c>
      <c r="G5" s="152" t="s">
        <v>16</v>
      </c>
      <c r="H5" s="153">
        <v>3.417798791481519</v>
      </c>
      <c r="I5" s="150">
        <v>3.7521640105732814</v>
      </c>
      <c r="J5" s="151">
        <v>2.9058431942968754</v>
      </c>
      <c r="K5" s="151">
        <v>3.3</v>
      </c>
      <c r="L5" s="152" t="s">
        <v>16</v>
      </c>
      <c r="M5" s="153">
        <v>3.818948164716063</v>
      </c>
      <c r="N5" s="150">
        <v>4.13491425407355</v>
      </c>
      <c r="O5" s="151">
        <v>2.8540125387920057</v>
      </c>
      <c r="P5" s="151">
        <v>3.3</v>
      </c>
      <c r="Q5" s="152" t="s">
        <v>16</v>
      </c>
      <c r="R5" s="153">
        <v>4.044242593522651</v>
      </c>
      <c r="S5" s="150">
        <v>4.079570601692311</v>
      </c>
      <c r="T5" s="203">
        <v>2.876610442972627</v>
      </c>
      <c r="U5" s="203" t="s">
        <v>16</v>
      </c>
      <c r="V5" s="152" t="s">
        <v>16</v>
      </c>
      <c r="W5" s="153" t="s">
        <v>16</v>
      </c>
    </row>
    <row r="6" spans="2:23" ht="15">
      <c r="B6" s="53"/>
      <c r="C6" s="52" t="s">
        <v>196</v>
      </c>
      <c r="D6" s="150">
        <v>-0.09137252394963014</v>
      </c>
      <c r="E6" s="151">
        <v>0.365660305744675</v>
      </c>
      <c r="F6" s="151">
        <v>0.8</v>
      </c>
      <c r="G6" s="152" t="s">
        <v>16</v>
      </c>
      <c r="H6" s="153">
        <v>0.2721220657460277</v>
      </c>
      <c r="I6" s="150">
        <v>1.178560518968169</v>
      </c>
      <c r="J6" s="151">
        <v>1.3413629540656835</v>
      </c>
      <c r="K6" s="151">
        <v>1.8</v>
      </c>
      <c r="L6" s="152" t="s">
        <v>16</v>
      </c>
      <c r="M6" s="153">
        <v>1.672312768581219</v>
      </c>
      <c r="N6" s="150">
        <v>1.6759881976733624</v>
      </c>
      <c r="O6" s="151">
        <v>1.5846149524220365</v>
      </c>
      <c r="P6" s="203">
        <v>1.8</v>
      </c>
      <c r="Q6" s="152" t="s">
        <v>16</v>
      </c>
      <c r="R6" s="153">
        <v>1.9000000000000128</v>
      </c>
      <c r="S6" s="150">
        <v>2.0395723857588735</v>
      </c>
      <c r="T6" s="203">
        <v>1.5558958734777528</v>
      </c>
      <c r="U6" s="203" t="s">
        <v>16</v>
      </c>
      <c r="V6" s="152" t="s">
        <v>16</v>
      </c>
      <c r="W6" s="153" t="s">
        <v>16</v>
      </c>
    </row>
    <row r="7" spans="2:23" ht="15">
      <c r="B7" s="53"/>
      <c r="C7" s="52" t="s">
        <v>197</v>
      </c>
      <c r="D7" s="150">
        <v>2.158786441533067</v>
      </c>
      <c r="E7" s="151">
        <v>3.0134773331814024</v>
      </c>
      <c r="F7" s="151">
        <v>1</v>
      </c>
      <c r="G7" s="152" t="s">
        <v>16</v>
      </c>
      <c r="H7" s="153">
        <v>-0.07058002870560243</v>
      </c>
      <c r="I7" s="150">
        <v>8.373695370496392</v>
      </c>
      <c r="J7" s="151">
        <v>4.211914855573173</v>
      </c>
      <c r="K7" s="151">
        <v>5.9</v>
      </c>
      <c r="L7" s="152" t="s">
        <v>16</v>
      </c>
      <c r="M7" s="153">
        <v>5.097788851777607</v>
      </c>
      <c r="N7" s="150">
        <v>4.880177708265009</v>
      </c>
      <c r="O7" s="151">
        <v>3.199436296278102</v>
      </c>
      <c r="P7" s="203">
        <v>4.5</v>
      </c>
      <c r="Q7" s="152" t="s">
        <v>16</v>
      </c>
      <c r="R7" s="153">
        <v>5.538153505834975</v>
      </c>
      <c r="S7" s="150">
        <v>4.27324128517526</v>
      </c>
      <c r="T7" s="203">
        <v>3.1908107049315904</v>
      </c>
      <c r="U7" s="203" t="s">
        <v>16</v>
      </c>
      <c r="V7" s="152" t="s">
        <v>16</v>
      </c>
      <c r="W7" s="153" t="s">
        <v>16</v>
      </c>
    </row>
    <row r="8" spans="2:23" ht="15">
      <c r="B8" s="53"/>
      <c r="C8" s="52" t="s">
        <v>198</v>
      </c>
      <c r="D8" s="150">
        <v>3.5279639856222076</v>
      </c>
      <c r="E8" s="151">
        <v>4.993805903039594</v>
      </c>
      <c r="F8" s="151">
        <v>4.6</v>
      </c>
      <c r="G8" s="152">
        <v>5.376</v>
      </c>
      <c r="H8" s="153">
        <v>4.6119295350880884</v>
      </c>
      <c r="I8" s="150">
        <v>7.842954557185422</v>
      </c>
      <c r="J8" s="151">
        <v>7.841745272512313</v>
      </c>
      <c r="K8" s="151">
        <v>6.7</v>
      </c>
      <c r="L8" s="152">
        <v>5.844</v>
      </c>
      <c r="M8" s="153">
        <v>7.866399725308937</v>
      </c>
      <c r="N8" s="150">
        <v>8.979599533159785</v>
      </c>
      <c r="O8" s="151">
        <v>7.691391413757831</v>
      </c>
      <c r="P8" s="203">
        <v>7.6</v>
      </c>
      <c r="Q8" s="152">
        <v>6.592</v>
      </c>
      <c r="R8" s="153">
        <v>8.797911205267294</v>
      </c>
      <c r="S8" s="150">
        <v>5.902154188353137</v>
      </c>
      <c r="T8" s="203">
        <v>6.275630884770211</v>
      </c>
      <c r="U8" s="203" t="s">
        <v>16</v>
      </c>
      <c r="V8" s="152">
        <v>5.816</v>
      </c>
      <c r="W8" s="153" t="s">
        <v>16</v>
      </c>
    </row>
    <row r="9" spans="2:23" ht="15">
      <c r="B9" s="53"/>
      <c r="C9" s="52" t="s">
        <v>199</v>
      </c>
      <c r="D9" s="150">
        <v>3.834458345402794</v>
      </c>
      <c r="E9" s="151">
        <v>4.773703704470855</v>
      </c>
      <c r="F9" s="151">
        <v>4.6</v>
      </c>
      <c r="G9" s="152">
        <v>5.064</v>
      </c>
      <c r="H9" s="153">
        <v>4.595552939662673</v>
      </c>
      <c r="I9" s="150">
        <v>7.8659595992326246</v>
      </c>
      <c r="J9" s="151">
        <v>6.790876420330649</v>
      </c>
      <c r="K9" s="151">
        <v>6.5</v>
      </c>
      <c r="L9" s="152">
        <v>5.72</v>
      </c>
      <c r="M9" s="153">
        <v>7.527945121225388</v>
      </c>
      <c r="N9" s="150">
        <v>8.35327764804184</v>
      </c>
      <c r="O9" s="151">
        <v>6.280352874700124</v>
      </c>
      <c r="P9" s="203">
        <v>6.9</v>
      </c>
      <c r="Q9" s="152">
        <v>6.04</v>
      </c>
      <c r="R9" s="153">
        <v>8.47507194222985</v>
      </c>
      <c r="S9" s="150">
        <v>5.973397798877201</v>
      </c>
      <c r="T9" s="203">
        <v>5.384749424379698</v>
      </c>
      <c r="U9" s="203" t="s">
        <v>16</v>
      </c>
      <c r="V9" s="152">
        <v>5.4</v>
      </c>
      <c r="W9" s="153" t="s">
        <v>16</v>
      </c>
    </row>
    <row r="10" spans="2:23" ht="3.75" customHeight="1">
      <c r="B10" s="53"/>
      <c r="C10" s="52"/>
      <c r="D10" s="150"/>
      <c r="E10" s="151"/>
      <c r="F10" s="151"/>
      <c r="G10" s="152"/>
      <c r="H10" s="153"/>
      <c r="I10" s="150"/>
      <c r="J10" s="151"/>
      <c r="K10" s="151"/>
      <c r="L10" s="152"/>
      <c r="M10" s="153"/>
      <c r="N10" s="150"/>
      <c r="O10" s="151"/>
      <c r="P10" s="203"/>
      <c r="Q10" s="152"/>
      <c r="R10" s="153"/>
      <c r="S10" s="150">
        <v>0</v>
      </c>
      <c r="T10" s="203">
        <v>0</v>
      </c>
      <c r="U10" s="203" t="s">
        <v>16</v>
      </c>
      <c r="V10" s="152"/>
      <c r="W10" s="153" t="s">
        <v>16</v>
      </c>
    </row>
    <row r="11" spans="2:23" ht="18">
      <c r="B11" s="53" t="s">
        <v>200</v>
      </c>
      <c r="C11" s="52"/>
      <c r="D11" s="150">
        <v>1.3716068205663845</v>
      </c>
      <c r="E11" s="151">
        <v>1.2785339079018243</v>
      </c>
      <c r="F11" s="151">
        <v>1.3</v>
      </c>
      <c r="G11" s="152">
        <v>1.161</v>
      </c>
      <c r="H11" s="153">
        <v>1.3283667428645396</v>
      </c>
      <c r="I11" s="150">
        <v>2.3633081019192446</v>
      </c>
      <c r="J11" s="151">
        <v>1.7117883221712038</v>
      </c>
      <c r="K11" s="151">
        <v>1.7</v>
      </c>
      <c r="L11" s="152">
        <v>1.358</v>
      </c>
      <c r="M11" s="153">
        <v>1.917924468453469</v>
      </c>
      <c r="N11" s="150">
        <v>1.9773461147225078</v>
      </c>
      <c r="O11" s="151">
        <v>1.8998962607452485</v>
      </c>
      <c r="P11" s="203">
        <v>2</v>
      </c>
      <c r="Q11" s="152">
        <v>1.656</v>
      </c>
      <c r="R11" s="153">
        <v>2.194196683997629</v>
      </c>
      <c r="S11" s="150">
        <v>2.3236738890178117</v>
      </c>
      <c r="T11" s="203">
        <v>2.0999104491246534</v>
      </c>
      <c r="U11" s="203" t="s">
        <v>16</v>
      </c>
      <c r="V11" s="152">
        <v>1.853</v>
      </c>
      <c r="W11" s="153" t="s">
        <v>16</v>
      </c>
    </row>
    <row r="12" spans="2:23" ht="3.75" customHeight="1">
      <c r="B12" s="53"/>
      <c r="C12" s="52"/>
      <c r="D12" s="150"/>
      <c r="E12" s="151"/>
      <c r="F12" s="151"/>
      <c r="G12" s="152"/>
      <c r="H12" s="153"/>
      <c r="I12" s="150"/>
      <c r="J12" s="151"/>
      <c r="K12" s="151"/>
      <c r="L12" s="152"/>
      <c r="M12" s="153"/>
      <c r="N12" s="150"/>
      <c r="O12" s="151"/>
      <c r="P12" s="203"/>
      <c r="Q12" s="152"/>
      <c r="R12" s="153"/>
      <c r="S12" s="150">
        <v>0</v>
      </c>
      <c r="T12" s="203">
        <v>0</v>
      </c>
      <c r="U12" s="203" t="s">
        <v>16</v>
      </c>
      <c r="V12" s="152"/>
      <c r="W12" s="153" t="s">
        <v>16</v>
      </c>
    </row>
    <row r="13" spans="2:23" ht="15">
      <c r="B13" s="53" t="s">
        <v>201</v>
      </c>
      <c r="C13" s="52"/>
      <c r="D13" s="150">
        <v>2.245966991006327</v>
      </c>
      <c r="E13" s="151">
        <v>2.040528956694465</v>
      </c>
      <c r="F13" s="151">
        <v>1.3</v>
      </c>
      <c r="G13" s="152" t="s">
        <v>16</v>
      </c>
      <c r="H13" s="153" t="s">
        <v>16</v>
      </c>
      <c r="I13" s="150">
        <v>1.6847442096925533</v>
      </c>
      <c r="J13" s="151">
        <v>1.4020684466373279</v>
      </c>
      <c r="K13" s="151">
        <v>1.2</v>
      </c>
      <c r="L13" s="152" t="s">
        <v>16</v>
      </c>
      <c r="M13" s="153" t="s">
        <v>16</v>
      </c>
      <c r="N13" s="150">
        <v>1.1871668335466552</v>
      </c>
      <c r="O13" s="151">
        <v>1.001258004549599</v>
      </c>
      <c r="P13" s="203">
        <v>1.2</v>
      </c>
      <c r="Q13" s="152" t="s">
        <v>16</v>
      </c>
      <c r="R13" s="153" t="s">
        <v>16</v>
      </c>
      <c r="S13" s="150">
        <v>1.0990517483038644</v>
      </c>
      <c r="T13" s="203">
        <v>0.9750775067830952</v>
      </c>
      <c r="U13" s="203" t="s">
        <v>16</v>
      </c>
      <c r="V13" s="152" t="s">
        <v>16</v>
      </c>
      <c r="W13" s="153" t="s">
        <v>16</v>
      </c>
    </row>
    <row r="14" spans="2:23" ht="15">
      <c r="B14" s="53" t="s">
        <v>202</v>
      </c>
      <c r="C14" s="52"/>
      <c r="D14" s="150">
        <v>8.182425</v>
      </c>
      <c r="E14" s="151">
        <v>8.189802728766075</v>
      </c>
      <c r="F14" s="151">
        <v>8.3</v>
      </c>
      <c r="G14" s="152">
        <v>8.077</v>
      </c>
      <c r="H14" s="153">
        <v>8.276358072230602</v>
      </c>
      <c r="I14" s="150">
        <v>7.4891749999999995</v>
      </c>
      <c r="J14" s="151">
        <v>7.302468741966865</v>
      </c>
      <c r="K14" s="151">
        <v>7.4</v>
      </c>
      <c r="L14" s="152">
        <v>7.543</v>
      </c>
      <c r="M14" s="153">
        <v>7.474191695700309</v>
      </c>
      <c r="N14" s="150">
        <v>6.8195500000000004</v>
      </c>
      <c r="O14" s="151">
        <v>6.699548221173933</v>
      </c>
      <c r="P14" s="203">
        <v>6.6</v>
      </c>
      <c r="Q14" s="152">
        <v>7.399</v>
      </c>
      <c r="R14" s="153">
        <v>6.556163227749311</v>
      </c>
      <c r="S14" s="150">
        <v>6.196425</v>
      </c>
      <c r="T14" s="203">
        <v>6.080723946960348</v>
      </c>
      <c r="U14" s="203" t="s">
        <v>16</v>
      </c>
      <c r="V14" s="152">
        <v>6.544</v>
      </c>
      <c r="W14" s="153" t="s">
        <v>16</v>
      </c>
    </row>
    <row r="15" spans="2:23" ht="15">
      <c r="B15" s="53" t="s">
        <v>203</v>
      </c>
      <c r="C15" s="52"/>
      <c r="D15" s="150">
        <v>4.382666119622442</v>
      </c>
      <c r="E15" s="151">
        <v>3.9473684210526327</v>
      </c>
      <c r="F15" s="151" t="s">
        <v>16</v>
      </c>
      <c r="G15" s="152" t="s">
        <v>16</v>
      </c>
      <c r="H15" s="153" t="s">
        <v>16</v>
      </c>
      <c r="I15" s="150">
        <v>5.104956784560002</v>
      </c>
      <c r="J15" s="151">
        <v>4.641350210970474</v>
      </c>
      <c r="K15" s="151" t="s">
        <v>16</v>
      </c>
      <c r="L15" s="152" t="s">
        <v>16</v>
      </c>
      <c r="M15" s="153" t="s">
        <v>16</v>
      </c>
      <c r="N15" s="150">
        <v>5.318574949712243</v>
      </c>
      <c r="O15" s="151">
        <v>4.8387096774193505</v>
      </c>
      <c r="P15" s="203" t="s">
        <v>16</v>
      </c>
      <c r="Q15" s="152" t="s">
        <v>16</v>
      </c>
      <c r="R15" s="153" t="s">
        <v>16</v>
      </c>
      <c r="S15" s="150">
        <v>5.323527039821414</v>
      </c>
      <c r="T15" s="203">
        <v>5.192307692307696</v>
      </c>
      <c r="U15" s="203" t="s">
        <v>16</v>
      </c>
      <c r="V15" s="152" t="s">
        <v>16</v>
      </c>
      <c r="W15" s="153" t="s">
        <v>16</v>
      </c>
    </row>
    <row r="16" spans="2:23" ht="15">
      <c r="B16" s="53" t="s">
        <v>138</v>
      </c>
      <c r="C16" s="52"/>
      <c r="D16" s="150">
        <v>3.923777145639761</v>
      </c>
      <c r="E16" s="151" t="s">
        <v>16</v>
      </c>
      <c r="F16" s="151">
        <v>4.1</v>
      </c>
      <c r="G16" s="152" t="s">
        <v>16</v>
      </c>
      <c r="H16" s="153">
        <v>4.1094105327756925</v>
      </c>
      <c r="I16" s="150">
        <v>5.071601134096099</v>
      </c>
      <c r="J16" s="151" t="s">
        <v>16</v>
      </c>
      <c r="K16" s="151">
        <v>4.8</v>
      </c>
      <c r="L16" s="152" t="s">
        <v>16</v>
      </c>
      <c r="M16" s="153">
        <v>4.811582962806082</v>
      </c>
      <c r="N16" s="150">
        <v>5.288195756713492</v>
      </c>
      <c r="O16" s="151" t="s">
        <v>16</v>
      </c>
      <c r="P16" s="203">
        <v>4.9</v>
      </c>
      <c r="Q16" s="152" t="s">
        <v>16</v>
      </c>
      <c r="R16" s="153">
        <v>5.50640751271203</v>
      </c>
      <c r="S16" s="150">
        <v>5.32177363477075</v>
      </c>
      <c r="T16" s="203" t="s">
        <v>16</v>
      </c>
      <c r="U16" s="203" t="s">
        <v>16</v>
      </c>
      <c r="V16" s="152" t="s">
        <v>16</v>
      </c>
      <c r="W16" s="153" t="s">
        <v>16</v>
      </c>
    </row>
    <row r="17" spans="2:23" ht="3.75" customHeight="1">
      <c r="B17" s="53"/>
      <c r="C17" s="52"/>
      <c r="D17" s="150"/>
      <c r="E17" s="151"/>
      <c r="F17" s="151"/>
      <c r="G17" s="152"/>
      <c r="H17" s="153"/>
      <c r="I17" s="150"/>
      <c r="J17" s="151"/>
      <c r="K17" s="151"/>
      <c r="L17" s="152"/>
      <c r="M17" s="153"/>
      <c r="N17" s="150"/>
      <c r="O17" s="151"/>
      <c r="P17" s="203"/>
      <c r="Q17" s="152"/>
      <c r="R17" s="153"/>
      <c r="S17" s="150"/>
      <c r="T17" s="203"/>
      <c r="U17" s="203" t="s">
        <v>16</v>
      </c>
      <c r="V17" s="152"/>
      <c r="W17" s="153" t="s">
        <v>16</v>
      </c>
    </row>
    <row r="18" spans="2:23" ht="15">
      <c r="B18" s="53" t="s">
        <v>204</v>
      </c>
      <c r="C18" s="52"/>
      <c r="D18" s="150"/>
      <c r="E18" s="203"/>
      <c r="F18" s="203">
        <v>-1.6</v>
      </c>
      <c r="G18" s="152">
        <v>-1.189</v>
      </c>
      <c r="H18" s="153">
        <v>-1.814006587772367</v>
      </c>
      <c r="I18" s="150"/>
      <c r="J18" s="203"/>
      <c r="K18" s="203">
        <v>-1</v>
      </c>
      <c r="L18" s="152">
        <v>-0.744</v>
      </c>
      <c r="M18" s="153">
        <v>-0.921031096705539</v>
      </c>
      <c r="N18" s="150"/>
      <c r="O18" s="203"/>
      <c r="P18" s="203">
        <v>-0.2</v>
      </c>
      <c r="Q18" s="152">
        <v>-0.066</v>
      </c>
      <c r="R18" s="153">
        <v>-0.4343218398679284</v>
      </c>
      <c r="S18" s="150"/>
      <c r="T18" s="203"/>
      <c r="U18" s="203" t="s">
        <v>16</v>
      </c>
      <c r="V18" s="152">
        <v>-0.1</v>
      </c>
      <c r="W18" s="153" t="s">
        <v>16</v>
      </c>
    </row>
    <row r="19" spans="2:23" ht="15">
      <c r="B19" s="53" t="s">
        <v>205</v>
      </c>
      <c r="C19" s="52"/>
      <c r="D19" s="150"/>
      <c r="E19" s="203"/>
      <c r="F19" s="203">
        <v>50.6</v>
      </c>
      <c r="G19" s="152">
        <v>50.896</v>
      </c>
      <c r="H19" s="153">
        <v>51.88816018386535</v>
      </c>
      <c r="I19" s="150"/>
      <c r="J19" s="203"/>
      <c r="K19" s="203">
        <v>49.9</v>
      </c>
      <c r="L19" s="152">
        <v>49.658</v>
      </c>
      <c r="M19" s="153">
        <v>51.16471997821073</v>
      </c>
      <c r="N19" s="150"/>
      <c r="O19" s="203"/>
      <c r="P19" s="203">
        <v>47.2</v>
      </c>
      <c r="Q19" s="152">
        <v>47.781</v>
      </c>
      <c r="R19" s="153">
        <v>49.39500360880544</v>
      </c>
      <c r="S19" s="150"/>
      <c r="T19" s="203"/>
      <c r="U19" s="203" t="s">
        <v>16</v>
      </c>
      <c r="V19" s="152">
        <v>46.276</v>
      </c>
      <c r="W19" s="153" t="s">
        <v>16</v>
      </c>
    </row>
    <row r="20" spans="2:23" ht="3.75" customHeight="1">
      <c r="B20" s="53"/>
      <c r="C20" s="52"/>
      <c r="D20" s="150"/>
      <c r="E20" s="152"/>
      <c r="F20" s="152"/>
      <c r="G20" s="152"/>
      <c r="H20" s="153"/>
      <c r="I20" s="150"/>
      <c r="J20" s="152"/>
      <c r="K20" s="152"/>
      <c r="L20" s="152"/>
      <c r="M20" s="153"/>
      <c r="N20" s="150"/>
      <c r="O20" s="151"/>
      <c r="P20" s="203"/>
      <c r="Q20" s="152"/>
      <c r="R20" s="153"/>
      <c r="S20" s="150"/>
      <c r="T20" s="203">
        <v>0</v>
      </c>
      <c r="U20" s="203" t="s">
        <v>16</v>
      </c>
      <c r="V20" s="152"/>
      <c r="W20" s="153" t="s">
        <v>16</v>
      </c>
    </row>
    <row r="21" spans="2:23" ht="15.75" thickBot="1">
      <c r="B21" s="55" t="s">
        <v>206</v>
      </c>
      <c r="C21" s="59"/>
      <c r="D21" s="234">
        <v>-1.690244312921609</v>
      </c>
      <c r="E21" s="155">
        <v>-0.8521627945878256</v>
      </c>
      <c r="F21" s="155">
        <v>0.8</v>
      </c>
      <c r="G21" s="155">
        <v>0.297</v>
      </c>
      <c r="H21" s="156">
        <v>-1.407853318217169</v>
      </c>
      <c r="I21" s="234">
        <v>-1.886201436049233</v>
      </c>
      <c r="J21" s="155">
        <v>-0.11889837759560962</v>
      </c>
      <c r="K21" s="155">
        <v>0.7</v>
      </c>
      <c r="L21" s="155">
        <v>0.221</v>
      </c>
      <c r="M21" s="156">
        <v>-0.06213428339593411</v>
      </c>
      <c r="N21" s="234">
        <v>-0.7910958712959634</v>
      </c>
      <c r="O21" s="154">
        <v>1.058678826395349</v>
      </c>
      <c r="P21" s="154">
        <v>1.3</v>
      </c>
      <c r="Q21" s="155">
        <v>0.473</v>
      </c>
      <c r="R21" s="156">
        <v>0.7750934954531871</v>
      </c>
      <c r="S21" s="234">
        <v>-0.5811037331500346</v>
      </c>
      <c r="T21" s="154">
        <v>1.87916871454824</v>
      </c>
      <c r="U21" s="154" t="s">
        <v>16</v>
      </c>
      <c r="V21" s="155">
        <v>0.794</v>
      </c>
      <c r="W21" s="156" t="s">
        <v>16</v>
      </c>
    </row>
    <row r="22" ht="15">
      <c r="B22" s="37" t="s">
        <v>207</v>
      </c>
    </row>
    <row r="23" ht="15">
      <c r="B23" s="37" t="s">
        <v>210</v>
      </c>
    </row>
    <row r="24" spans="1:10" ht="15">
      <c r="A24" s="160"/>
      <c r="B24" s="22" t="s">
        <v>214</v>
      </c>
      <c r="C24" s="160"/>
      <c r="D24" s="183"/>
      <c r="E24" s="183"/>
      <c r="F24" s="183"/>
      <c r="G24" s="183"/>
      <c r="H24" s="183"/>
      <c r="I24" s="183"/>
      <c r="J24" s="184"/>
    </row>
    <row r="25" ht="15">
      <c r="B25" s="37" t="s">
        <v>211</v>
      </c>
    </row>
    <row r="26" ht="15">
      <c r="B26" s="37" t="s">
        <v>212</v>
      </c>
    </row>
    <row r="27" ht="15">
      <c r="B27" s="37" t="s">
        <v>213</v>
      </c>
    </row>
    <row r="29" ht="15">
      <c r="B29" s="37" t="s">
        <v>208</v>
      </c>
    </row>
    <row r="30" ht="15">
      <c r="B30" s="37" t="s">
        <v>209</v>
      </c>
    </row>
  </sheetData>
  <sheetProtection/>
  <mergeCells count="5">
    <mergeCell ref="I2:M2"/>
    <mergeCell ref="D2:H2"/>
    <mergeCell ref="B2:C3"/>
    <mergeCell ref="N2:R2"/>
    <mergeCell ref="S2:W2"/>
  </mergeCells>
  <printOptions/>
  <pageMargins left="0.7" right="0.7" top="0.75" bottom="0.75" header="0.3" footer="0.3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Fejes</dc:creator>
  <cp:keywords/>
  <dc:description/>
  <cp:lastModifiedBy>caganova</cp:lastModifiedBy>
  <cp:lastPrinted>2017-06-20T08:55:05Z</cp:lastPrinted>
  <dcterms:created xsi:type="dcterms:W3CDTF">2013-10-16T07:18:04Z</dcterms:created>
  <dcterms:modified xsi:type="dcterms:W3CDTF">2017-12-19T06:42:04Z</dcterms:modified>
  <cp:category/>
  <cp:version/>
  <cp:contentType/>
  <cp:contentStatus/>
</cp:coreProperties>
</file>