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075"/>
  </bookViews>
  <sheets>
    <sheet name="QBOP_2008" sheetId="1" r:id="rId1"/>
  </sheets>
  <definedNames>
    <definedName name="_xlnm._FilterDatabase" localSheetId="0" hidden="1">QBOP_2008!$A$6:$BC$92</definedName>
  </definedNames>
  <calcPr calcId="145621"/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J77" i="1"/>
  <c r="I77" i="1"/>
  <c r="G77" i="1"/>
  <c r="F77" i="1"/>
  <c r="H77" i="1" s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N67" i="1" s="1"/>
  <c r="J67" i="1"/>
  <c r="I67" i="1"/>
  <c r="G67" i="1"/>
  <c r="F67" i="1"/>
  <c r="D67" i="1"/>
  <c r="E67" i="1" s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M61" i="1" s="1"/>
  <c r="L62" i="1"/>
  <c r="L61" i="1" s="1"/>
  <c r="J62" i="1"/>
  <c r="J61" i="1" s="1"/>
  <c r="I62" i="1"/>
  <c r="G62" i="1"/>
  <c r="G61" i="1" s="1"/>
  <c r="F62" i="1"/>
  <c r="F61" i="1" s="1"/>
  <c r="D62" i="1"/>
  <c r="C62" i="1"/>
  <c r="C61" i="1" s="1"/>
  <c r="I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K51" i="1" s="1"/>
  <c r="G51" i="1"/>
  <c r="F51" i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M45" i="1" s="1"/>
  <c r="L46" i="1"/>
  <c r="J46" i="1"/>
  <c r="J45" i="1" s="1"/>
  <c r="I46" i="1"/>
  <c r="I45" i="1" s="1"/>
  <c r="I44" i="1" s="1"/>
  <c r="G46" i="1"/>
  <c r="G45" i="1" s="1"/>
  <c r="G44" i="1" s="1"/>
  <c r="F46" i="1"/>
  <c r="D46" i="1"/>
  <c r="D45" i="1" s="1"/>
  <c r="C46" i="1"/>
  <c r="C45" i="1" s="1"/>
  <c r="C44" i="1" s="1"/>
  <c r="L45" i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D40" i="1"/>
  <c r="C40" i="1"/>
  <c r="N39" i="1"/>
  <c r="K39" i="1"/>
  <c r="H39" i="1"/>
  <c r="E39" i="1"/>
  <c r="N38" i="1"/>
  <c r="K38" i="1"/>
  <c r="H38" i="1"/>
  <c r="E38" i="1"/>
  <c r="M37" i="1"/>
  <c r="L37" i="1"/>
  <c r="J37" i="1"/>
  <c r="I37" i="1"/>
  <c r="G37" i="1"/>
  <c r="F37" i="1"/>
  <c r="D37" i="1"/>
  <c r="C37" i="1"/>
  <c r="N36" i="1"/>
  <c r="K36" i="1"/>
  <c r="H36" i="1"/>
  <c r="E36" i="1"/>
  <c r="N35" i="1"/>
  <c r="K35" i="1"/>
  <c r="H35" i="1"/>
  <c r="E35" i="1"/>
  <c r="M34" i="1"/>
  <c r="L34" i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J25" i="1"/>
  <c r="I25" i="1"/>
  <c r="I24" i="1" s="1"/>
  <c r="G25" i="1"/>
  <c r="G24" i="1" s="1"/>
  <c r="G22" i="1" s="1"/>
  <c r="F25" i="1"/>
  <c r="D25" i="1"/>
  <c r="C25" i="1"/>
  <c r="M24" i="1"/>
  <c r="M22" i="1" s="1"/>
  <c r="D24" i="1"/>
  <c r="D22" i="1" s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J8" i="1"/>
  <c r="I8" i="1"/>
  <c r="K8" i="1" s="1"/>
  <c r="G8" i="1"/>
  <c r="F8" i="1"/>
  <c r="D8" i="1"/>
  <c r="C8" i="1"/>
  <c r="N7" i="1"/>
  <c r="K7" i="1"/>
  <c r="H7" i="1"/>
  <c r="E7" i="1"/>
  <c r="N25" i="1" l="1"/>
  <c r="H34" i="1"/>
  <c r="N34" i="1"/>
  <c r="H37" i="1"/>
  <c r="H8" i="1"/>
  <c r="D6" i="1"/>
  <c r="E34" i="1"/>
  <c r="K40" i="1"/>
  <c r="N51" i="1"/>
  <c r="H56" i="1"/>
  <c r="G6" i="1"/>
  <c r="H29" i="1"/>
  <c r="L44" i="1"/>
  <c r="M6" i="1"/>
  <c r="H40" i="1"/>
  <c r="J24" i="1"/>
  <c r="J22" i="1" s="1"/>
  <c r="J6" i="1" s="1"/>
  <c r="H25" i="1"/>
  <c r="N40" i="1"/>
  <c r="F45" i="1"/>
  <c r="F44" i="1" s="1"/>
  <c r="H44" i="1" s="1"/>
  <c r="E51" i="1"/>
  <c r="K67" i="1"/>
  <c r="C24" i="1"/>
  <c r="C22" i="1" s="1"/>
  <c r="C6" i="1" s="1"/>
  <c r="E6" i="1" s="1"/>
  <c r="K34" i="1"/>
  <c r="H61" i="1"/>
  <c r="E25" i="1"/>
  <c r="H46" i="1"/>
  <c r="H51" i="1"/>
  <c r="E40" i="1"/>
  <c r="D61" i="1"/>
  <c r="E61" i="1" s="1"/>
  <c r="H62" i="1"/>
  <c r="H67" i="1"/>
  <c r="J44" i="1"/>
  <c r="K44" i="1" s="1"/>
  <c r="M44" i="1"/>
  <c r="N8" i="1"/>
  <c r="F24" i="1"/>
  <c r="L24" i="1"/>
  <c r="E29" i="1"/>
  <c r="K29" i="1"/>
  <c r="N37" i="1"/>
  <c r="N46" i="1"/>
  <c r="E56" i="1"/>
  <c r="K56" i="1"/>
  <c r="N62" i="1"/>
  <c r="E77" i="1"/>
  <c r="K77" i="1"/>
  <c r="E45" i="1"/>
  <c r="K45" i="1"/>
  <c r="K61" i="1"/>
  <c r="E8" i="1"/>
  <c r="N29" i="1"/>
  <c r="E37" i="1"/>
  <c r="K37" i="1"/>
  <c r="E46" i="1"/>
  <c r="K46" i="1"/>
  <c r="N56" i="1"/>
  <c r="E62" i="1"/>
  <c r="K62" i="1"/>
  <c r="N77" i="1"/>
  <c r="E22" i="1"/>
  <c r="N45" i="1"/>
  <c r="N61" i="1"/>
  <c r="I22" i="1"/>
  <c r="K24" i="1"/>
  <c r="K25" i="1"/>
  <c r="H45" i="1" l="1"/>
  <c r="E24" i="1"/>
  <c r="N44" i="1"/>
  <c r="D44" i="1"/>
  <c r="E44" i="1" s="1"/>
  <c r="E92" i="1" s="1"/>
  <c r="N24" i="1"/>
  <c r="L22" i="1"/>
  <c r="H24" i="1"/>
  <c r="F22" i="1"/>
  <c r="I6" i="1"/>
  <c r="K6" i="1" s="1"/>
  <c r="K92" i="1" s="1"/>
  <c r="K22" i="1"/>
  <c r="N22" i="1" l="1"/>
  <c r="L6" i="1"/>
  <c r="N6" i="1" s="1"/>
  <c r="N92" i="1" s="1"/>
  <c r="F6" i="1"/>
  <c r="H6" i="1" s="1"/>
  <c r="H92" i="1" s="1"/>
  <c r="H22" i="1"/>
</calcChain>
</file>

<file path=xl/sharedStrings.xml><?xml version="1.0" encoding="utf-8"?>
<sst xmlns="http://schemas.openxmlformats.org/spreadsheetml/2006/main" count="200" uniqueCount="148">
  <si>
    <t>Balance of payments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</si>
  <si>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</si>
  <si>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</si>
  <si>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</si>
  <si>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</si>
  <si>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</si>
  <si>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</si>
  <si>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</si>
  <si>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</si>
  <si>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</si>
  <si>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</si>
  <si>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</si>
  <si>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</si>
  <si>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</si>
  <si>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1.2.1</t>
  </si>
  <si>
    <t>Manufacturing services on physical inputs owned by others</t>
  </si>
  <si>
    <t>1.2.2</t>
  </si>
  <si>
    <t>Maintenance and repair services not included elsewhere (n.i.e.)</t>
  </si>
  <si>
    <t>1.2.3</t>
  </si>
  <si>
    <t>Transport</t>
  </si>
  <si>
    <t>1.2.4</t>
  </si>
  <si>
    <t>Travel</t>
  </si>
  <si>
    <t>1.2.5</t>
  </si>
  <si>
    <t>Construction</t>
  </si>
  <si>
    <t>1.2.6</t>
  </si>
  <si>
    <t>Insurance and pension services</t>
  </si>
  <si>
    <t>1.2.7</t>
  </si>
  <si>
    <t>Financial services</t>
  </si>
  <si>
    <t>1.2.8</t>
  </si>
  <si>
    <t>Charges for the use of intellectual property</t>
  </si>
  <si>
    <t>1.2.9</t>
  </si>
  <si>
    <t>Telecommunications, computer, and information services</t>
  </si>
  <si>
    <t>1.2.10</t>
  </si>
  <si>
    <t>Other business services</t>
  </si>
  <si>
    <t>1.2.11</t>
  </si>
  <si>
    <t>Personal, cultural and recreational services</t>
  </si>
  <si>
    <t>1.2.12</t>
  </si>
  <si>
    <t>Government goods and services</t>
  </si>
  <si>
    <t>1.2.13</t>
  </si>
  <si>
    <t>Services not include elsewhere (n.i.e.)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</si>
  <si>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</si>
  <si>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</si>
  <si>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</si>
  <si>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</si>
  <si>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</si>
  <si>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</si>
  <si>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</si>
  <si>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</si>
  <si>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</si>
  <si>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</si>
  <si>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</si>
  <si>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</si>
  <si>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</si>
  <si>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</si>
  <si>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</si>
  <si>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</si>
  <si>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</si>
  <si>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</si>
  <si>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</si>
  <si>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</si>
  <si>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</si>
  <si>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</si>
  <si>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</si>
  <si>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</si>
  <si>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</si>
  <si>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</si>
  <si>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</si>
  <si>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</si>
  <si>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</si>
  <si>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</si>
  <si>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</si>
  <si>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</si>
  <si>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</si>
  <si>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</si>
  <si>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</si>
  <si>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</si>
  <si>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</si>
  <si>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</si>
  <si>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</si>
  <si>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</si>
  <si>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</si>
  <si>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</si>
  <si>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</si>
  <si>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</si>
  <si>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</si>
  <si>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</si>
  <si>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</si>
  <si>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</t>
  </si>
  <si>
    <t>3.1.1.S1</t>
  </si>
  <si>
    <t>Central bank</t>
  </si>
  <si>
    <t>3.1.1.S2</t>
  </si>
  <si>
    <t>Other MFIs</t>
  </si>
  <si>
    <t>3.1.1.S3</t>
  </si>
  <si>
    <t>3.1.1.S4</t>
  </si>
  <si>
    <t>3.1.2</t>
  </si>
  <si>
    <t>Reinvestment of earnings</t>
  </si>
  <si>
    <t>3.1.2.S1</t>
  </si>
  <si>
    <t>3.1.2.S2</t>
  </si>
  <si>
    <t>3.1.2.S3</t>
  </si>
  <si>
    <t>3.1.2.S4</t>
  </si>
  <si>
    <t>3.1.3</t>
  </si>
  <si>
    <t>Debt instruments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</si>
  <si>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</si>
  <si>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</si>
  <si>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</si>
  <si>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</si>
  <si>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</si>
  <si>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</si>
  <si>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</si>
  <si>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</si>
  <si>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</si>
  <si>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</si>
  <si>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</si>
  <si>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</si>
  <si>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</si>
  <si>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</si>
  <si>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</si>
  <si>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</si>
  <si>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Financial derivatives</t>
  </si>
  <si>
    <t>3.3.S1</t>
  </si>
  <si>
    <t>3.3.S2</t>
  </si>
  <si>
    <t>3.3.S3</t>
  </si>
  <si>
    <t>3.3.S4</t>
  </si>
  <si>
    <t>3.4</t>
  </si>
  <si>
    <t>by sectors</t>
  </si>
  <si>
    <t>3.4.S1</t>
  </si>
  <si>
    <t>3.4.S2</t>
  </si>
  <si>
    <t>3.4.S3</t>
  </si>
  <si>
    <t>3.4.S4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</si>
  <si>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</si>
  <si>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</si>
  <si>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</si>
  <si>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</si>
  <si>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</si>
  <si>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</si>
  <si>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</si>
  <si>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</si>
  <si>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</si>
  <si>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</si>
  <si>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</si>
  <si>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</si>
  <si>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</si>
  <si>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</si>
  <si>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</si>
  <si>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</si>
  <si>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</si>
  <si>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</si>
  <si>
    <t>(cumulative in mil.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</si>
</sst>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1" fillId="0" borderId="0"/>
    <xf numFmtId="0" fontId="6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20" fillId="0" borderId="0" applyFill="0" applyBorder="0" applyProtection="0">
      <alignment horizontal="right"/>
    </xf>
    <xf numFmtId="0" fontId="21" fillId="0" borderId="0">
      <alignment vertical="top"/>
    </xf>
  </cellStyleXfs>
  <cellXfs count="38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0" fontId="2" fillId="2" borderId="0" xfId="1" applyFont="1" applyFill="1" applyBorder="1" applyAlignment="1"/>
    <xf numFmtId="49" fontId="12" fillId="0" borderId="3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Fill="1" applyBorder="1" applyAlignment="1">
      <alignment horizontal="left" wrapText="1" indent="2"/>
    </xf>
    <xf numFmtId="0" fontId="13" fillId="0" borderId="1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Fill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left" vertical="top" indent="2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 applyFill="1" applyBorder="1"/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86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149"/>
  <sheetViews>
    <sheetView showGridLines="0" tabSelected="1" zoomScale="75" zoomScaleNormal="75" zoomScaleSheetLayoutView="75" zoomScalePageLayoutView="40" workbookViewId="0"/>
  </sheetViews>
  <sheetFormatPr defaultRowHeight="12.75" x14ac:dyDescent="0.2"/>
  <cols>
    <col min="1" max="1" width="12.5703125" style="4" customWidth="1"/>
    <col min="2" max="2" width="75.7109375" style="4" customWidth="1"/>
    <col min="3" max="5" width="13.28515625" style="3" customWidth="1"/>
    <col min="6" max="14" width="13.28515625" style="4" customWidth="1"/>
    <col min="15" max="16384" width="9.140625" style="4"/>
  </cols>
  <sheetData>
    <row r="1" spans="1:55" ht="24.95" customHeight="1" x14ac:dyDescent="0.3">
      <c r="A1" s="1"/>
      <c r="B1" s="2"/>
    </row>
    <row r="2" spans="1:55" ht="24.95" customHeight="1" x14ac:dyDescent="0.4">
      <c r="A2" s="1"/>
      <c r="B2" s="5" t="s">
        <v>0</v>
      </c>
    </row>
    <row r="3" spans="1:55" ht="24.95" customHeight="1" x14ac:dyDescent="0.35">
      <c r="A3" s="1"/>
      <c r="B3" s="6" t="s">
        <v>147</v>
      </c>
    </row>
    <row r="4" spans="1:55" ht="24.95" customHeight="1" x14ac:dyDescent="0.4">
      <c r="A4" s="1"/>
      <c r="B4" s="5">
        <v>2008</v>
      </c>
      <c r="C4" s="7"/>
      <c r="D4" s="8" t="s">
        <v>1</v>
      </c>
      <c r="E4" s="8"/>
      <c r="F4" s="9"/>
      <c r="G4" s="9" t="s">
        <v>2</v>
      </c>
      <c r="H4" s="9"/>
      <c r="I4" s="10"/>
      <c r="J4" s="10" t="s">
        <v>3</v>
      </c>
      <c r="K4" s="10"/>
      <c r="L4" s="11"/>
      <c r="M4" s="11" t="s">
        <v>4</v>
      </c>
      <c r="N4" s="11"/>
    </row>
    <row r="5" spans="1:55" ht="24.95" customHeight="1" x14ac:dyDescent="0.3">
      <c r="A5" s="1"/>
      <c r="B5" s="2"/>
      <c r="C5" s="12" t="s">
        <v>5</v>
      </c>
      <c r="D5" s="12" t="s">
        <v>6</v>
      </c>
      <c r="E5" s="12" t="s">
        <v>7</v>
      </c>
      <c r="F5" s="12" t="s">
        <v>5</v>
      </c>
      <c r="G5" s="12" t="s">
        <v>6</v>
      </c>
      <c r="H5" s="12" t="s">
        <v>7</v>
      </c>
      <c r="I5" s="12" t="s">
        <v>5</v>
      </c>
      <c r="J5" s="12" t="s">
        <v>6</v>
      </c>
      <c r="K5" s="12" t="s">
        <v>7</v>
      </c>
      <c r="L5" s="12" t="s">
        <v>5</v>
      </c>
      <c r="M5" s="12" t="s">
        <v>6</v>
      </c>
      <c r="N5" s="12" t="s">
        <v>7</v>
      </c>
    </row>
    <row r="6" spans="1:55" s="16" customFormat="1" ht="18.75" customHeight="1" x14ac:dyDescent="0.3">
      <c r="A6" s="13" t="s">
        <v>8</v>
      </c>
      <c r="B6" s="14" t="s">
        <v>9</v>
      </c>
      <c r="C6" s="15">
        <f>+C7+C8+C22+C37</f>
        <v>15038.645320273821</v>
      </c>
      <c r="D6" s="15">
        <f>+D7+D8+D22+D37</f>
        <v>15424.411406934289</v>
      </c>
      <c r="E6" s="15">
        <f>+C6-D6</f>
        <v>-385.76608666046741</v>
      </c>
      <c r="F6" s="15">
        <f>+F7+F8+F22+F37</f>
        <v>30588.627018434629</v>
      </c>
      <c r="G6" s="15">
        <f>+G7+G8+G22+G37</f>
        <v>32782.206251397707</v>
      </c>
      <c r="H6" s="15">
        <f>+F6-G6</f>
        <v>-2193.5792329630785</v>
      </c>
      <c r="I6" s="15">
        <f>+I7+I8+I22+I37</f>
        <v>45189.637041760798</v>
      </c>
      <c r="J6" s="15">
        <f>+J7+J8+J22+J37</f>
        <v>48143.674613259682</v>
      </c>
      <c r="K6" s="15">
        <f>+I6-J6</f>
        <v>-2954.0375714988841</v>
      </c>
      <c r="L6" s="15">
        <f>+L7+L8+L22+L37</f>
        <v>59242.762879125956</v>
      </c>
      <c r="M6" s="15">
        <f>+M7+M8+M22+M37</f>
        <v>63504.874426896102</v>
      </c>
      <c r="N6" s="15">
        <f>+L6-M6</f>
        <v>-4262.111547770146</v>
      </c>
    </row>
    <row r="7" spans="1:55" s="16" customFormat="1" ht="18.75" customHeight="1" x14ac:dyDescent="0.25">
      <c r="A7" s="17" t="s">
        <v>10</v>
      </c>
      <c r="B7" s="18" t="s">
        <v>11</v>
      </c>
      <c r="C7" s="19">
        <v>12406.262489821238</v>
      </c>
      <c r="D7" s="19">
        <v>12533.051368539731</v>
      </c>
      <c r="E7" s="15">
        <f t="shared" ref="E7:E69" si="0">+C7-D7</f>
        <v>-126.78887871849292</v>
      </c>
      <c r="F7" s="19">
        <v>25201.799781423269</v>
      </c>
      <c r="G7" s="19">
        <v>25641.502735499234</v>
      </c>
      <c r="H7" s="15">
        <f t="shared" ref="H7:H42" si="1">+F7-G7</f>
        <v>-439.70295407596495</v>
      </c>
      <c r="I7" s="19">
        <v>37171.698824641491</v>
      </c>
      <c r="J7" s="19">
        <v>37787.040809545193</v>
      </c>
      <c r="K7" s="15">
        <f t="shared" ref="K7:K42" si="2">+I7-J7</f>
        <v>-615.34198490370181</v>
      </c>
      <c r="L7" s="19">
        <v>48377.495373950907</v>
      </c>
      <c r="M7" s="19">
        <v>49595.411045000008</v>
      </c>
      <c r="N7" s="15">
        <f t="shared" ref="N7:N42" si="3">+L7-M7</f>
        <v>-1217.9156710491006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8.75" customHeight="1" x14ac:dyDescent="0.25">
      <c r="A8" s="17" t="s">
        <v>12</v>
      </c>
      <c r="B8" s="18" t="s">
        <v>13</v>
      </c>
      <c r="C8" s="15">
        <f>SUM(C9:C21)</f>
        <v>1489.8295949309065</v>
      </c>
      <c r="D8" s="15">
        <f>SUM(D9:D21)</f>
        <v>1572.85477420809</v>
      </c>
      <c r="E8" s="15">
        <f t="shared" si="0"/>
        <v>-83.025179277183497</v>
      </c>
      <c r="F8" s="15">
        <f>SUM(F9:F21)</f>
        <v>3078.6716817915485</v>
      </c>
      <c r="G8" s="15">
        <f>SUM(G9:G21)</f>
        <v>3236.0911938120375</v>
      </c>
      <c r="H8" s="15">
        <f t="shared" si="1"/>
        <v>-157.41951202048904</v>
      </c>
      <c r="I8" s="15">
        <f>SUM(I9:I21)</f>
        <v>4711.8983555001778</v>
      </c>
      <c r="J8" s="15">
        <f>SUM(J9:J21)</f>
        <v>4971.7636622928558</v>
      </c>
      <c r="K8" s="15">
        <f t="shared" si="2"/>
        <v>-259.86530679267798</v>
      </c>
      <c r="L8" s="15">
        <f>SUM(L9:L21)</f>
        <v>6474.5256528255086</v>
      </c>
      <c r="M8" s="15">
        <f>SUM(M9:M21)</f>
        <v>6813.5345793021907</v>
      </c>
      <c r="N8" s="15">
        <f t="shared" si="3"/>
        <v>-339.00892647668206</v>
      </c>
    </row>
    <row r="9" spans="1:55" ht="18.75" customHeight="1" x14ac:dyDescent="0.3">
      <c r="A9" s="17" t="s">
        <v>14</v>
      </c>
      <c r="B9" s="20" t="s">
        <v>15</v>
      </c>
      <c r="C9" s="19">
        <v>51.026724153632287</v>
      </c>
      <c r="D9" s="19">
        <v>11.75902413671492</v>
      </c>
      <c r="E9" s="15">
        <f t="shared" si="0"/>
        <v>39.267700016917367</v>
      </c>
      <c r="F9" s="19">
        <v>98.294180758663074</v>
      </c>
      <c r="G9" s="19">
        <v>22.962074507662695</v>
      </c>
      <c r="H9" s="15">
        <f t="shared" si="1"/>
        <v>75.332106251000383</v>
      </c>
      <c r="I9" s="19">
        <v>138.25231464856824</v>
      </c>
      <c r="J9" s="19">
        <v>32.169738747977256</v>
      </c>
      <c r="K9" s="15">
        <f t="shared" si="2"/>
        <v>106.082575900591</v>
      </c>
      <c r="L9" s="19">
        <v>177.72100000000003</v>
      </c>
      <c r="M9" s="19">
        <v>40.6</v>
      </c>
      <c r="N9" s="15">
        <f t="shared" si="3"/>
        <v>137.12100000000004</v>
      </c>
    </row>
    <row r="10" spans="1:55" ht="18.75" customHeight="1" x14ac:dyDescent="0.3">
      <c r="A10" s="17" t="s">
        <v>16</v>
      </c>
      <c r="B10" s="20" t="s">
        <v>17</v>
      </c>
      <c r="C10" s="19">
        <v>50.155090122690012</v>
      </c>
      <c r="D10" s="19">
        <v>53.349305339250009</v>
      </c>
      <c r="E10" s="15">
        <f t="shared" si="0"/>
        <v>-3.1942152165599964</v>
      </c>
      <c r="F10" s="19">
        <v>103.85046312543003</v>
      </c>
      <c r="G10" s="19">
        <v>86.981871080250045</v>
      </c>
      <c r="H10" s="15">
        <f t="shared" si="1"/>
        <v>16.86859204517998</v>
      </c>
      <c r="I10" s="19">
        <v>152.36486645076002</v>
      </c>
      <c r="J10" s="19">
        <v>120.61509462633651</v>
      </c>
      <c r="K10" s="15">
        <f t="shared" si="2"/>
        <v>31.749771824423505</v>
      </c>
      <c r="L10" s="19">
        <v>221.12377750186741</v>
      </c>
      <c r="M10" s="19">
        <v>170.83904720367227</v>
      </c>
      <c r="N10" s="15">
        <f t="shared" si="3"/>
        <v>50.284730298195143</v>
      </c>
    </row>
    <row r="11" spans="1:55" ht="18.75" customHeight="1" x14ac:dyDescent="0.3">
      <c r="A11" s="17" t="s">
        <v>18</v>
      </c>
      <c r="B11" s="20" t="s">
        <v>19</v>
      </c>
      <c r="C11" s="19">
        <v>543.45067383655316</v>
      </c>
      <c r="D11" s="19">
        <v>425.99946889729802</v>
      </c>
      <c r="E11" s="15">
        <f t="shared" si="0"/>
        <v>117.45120493925515</v>
      </c>
      <c r="F11" s="19">
        <v>1097.154218947089</v>
      </c>
      <c r="G11" s="19">
        <v>849.18920533758205</v>
      </c>
      <c r="H11" s="15">
        <f t="shared" si="1"/>
        <v>247.96501360950697</v>
      </c>
      <c r="I11" s="19">
        <v>1606.8256323441544</v>
      </c>
      <c r="J11" s="19">
        <v>1353.1919272389298</v>
      </c>
      <c r="K11" s="15">
        <f t="shared" si="2"/>
        <v>253.63370510522464</v>
      </c>
      <c r="L11" s="19">
        <v>2166.6489743079064</v>
      </c>
      <c r="M11" s="19">
        <v>1790.6534554869547</v>
      </c>
      <c r="N11" s="15">
        <f t="shared" si="3"/>
        <v>375.9955188209517</v>
      </c>
    </row>
    <row r="12" spans="1:55" ht="18.75" customHeight="1" x14ac:dyDescent="0.3">
      <c r="A12" s="17" t="s">
        <v>20</v>
      </c>
      <c r="B12" s="20" t="s">
        <v>21</v>
      </c>
      <c r="C12" s="19">
        <v>392.2857332536679</v>
      </c>
      <c r="D12" s="19">
        <v>307.84040363805349</v>
      </c>
      <c r="E12" s="15">
        <f t="shared" si="0"/>
        <v>84.445329615614412</v>
      </c>
      <c r="F12" s="19">
        <v>827.45800969262427</v>
      </c>
      <c r="G12" s="19">
        <v>689.60366460864361</v>
      </c>
      <c r="H12" s="15">
        <f t="shared" si="1"/>
        <v>137.85434508398066</v>
      </c>
      <c r="I12" s="19">
        <v>1315.9065259244505</v>
      </c>
      <c r="J12" s="19">
        <v>1134.6677288720705</v>
      </c>
      <c r="K12" s="15">
        <f t="shared" si="2"/>
        <v>181.23879705238005</v>
      </c>
      <c r="L12" s="19">
        <v>1830.7309300936067</v>
      </c>
      <c r="M12" s="19">
        <v>1524.0357166567085</v>
      </c>
      <c r="N12" s="15">
        <f t="shared" si="3"/>
        <v>306.69521343689826</v>
      </c>
    </row>
    <row r="13" spans="1:55" ht="18.75" customHeight="1" x14ac:dyDescent="0.3">
      <c r="A13" s="17" t="s">
        <v>22</v>
      </c>
      <c r="B13" s="20" t="s">
        <v>23</v>
      </c>
      <c r="C13" s="19">
        <v>23.887837748124543</v>
      </c>
      <c r="D13" s="19">
        <v>93.476498705437152</v>
      </c>
      <c r="E13" s="15">
        <f t="shared" si="0"/>
        <v>-69.588660957312612</v>
      </c>
      <c r="F13" s="19">
        <v>56.529409812122424</v>
      </c>
      <c r="G13" s="19">
        <v>170.46006771559448</v>
      </c>
      <c r="H13" s="15">
        <f t="shared" si="1"/>
        <v>-113.93065790347205</v>
      </c>
      <c r="I13" s="19">
        <v>91.306579034720841</v>
      </c>
      <c r="J13" s="19">
        <v>257.05845449113724</v>
      </c>
      <c r="K13" s="15">
        <f t="shared" si="2"/>
        <v>-165.7518754564164</v>
      </c>
      <c r="L13" s="19">
        <v>128.9217951271327</v>
      </c>
      <c r="M13" s="19">
        <v>360.09297616676622</v>
      </c>
      <c r="N13" s="15">
        <f t="shared" si="3"/>
        <v>-231.17118103963352</v>
      </c>
    </row>
    <row r="14" spans="1:55" ht="18.75" customHeight="1" x14ac:dyDescent="0.3">
      <c r="A14" s="17" t="s">
        <v>24</v>
      </c>
      <c r="B14" s="20" t="s">
        <v>25</v>
      </c>
      <c r="C14" s="19">
        <v>2.9916384518356236</v>
      </c>
      <c r="D14" s="19">
        <v>26.24180110203811</v>
      </c>
      <c r="E14" s="15">
        <f t="shared" si="0"/>
        <v>-23.250162650202487</v>
      </c>
      <c r="F14" s="19">
        <v>15.984827059682663</v>
      </c>
      <c r="G14" s="19">
        <v>50.969826727743488</v>
      </c>
      <c r="H14" s="15">
        <f t="shared" si="1"/>
        <v>-34.984999668060823</v>
      </c>
      <c r="I14" s="19">
        <v>22.573185952333532</v>
      </c>
      <c r="J14" s="19">
        <v>66.951470490606113</v>
      </c>
      <c r="K14" s="15">
        <f t="shared" si="2"/>
        <v>-44.378284538272581</v>
      </c>
      <c r="L14" s="19">
        <v>29.957189802828118</v>
      </c>
      <c r="M14" s="19">
        <v>94.005327623979284</v>
      </c>
      <c r="N14" s="15">
        <f t="shared" si="3"/>
        <v>-64.048137821151158</v>
      </c>
    </row>
    <row r="15" spans="1:55" ht="18.75" customHeight="1" x14ac:dyDescent="0.3">
      <c r="A15" s="17" t="s">
        <v>26</v>
      </c>
      <c r="B15" s="20" t="s">
        <v>27</v>
      </c>
      <c r="C15" s="19">
        <v>32.188722034123344</v>
      </c>
      <c r="D15" s="19">
        <v>151.7060311358959</v>
      </c>
      <c r="E15" s="15">
        <f t="shared" si="0"/>
        <v>-119.51730910177255</v>
      </c>
      <c r="F15" s="19">
        <v>91.599951669654104</v>
      </c>
      <c r="G15" s="19">
        <v>349.30764124012484</v>
      </c>
      <c r="H15" s="15">
        <f t="shared" si="1"/>
        <v>-257.70768957047073</v>
      </c>
      <c r="I15" s="19">
        <v>127.06376087100843</v>
      </c>
      <c r="J15" s="19">
        <v>512.62750448117902</v>
      </c>
      <c r="K15" s="15">
        <f t="shared" si="2"/>
        <v>-385.5637436101706</v>
      </c>
      <c r="L15" s="19">
        <v>165.22202582486887</v>
      </c>
      <c r="M15" s="19">
        <v>696.27014870875655</v>
      </c>
      <c r="N15" s="15">
        <f t="shared" si="3"/>
        <v>-531.04812288388769</v>
      </c>
    </row>
    <row r="16" spans="1:55" ht="18.75" customHeight="1" x14ac:dyDescent="0.3">
      <c r="A16" s="17" t="s">
        <v>28</v>
      </c>
      <c r="B16" s="20" t="s">
        <v>29</v>
      </c>
      <c r="C16" s="19">
        <v>30.169919670716325</v>
      </c>
      <c r="D16" s="19">
        <v>35.776671313815307</v>
      </c>
      <c r="E16" s="15">
        <f t="shared" si="0"/>
        <v>-5.6067516430989812</v>
      </c>
      <c r="F16" s="19">
        <v>57.862245236672635</v>
      </c>
      <c r="G16" s="19">
        <v>69.195346212573838</v>
      </c>
      <c r="H16" s="15">
        <f t="shared" si="1"/>
        <v>-11.333100975901203</v>
      </c>
      <c r="I16" s="19">
        <v>85.979187412865969</v>
      </c>
      <c r="J16" s="19">
        <v>101.4513709088495</v>
      </c>
      <c r="K16" s="15">
        <f t="shared" si="2"/>
        <v>-15.472183495983529</v>
      </c>
      <c r="L16" s="19">
        <v>188.86725751842263</v>
      </c>
      <c r="M16" s="19">
        <v>151.46856535882625</v>
      </c>
      <c r="N16" s="15">
        <f t="shared" si="3"/>
        <v>37.398692159596379</v>
      </c>
    </row>
    <row r="17" spans="1:14" ht="18.75" customHeight="1" x14ac:dyDescent="0.3">
      <c r="A17" s="17" t="s">
        <v>30</v>
      </c>
      <c r="B17" s="20" t="s">
        <v>31</v>
      </c>
      <c r="C17" s="19">
        <v>93.586602934342423</v>
      </c>
      <c r="D17" s="19">
        <v>96.968565358826254</v>
      </c>
      <c r="E17" s="15">
        <f t="shared" si="0"/>
        <v>-3.3819624244838309</v>
      </c>
      <c r="F17" s="19">
        <v>181.37226980017263</v>
      </c>
      <c r="G17" s="19">
        <v>169.95940383721702</v>
      </c>
      <c r="H17" s="15">
        <f t="shared" si="1"/>
        <v>11.412865962955607</v>
      </c>
      <c r="I17" s="19">
        <v>255.47693022638254</v>
      </c>
      <c r="J17" s="19">
        <v>239.54733452831437</v>
      </c>
      <c r="K17" s="15">
        <f t="shared" si="2"/>
        <v>15.929595698068169</v>
      </c>
      <c r="L17" s="19">
        <v>329.33661953130184</v>
      </c>
      <c r="M17" s="19">
        <v>347.70122153621452</v>
      </c>
      <c r="N17" s="15">
        <f t="shared" si="3"/>
        <v>-18.364602004912683</v>
      </c>
    </row>
    <row r="18" spans="1:14" ht="18.75" customHeight="1" x14ac:dyDescent="0.3">
      <c r="A18" s="17" t="s">
        <v>32</v>
      </c>
      <c r="B18" s="20" t="s">
        <v>33</v>
      </c>
      <c r="C18" s="19">
        <v>207.69342096527913</v>
      </c>
      <c r="D18" s="19">
        <v>292.63383788090022</v>
      </c>
      <c r="E18" s="15">
        <f t="shared" si="0"/>
        <v>-84.940416915621086</v>
      </c>
      <c r="F18" s="19">
        <v>410.34385580561639</v>
      </c>
      <c r="G18" s="19">
        <v>610.99339441014399</v>
      </c>
      <c r="H18" s="15">
        <f t="shared" si="1"/>
        <v>-200.64953860452761</v>
      </c>
      <c r="I18" s="19">
        <v>716.01012414525655</v>
      </c>
      <c r="J18" s="19">
        <v>898.31703511916601</v>
      </c>
      <c r="K18" s="15">
        <f t="shared" si="2"/>
        <v>-182.30691097390945</v>
      </c>
      <c r="L18" s="19">
        <v>978.28931819690627</v>
      </c>
      <c r="M18" s="19">
        <v>1249.8492996083116</v>
      </c>
      <c r="N18" s="15">
        <f t="shared" si="3"/>
        <v>-271.55998141140537</v>
      </c>
    </row>
    <row r="19" spans="1:14" ht="18.75" customHeight="1" x14ac:dyDescent="0.3">
      <c r="A19" s="17" t="s">
        <v>34</v>
      </c>
      <c r="B19" s="21" t="s">
        <v>35</v>
      </c>
      <c r="C19" s="19">
        <v>20.490008630418906</v>
      </c>
      <c r="D19" s="19">
        <v>23.987917413529839</v>
      </c>
      <c r="E19" s="15">
        <f t="shared" si="0"/>
        <v>-3.4979087831109332</v>
      </c>
      <c r="F19" s="19">
        <v>49.218980282812183</v>
      </c>
      <c r="G19" s="19">
        <v>50.934442010223727</v>
      </c>
      <c r="H19" s="15">
        <f t="shared" si="1"/>
        <v>-1.7154617274115438</v>
      </c>
      <c r="I19" s="19">
        <v>70.129987386310816</v>
      </c>
      <c r="J19" s="19">
        <v>80.905231361614554</v>
      </c>
      <c r="K19" s="15">
        <f t="shared" si="2"/>
        <v>-10.775243975303738</v>
      </c>
      <c r="L19" s="19">
        <v>92.248091349664733</v>
      </c>
      <c r="M19" s="19">
        <v>113.16972050720307</v>
      </c>
      <c r="N19" s="15">
        <f t="shared" si="3"/>
        <v>-20.921629157538334</v>
      </c>
    </row>
    <row r="20" spans="1:14" ht="18.75" customHeight="1" x14ac:dyDescent="0.3">
      <c r="A20" s="17" t="s">
        <v>36</v>
      </c>
      <c r="B20" s="21" t="s">
        <v>37</v>
      </c>
      <c r="C20" s="19">
        <v>9.3924848967669128</v>
      </c>
      <c r="D20" s="19">
        <v>14.197205072030803</v>
      </c>
      <c r="E20" s="15">
        <f t="shared" si="0"/>
        <v>-4.8047201752638902</v>
      </c>
      <c r="F20" s="19">
        <v>22.749717851689567</v>
      </c>
      <c r="G20" s="19">
        <v>31.608145787691694</v>
      </c>
      <c r="H20" s="15">
        <f t="shared" si="1"/>
        <v>-8.8584279360021263</v>
      </c>
      <c r="I20" s="19">
        <v>31.608311757286064</v>
      </c>
      <c r="J20" s="19">
        <v>48.904036380535089</v>
      </c>
      <c r="K20" s="15">
        <f t="shared" si="2"/>
        <v>-17.295724623249026</v>
      </c>
      <c r="L20" s="19">
        <v>40.74085507535019</v>
      </c>
      <c r="M20" s="19">
        <v>66.227909446989301</v>
      </c>
      <c r="N20" s="15">
        <f t="shared" si="3"/>
        <v>-25.487054371639111</v>
      </c>
    </row>
    <row r="21" spans="1:14" ht="18.75" customHeight="1" x14ac:dyDescent="0.3">
      <c r="A21" s="17" t="s">
        <v>38</v>
      </c>
      <c r="B21" s="21" t="s">
        <v>39</v>
      </c>
      <c r="C21" s="19">
        <v>32.510738232755756</v>
      </c>
      <c r="D21" s="19">
        <v>38.91804421429994</v>
      </c>
      <c r="E21" s="15">
        <f t="shared" si="0"/>
        <v>-6.4073059815441837</v>
      </c>
      <c r="F21" s="19">
        <v>66.253551749319527</v>
      </c>
      <c r="G21" s="19">
        <v>83.926110336586333</v>
      </c>
      <c r="H21" s="15">
        <f t="shared" si="1"/>
        <v>-17.672558587266806</v>
      </c>
      <c r="I21" s="19">
        <v>98.400949346079798</v>
      </c>
      <c r="J21" s="19">
        <v>125.35673504613953</v>
      </c>
      <c r="K21" s="15">
        <f t="shared" si="2"/>
        <v>-26.955785700059735</v>
      </c>
      <c r="L21" s="19">
        <v>124.71781849565158</v>
      </c>
      <c r="M21" s="19">
        <v>208.62119099780918</v>
      </c>
      <c r="N21" s="15">
        <f t="shared" si="3"/>
        <v>-83.903372502157595</v>
      </c>
    </row>
    <row r="22" spans="1:14" ht="18.75" customHeight="1" x14ac:dyDescent="0.25">
      <c r="A22" s="17" t="s">
        <v>40</v>
      </c>
      <c r="B22" s="22" t="s">
        <v>41</v>
      </c>
      <c r="C22" s="15">
        <f>+C23+C24+C34</f>
        <v>619.15461008982265</v>
      </c>
      <c r="D22" s="15">
        <f>+D23+D24+D34</f>
        <v>654.05682560225409</v>
      </c>
      <c r="E22" s="15">
        <f t="shared" si="0"/>
        <v>-34.902215512431439</v>
      </c>
      <c r="F22" s="15">
        <f>+F23+F24+F34</f>
        <v>1347.3152167087687</v>
      </c>
      <c r="G22" s="15">
        <f>+G23+G24+G34</f>
        <v>2564.5029342090338</v>
      </c>
      <c r="H22" s="15">
        <f t="shared" si="1"/>
        <v>-1217.1877175002651</v>
      </c>
      <c r="I22" s="15">
        <f>+I23+I24+I34</f>
        <v>2011.3174671192785</v>
      </c>
      <c r="J22" s="15">
        <f>+J23+J24+J34</f>
        <v>3552.7330391958808</v>
      </c>
      <c r="K22" s="15">
        <f t="shared" si="2"/>
        <v>-1541.4155720766023</v>
      </c>
      <c r="L22" s="15">
        <f>+L23+L24+L34</f>
        <v>2692.9918502269625</v>
      </c>
      <c r="M22" s="15">
        <f>+M23+M24+M34</f>
        <v>4641.278049836902</v>
      </c>
      <c r="N22" s="15">
        <f t="shared" si="3"/>
        <v>-1948.2861996099396</v>
      </c>
    </row>
    <row r="23" spans="1:14" ht="18.75" customHeight="1" x14ac:dyDescent="0.3">
      <c r="A23" s="17" t="s">
        <v>42</v>
      </c>
      <c r="B23" s="21" t="s">
        <v>43</v>
      </c>
      <c r="C23" s="19">
        <v>348.53614817765384</v>
      </c>
      <c r="D23" s="19">
        <v>55.898559383920862</v>
      </c>
      <c r="E23" s="15">
        <f t="shared" si="0"/>
        <v>292.63758879373296</v>
      </c>
      <c r="F23" s="19">
        <v>697.07229635530769</v>
      </c>
      <c r="G23" s="19">
        <v>74.155214764655113</v>
      </c>
      <c r="H23" s="15">
        <f t="shared" si="1"/>
        <v>622.91708159065251</v>
      </c>
      <c r="I23" s="19">
        <v>1045.6084445329616</v>
      </c>
      <c r="J23" s="19">
        <v>86.583017991104029</v>
      </c>
      <c r="K23" s="15">
        <f t="shared" si="2"/>
        <v>959.02542654185754</v>
      </c>
      <c r="L23" s="19">
        <v>1394.1445927106154</v>
      </c>
      <c r="M23" s="19">
        <v>103.09035384717519</v>
      </c>
      <c r="N23" s="15">
        <f t="shared" si="3"/>
        <v>1291.0542388634401</v>
      </c>
    </row>
    <row r="24" spans="1:14" ht="18.75" customHeight="1" x14ac:dyDescent="0.3">
      <c r="A24" s="17" t="s">
        <v>44</v>
      </c>
      <c r="B24" s="21" t="s">
        <v>45</v>
      </c>
      <c r="C24" s="15">
        <f>+C25+C29+C32+C33</f>
        <v>270.61846191216887</v>
      </c>
      <c r="D24" s="15">
        <f>+D25+D29+D32+D33</f>
        <v>525.07117844685649</v>
      </c>
      <c r="E24" s="15">
        <f t="shared" si="0"/>
        <v>-254.45271653468762</v>
      </c>
      <c r="F24" s="15">
        <f>+F25+F29+F32+F33</f>
        <v>582.14148099820761</v>
      </c>
      <c r="G24" s="15">
        <f>+G25+G29+G32+G33</f>
        <v>2371.3221408476397</v>
      </c>
      <c r="H24" s="15">
        <f t="shared" si="1"/>
        <v>-1789.1806598494322</v>
      </c>
      <c r="I24" s="15">
        <f>+I25+I29+I32+I33</f>
        <v>895.84932852479585</v>
      </c>
      <c r="J24" s="15">
        <f>+J25+J29+J32+J33</f>
        <v>3307.5050747018522</v>
      </c>
      <c r="K24" s="15">
        <f t="shared" si="2"/>
        <v>-2411.6557461770562</v>
      </c>
      <c r="L24" s="15">
        <f>+L25+L29+L32+L33</f>
        <v>1210.2598766474805</v>
      </c>
      <c r="M24" s="15">
        <f>+M25+M29+M32+M33</f>
        <v>4313.0435871653717</v>
      </c>
      <c r="N24" s="15">
        <f t="shared" si="3"/>
        <v>-3102.7837105178914</v>
      </c>
    </row>
    <row r="25" spans="1:14" ht="18.75" customHeight="1" x14ac:dyDescent="0.3">
      <c r="A25" s="17" t="s">
        <v>46</v>
      </c>
      <c r="B25" s="23" t="s">
        <v>47</v>
      </c>
      <c r="C25" s="15">
        <f>SUM(C26:C28)</f>
        <v>91.140999999999991</v>
      </c>
      <c r="D25" s="15">
        <f>SUM(D26:D28)</f>
        <v>239.31200000000001</v>
      </c>
      <c r="E25" s="15">
        <f t="shared" si="0"/>
        <v>-148.17100000000002</v>
      </c>
      <c r="F25" s="15">
        <f>SUM(F26:F28)</f>
        <v>170.083</v>
      </c>
      <c r="G25" s="15">
        <f>SUM(G26:G28)</f>
        <v>1700.963</v>
      </c>
      <c r="H25" s="15">
        <f t="shared" si="1"/>
        <v>-1530.8799999999999</v>
      </c>
      <c r="I25" s="15">
        <f>SUM(I26:I28)</f>
        <v>255.74599999999998</v>
      </c>
      <c r="J25" s="15">
        <f>SUM(J26:J28)</f>
        <v>2381.415</v>
      </c>
      <c r="K25" s="15">
        <f t="shared" si="2"/>
        <v>-2125.6689999999999</v>
      </c>
      <c r="L25" s="15">
        <f>SUM(L26:L28)</f>
        <v>329.30900000000003</v>
      </c>
      <c r="M25" s="15">
        <f>SUM(M26:M28)</f>
        <v>3057.8789999999999</v>
      </c>
      <c r="N25" s="15">
        <f t="shared" si="3"/>
        <v>-2728.5699999999997</v>
      </c>
    </row>
    <row r="26" spans="1:14" ht="18.75" customHeight="1" x14ac:dyDescent="0.3">
      <c r="A26" s="17" t="s">
        <v>48</v>
      </c>
      <c r="B26" s="24" t="s">
        <v>49</v>
      </c>
      <c r="C26" s="19">
        <v>26.887</v>
      </c>
      <c r="D26" s="19">
        <v>113.92200000000001</v>
      </c>
      <c r="E26" s="15">
        <f t="shared" si="0"/>
        <v>-87.035000000000011</v>
      </c>
      <c r="F26" s="19">
        <v>40.347999999999999</v>
      </c>
      <c r="G26" s="19">
        <v>1453.8009999999999</v>
      </c>
      <c r="H26" s="15">
        <f t="shared" si="1"/>
        <v>-1413.453</v>
      </c>
      <c r="I26" s="19">
        <v>62.188999999999993</v>
      </c>
      <c r="J26" s="19">
        <v>2011.7140000000002</v>
      </c>
      <c r="K26" s="15">
        <f t="shared" si="2"/>
        <v>-1949.5250000000001</v>
      </c>
      <c r="L26" s="19">
        <v>69.426000000000016</v>
      </c>
      <c r="M26" s="19">
        <v>2491.7110000000002</v>
      </c>
      <c r="N26" s="15">
        <f t="shared" si="3"/>
        <v>-2422.2850000000003</v>
      </c>
    </row>
    <row r="27" spans="1:14" ht="18.75" customHeight="1" x14ac:dyDescent="0.3">
      <c r="A27" s="17" t="s">
        <v>50</v>
      </c>
      <c r="B27" s="24" t="s">
        <v>51</v>
      </c>
      <c r="C27" s="19">
        <v>50.942999999999998</v>
      </c>
      <c r="D27" s="19">
        <v>50.603999999999999</v>
      </c>
      <c r="E27" s="15">
        <f t="shared" si="0"/>
        <v>0.33899999999999864</v>
      </c>
      <c r="F27" s="19">
        <v>101.88500000000001</v>
      </c>
      <c r="G27" s="19">
        <v>101.208</v>
      </c>
      <c r="H27" s="15">
        <f t="shared" si="1"/>
        <v>0.67700000000000671</v>
      </c>
      <c r="I27" s="19">
        <v>152.828</v>
      </c>
      <c r="J27" s="19">
        <v>151.816</v>
      </c>
      <c r="K27" s="15">
        <f t="shared" si="2"/>
        <v>1.0120000000000005</v>
      </c>
      <c r="L27" s="19">
        <v>203.773</v>
      </c>
      <c r="M27" s="19">
        <v>202.41900000000001</v>
      </c>
      <c r="N27" s="15">
        <f t="shared" si="3"/>
        <v>1.353999999999985</v>
      </c>
    </row>
    <row r="28" spans="1:14" ht="18.75" customHeight="1" x14ac:dyDescent="0.25">
      <c r="A28" s="17" t="s">
        <v>52</v>
      </c>
      <c r="B28" s="25" t="s">
        <v>53</v>
      </c>
      <c r="C28" s="19">
        <v>13.311</v>
      </c>
      <c r="D28" s="19">
        <v>74.786000000000001</v>
      </c>
      <c r="E28" s="15">
        <f t="shared" si="0"/>
        <v>-61.475000000000001</v>
      </c>
      <c r="F28" s="19">
        <v>27.85</v>
      </c>
      <c r="G28" s="19">
        <v>145.95400000000001</v>
      </c>
      <c r="H28" s="15">
        <f t="shared" si="1"/>
        <v>-118.10400000000001</v>
      </c>
      <c r="I28" s="19">
        <v>40.728999999999999</v>
      </c>
      <c r="J28" s="19">
        <v>217.88499999999999</v>
      </c>
      <c r="K28" s="15">
        <f t="shared" si="2"/>
        <v>-177.15600000000001</v>
      </c>
      <c r="L28" s="19">
        <v>56.11</v>
      </c>
      <c r="M28" s="19">
        <v>363.74900000000002</v>
      </c>
      <c r="N28" s="15">
        <f t="shared" si="3"/>
        <v>-307.63900000000001</v>
      </c>
    </row>
    <row r="29" spans="1:14" ht="18.75" customHeight="1" x14ac:dyDescent="0.3">
      <c r="A29" s="17" t="s">
        <v>54</v>
      </c>
      <c r="B29" s="26" t="s">
        <v>55</v>
      </c>
      <c r="C29" s="15">
        <f>SUM(C30:C31)</f>
        <v>156.12244099999998</v>
      </c>
      <c r="D29" s="15">
        <f>SUM(D30:D31)</f>
        <v>173.20201499999999</v>
      </c>
      <c r="E29" s="15">
        <f t="shared" si="0"/>
        <v>-17.079574000000008</v>
      </c>
      <c r="F29" s="15">
        <f>SUM(F30:F31)</f>
        <v>366.77605199999999</v>
      </c>
      <c r="G29" s="15">
        <f>SUM(G30:G31)</f>
        <v>440.11267599999996</v>
      </c>
      <c r="H29" s="15">
        <f t="shared" si="1"/>
        <v>-73.336623999999972</v>
      </c>
      <c r="I29" s="15">
        <f>SUM(I30:I31)</f>
        <v>562.16226300000005</v>
      </c>
      <c r="J29" s="15">
        <f>SUM(J30:J31)</f>
        <v>558.66071799999997</v>
      </c>
      <c r="K29" s="15">
        <f t="shared" si="2"/>
        <v>3.5015450000000783</v>
      </c>
      <c r="L29" s="15">
        <f>SUM(L30:L31)</f>
        <v>771.51150699999994</v>
      </c>
      <c r="M29" s="15">
        <f>SUM(M30:M31)</f>
        <v>724.78994399999988</v>
      </c>
      <c r="N29" s="15">
        <f t="shared" si="3"/>
        <v>46.72156300000006</v>
      </c>
    </row>
    <row r="30" spans="1:14" ht="18.75" customHeight="1" x14ac:dyDescent="0.3">
      <c r="A30" s="17" t="s">
        <v>56</v>
      </c>
      <c r="B30" s="24" t="s">
        <v>57</v>
      </c>
      <c r="C30" s="19">
        <v>0.86293999999999993</v>
      </c>
      <c r="D30" s="19">
        <v>3.3189999999999997E-2</v>
      </c>
      <c r="E30" s="15">
        <f t="shared" si="0"/>
        <v>0.82974999999999999</v>
      </c>
      <c r="F30" s="19">
        <v>9.0608699999999995</v>
      </c>
      <c r="G30" s="19">
        <v>9.3595799999999993</v>
      </c>
      <c r="H30" s="15">
        <f t="shared" si="1"/>
        <v>-0.29870999999999981</v>
      </c>
      <c r="I30" s="19">
        <v>10.255709999999999</v>
      </c>
      <c r="J30" s="19">
        <v>10.78675</v>
      </c>
      <c r="K30" s="15">
        <f t="shared" si="2"/>
        <v>-0.53104000000000084</v>
      </c>
      <c r="L30" s="19">
        <v>11.052269999999998</v>
      </c>
      <c r="M30" s="19">
        <v>12.346679999999999</v>
      </c>
      <c r="N30" s="15">
        <f t="shared" si="3"/>
        <v>-1.2944100000000009</v>
      </c>
    </row>
    <row r="31" spans="1:14" ht="18.75" customHeight="1" x14ac:dyDescent="0.3">
      <c r="A31" s="17" t="s">
        <v>58</v>
      </c>
      <c r="B31" s="24" t="s">
        <v>59</v>
      </c>
      <c r="C31" s="19">
        <v>155.25950099999997</v>
      </c>
      <c r="D31" s="19">
        <v>173.168825</v>
      </c>
      <c r="E31" s="15">
        <f t="shared" si="0"/>
        <v>-17.909324000000026</v>
      </c>
      <c r="F31" s="19">
        <v>357.71518199999997</v>
      </c>
      <c r="G31" s="19">
        <v>430.75309599999997</v>
      </c>
      <c r="H31" s="15">
        <f t="shared" si="1"/>
        <v>-73.037914000000001</v>
      </c>
      <c r="I31" s="19">
        <v>551.90655300000003</v>
      </c>
      <c r="J31" s="19">
        <v>547.87396799999999</v>
      </c>
      <c r="K31" s="15">
        <f t="shared" si="2"/>
        <v>4.0325850000000401</v>
      </c>
      <c r="L31" s="19">
        <v>760.45923699999992</v>
      </c>
      <c r="M31" s="19">
        <v>712.44326399999989</v>
      </c>
      <c r="N31" s="15">
        <f t="shared" si="3"/>
        <v>48.015973000000031</v>
      </c>
    </row>
    <row r="32" spans="1:14" ht="18.75" customHeight="1" x14ac:dyDescent="0.3">
      <c r="A32" s="17" t="s">
        <v>60</v>
      </c>
      <c r="B32" s="26" t="s">
        <v>61</v>
      </c>
      <c r="C32" s="19">
        <v>23.055020912168889</v>
      </c>
      <c r="D32" s="19">
        <v>112.55716344685655</v>
      </c>
      <c r="E32" s="15">
        <f t="shared" si="0"/>
        <v>-89.502142534687664</v>
      </c>
      <c r="F32" s="19">
        <v>44.682428998207527</v>
      </c>
      <c r="G32" s="19">
        <v>230.24646484763988</v>
      </c>
      <c r="H32" s="15">
        <f t="shared" si="1"/>
        <v>-185.56403584943234</v>
      </c>
      <c r="I32" s="19">
        <v>77.041065524795854</v>
      </c>
      <c r="J32" s="19">
        <v>367.42935670185216</v>
      </c>
      <c r="K32" s="15">
        <f t="shared" si="2"/>
        <v>-290.38829117705632</v>
      </c>
      <c r="L32" s="19">
        <v>108.23936964748057</v>
      </c>
      <c r="M32" s="19">
        <v>530.37464316537205</v>
      </c>
      <c r="N32" s="15">
        <f t="shared" si="3"/>
        <v>-422.13527351789151</v>
      </c>
    </row>
    <row r="33" spans="1:14" ht="18.75" customHeight="1" x14ac:dyDescent="0.3">
      <c r="A33" s="17" t="s">
        <v>62</v>
      </c>
      <c r="B33" s="26" t="s">
        <v>63</v>
      </c>
      <c r="C33" s="19">
        <v>0.3</v>
      </c>
      <c r="D33" s="19">
        <v>0</v>
      </c>
      <c r="E33" s="15">
        <f t="shared" si="0"/>
        <v>0.3</v>
      </c>
      <c r="F33" s="19">
        <v>0.6</v>
      </c>
      <c r="G33" s="19">
        <v>0</v>
      </c>
      <c r="H33" s="15">
        <f t="shared" si="1"/>
        <v>0.6</v>
      </c>
      <c r="I33" s="19">
        <v>0.9</v>
      </c>
      <c r="J33" s="19">
        <v>0</v>
      </c>
      <c r="K33" s="15">
        <f t="shared" si="2"/>
        <v>0.9</v>
      </c>
      <c r="L33" s="19">
        <v>1.2</v>
      </c>
      <c r="M33" s="19">
        <v>0</v>
      </c>
      <c r="N33" s="15">
        <f t="shared" si="3"/>
        <v>1.2</v>
      </c>
    </row>
    <row r="34" spans="1:14" ht="18.75" customHeight="1" x14ac:dyDescent="0.3">
      <c r="A34" s="17" t="s">
        <v>64</v>
      </c>
      <c r="B34" s="21" t="s">
        <v>65</v>
      </c>
      <c r="C34" s="15">
        <f>SUM(C35:C36)</f>
        <v>0</v>
      </c>
      <c r="D34" s="15">
        <f>SUM(D35:D36)</f>
        <v>73.087087771476661</v>
      </c>
      <c r="E34" s="15">
        <f t="shared" si="0"/>
        <v>-73.087087771476661</v>
      </c>
      <c r="F34" s="15">
        <f>SUM(F35:F36)</f>
        <v>68.101439355253447</v>
      </c>
      <c r="G34" s="15">
        <f>SUM(G35:G36)</f>
        <v>119.0255785967386</v>
      </c>
      <c r="H34" s="15">
        <f t="shared" si="1"/>
        <v>-50.92413924148515</v>
      </c>
      <c r="I34" s="15">
        <f>SUM(I35:I36)</f>
        <v>69.859694061520955</v>
      </c>
      <c r="J34" s="15">
        <f>SUM(J35:J36)</f>
        <v>158.64494650292445</v>
      </c>
      <c r="K34" s="15">
        <f t="shared" si="2"/>
        <v>-88.7852524414035</v>
      </c>
      <c r="L34" s="15">
        <f>SUM(L35:L36)</f>
        <v>88.587380868866418</v>
      </c>
      <c r="M34" s="15">
        <f>SUM(M35:M36)</f>
        <v>225.14410882435538</v>
      </c>
      <c r="N34" s="15">
        <f t="shared" si="3"/>
        <v>-136.55672795548895</v>
      </c>
    </row>
    <row r="35" spans="1:14" ht="18.75" customHeight="1" x14ac:dyDescent="0.25">
      <c r="A35" s="17" t="s">
        <v>66</v>
      </c>
      <c r="B35" s="27" t="s">
        <v>67</v>
      </c>
      <c r="C35" s="19">
        <v>0</v>
      </c>
      <c r="D35" s="19">
        <v>73.087087771476661</v>
      </c>
      <c r="E35" s="15">
        <f t="shared" si="0"/>
        <v>-73.087087771476661</v>
      </c>
      <c r="F35" s="19">
        <v>68.101439355253447</v>
      </c>
      <c r="G35" s="19">
        <v>119.0255785967386</v>
      </c>
      <c r="H35" s="15">
        <f t="shared" si="1"/>
        <v>-50.92413924148515</v>
      </c>
      <c r="I35" s="19">
        <v>69.859694061520955</v>
      </c>
      <c r="J35" s="19">
        <v>158.64494650292445</v>
      </c>
      <c r="K35" s="15">
        <f t="shared" si="2"/>
        <v>-88.7852524414035</v>
      </c>
      <c r="L35" s="19">
        <v>88.587380868866418</v>
      </c>
      <c r="M35" s="19">
        <v>225.14410882435538</v>
      </c>
      <c r="N35" s="15">
        <f t="shared" si="3"/>
        <v>-136.55672795548895</v>
      </c>
    </row>
    <row r="36" spans="1:14" ht="18.75" customHeight="1" x14ac:dyDescent="0.25">
      <c r="A36" s="17" t="s">
        <v>68</v>
      </c>
      <c r="B36" s="27" t="s">
        <v>69</v>
      </c>
      <c r="C36" s="19">
        <v>0</v>
      </c>
      <c r="D36" s="19">
        <v>0</v>
      </c>
      <c r="E36" s="15">
        <f t="shared" si="0"/>
        <v>0</v>
      </c>
      <c r="F36" s="19">
        <v>0</v>
      </c>
      <c r="G36" s="19">
        <v>0</v>
      </c>
      <c r="H36" s="15">
        <f t="shared" si="1"/>
        <v>0</v>
      </c>
      <c r="I36" s="19">
        <v>0</v>
      </c>
      <c r="J36" s="19">
        <v>0</v>
      </c>
      <c r="K36" s="15">
        <f t="shared" si="2"/>
        <v>0</v>
      </c>
      <c r="L36" s="19">
        <v>0</v>
      </c>
      <c r="M36" s="19">
        <v>0</v>
      </c>
      <c r="N36" s="15">
        <f t="shared" si="3"/>
        <v>0</v>
      </c>
    </row>
    <row r="37" spans="1:14" ht="18.75" customHeight="1" x14ac:dyDescent="0.3">
      <c r="A37" s="17" t="s">
        <v>70</v>
      </c>
      <c r="B37" s="28" t="s">
        <v>71</v>
      </c>
      <c r="C37" s="15">
        <f>SUM(C38:C39)</f>
        <v>523.39862543185291</v>
      </c>
      <c r="D37" s="15">
        <f>SUM(D38:D39)</f>
        <v>664.44843858421268</v>
      </c>
      <c r="E37" s="15">
        <f t="shared" si="0"/>
        <v>-141.04981315235977</v>
      </c>
      <c r="F37" s="15">
        <f>SUM(F38:F39)</f>
        <v>960.84033851104141</v>
      </c>
      <c r="G37" s="15">
        <f>SUM(G38:G39)</f>
        <v>1340.1093878774034</v>
      </c>
      <c r="H37" s="15">
        <f t="shared" si="1"/>
        <v>-379.26904936636197</v>
      </c>
      <c r="I37" s="15">
        <f>SUM(I38:I39)</f>
        <v>1294.7223944998545</v>
      </c>
      <c r="J37" s="15">
        <f>SUM(J38:J39)</f>
        <v>1832.1371022257483</v>
      </c>
      <c r="K37" s="15">
        <f t="shared" si="2"/>
        <v>-537.41470772589378</v>
      </c>
      <c r="L37" s="15">
        <f>SUM(L38:L39)</f>
        <v>1697.7500021225696</v>
      </c>
      <c r="M37" s="15">
        <f>SUM(M38:M39)</f>
        <v>2454.6507527570029</v>
      </c>
      <c r="N37" s="15">
        <f t="shared" si="3"/>
        <v>-756.90075063443328</v>
      </c>
    </row>
    <row r="38" spans="1:14" ht="18.75" customHeight="1" x14ac:dyDescent="0.25">
      <c r="A38" s="17" t="s">
        <v>72</v>
      </c>
      <c r="B38" s="27" t="s">
        <v>67</v>
      </c>
      <c r="C38" s="19">
        <v>182.99807475270529</v>
      </c>
      <c r="D38" s="19">
        <v>162.82209366648388</v>
      </c>
      <c r="E38" s="15">
        <f t="shared" si="0"/>
        <v>20.175981086221412</v>
      </c>
      <c r="F38" s="19">
        <v>293.5595843452046</v>
      </c>
      <c r="G38" s="19">
        <v>246.83447584128837</v>
      </c>
      <c r="H38" s="15">
        <f t="shared" si="1"/>
        <v>46.725108503916232</v>
      </c>
      <c r="I38" s="19">
        <v>319.31576899364728</v>
      </c>
      <c r="J38" s="19">
        <v>311.68632880743871</v>
      </c>
      <c r="K38" s="15">
        <f t="shared" si="2"/>
        <v>7.6294401862085692</v>
      </c>
      <c r="L38" s="19">
        <v>404.91656920747954</v>
      </c>
      <c r="M38" s="19">
        <v>442.33580885472583</v>
      </c>
      <c r="N38" s="15">
        <f t="shared" si="3"/>
        <v>-37.419239647246286</v>
      </c>
    </row>
    <row r="39" spans="1:14" ht="18.75" customHeight="1" x14ac:dyDescent="0.25">
      <c r="A39" s="17" t="s">
        <v>73</v>
      </c>
      <c r="B39" s="27" t="s">
        <v>69</v>
      </c>
      <c r="C39" s="19">
        <v>340.40055067914756</v>
      </c>
      <c r="D39" s="19">
        <v>501.62634491772883</v>
      </c>
      <c r="E39" s="15">
        <f t="shared" si="0"/>
        <v>-161.22579423858127</v>
      </c>
      <c r="F39" s="19">
        <v>667.28075416583681</v>
      </c>
      <c r="G39" s="19">
        <v>1093.274912036115</v>
      </c>
      <c r="H39" s="15">
        <f t="shared" si="1"/>
        <v>-425.99415787027817</v>
      </c>
      <c r="I39" s="19">
        <v>975.40662550620721</v>
      </c>
      <c r="J39" s="19">
        <v>1520.4507734183096</v>
      </c>
      <c r="K39" s="15">
        <f t="shared" si="2"/>
        <v>-545.0441479121024</v>
      </c>
      <c r="L39" s="19">
        <v>1292.83343291509</v>
      </c>
      <c r="M39" s="19">
        <v>2012.314943902277</v>
      </c>
      <c r="N39" s="15">
        <f t="shared" si="3"/>
        <v>-719.48151098718699</v>
      </c>
    </row>
    <row r="40" spans="1:14" ht="18.75" customHeight="1" x14ac:dyDescent="0.3">
      <c r="A40" s="13" t="s">
        <v>74</v>
      </c>
      <c r="B40" s="29" t="s">
        <v>75</v>
      </c>
      <c r="C40" s="15">
        <f>SUM(C41:C42)</f>
        <v>159.78888667596095</v>
      </c>
      <c r="D40" s="15">
        <f>SUM(D41:D42)</f>
        <v>13.90825200823209</v>
      </c>
      <c r="E40" s="15">
        <f t="shared" si="0"/>
        <v>145.88063466772886</v>
      </c>
      <c r="F40" s="15">
        <f>SUM(F41:F42)</f>
        <v>578.52685388036912</v>
      </c>
      <c r="G40" s="15">
        <f>SUM(G41:G42)</f>
        <v>27.517758746597625</v>
      </c>
      <c r="H40" s="15">
        <f t="shared" si="1"/>
        <v>551.00909513377144</v>
      </c>
      <c r="I40" s="15">
        <f>SUM(I41:I42)</f>
        <v>666.93553740954655</v>
      </c>
      <c r="J40" s="15">
        <f>SUM(J41:J42)</f>
        <v>30.296089756356633</v>
      </c>
      <c r="K40" s="15">
        <f t="shared" si="2"/>
        <v>636.6394476531899</v>
      </c>
      <c r="L40" s="15">
        <f>SUM(L41:L42)</f>
        <v>791.40941379539265</v>
      </c>
      <c r="M40" s="15">
        <f>SUM(M41:M42)</f>
        <v>36.025360154019786</v>
      </c>
      <c r="N40" s="15">
        <f t="shared" si="3"/>
        <v>755.38405364137282</v>
      </c>
    </row>
    <row r="41" spans="1:14" ht="18.75" customHeight="1" x14ac:dyDescent="0.3">
      <c r="A41" s="17" t="s">
        <v>76</v>
      </c>
      <c r="B41" s="21" t="s">
        <v>77</v>
      </c>
      <c r="C41" s="19">
        <v>0.13277567549624908</v>
      </c>
      <c r="D41" s="19">
        <v>0.49790878311093406</v>
      </c>
      <c r="E41" s="15">
        <f t="shared" si="0"/>
        <v>-0.36513310761468498</v>
      </c>
      <c r="F41" s="19">
        <v>2.9542587797915423</v>
      </c>
      <c r="G41" s="19">
        <v>0.64728141804421424</v>
      </c>
      <c r="H41" s="15">
        <f t="shared" si="1"/>
        <v>2.3069773617473279</v>
      </c>
      <c r="I41" s="19">
        <v>7.1898028281218878</v>
      </c>
      <c r="J41" s="19">
        <v>2.0015933081059534</v>
      </c>
      <c r="K41" s="15">
        <f t="shared" si="2"/>
        <v>5.1882095200159348</v>
      </c>
      <c r="L41" s="19">
        <v>30.468698134501761</v>
      </c>
      <c r="M41" s="19">
        <v>5.7458673571001802</v>
      </c>
      <c r="N41" s="15">
        <f t="shared" si="3"/>
        <v>24.72283077740158</v>
      </c>
    </row>
    <row r="42" spans="1:14" ht="18.75" customHeight="1" x14ac:dyDescent="0.3">
      <c r="A42" s="17" t="s">
        <v>78</v>
      </c>
      <c r="B42" s="21" t="s">
        <v>79</v>
      </c>
      <c r="C42" s="19">
        <v>159.6561110004647</v>
      </c>
      <c r="D42" s="19">
        <v>13.410343225121157</v>
      </c>
      <c r="E42" s="15">
        <f t="shared" si="0"/>
        <v>146.24576777534355</v>
      </c>
      <c r="F42" s="19">
        <v>575.57259510057759</v>
      </c>
      <c r="G42" s="19">
        <v>26.87047732855341</v>
      </c>
      <c r="H42" s="15">
        <f t="shared" si="1"/>
        <v>548.70211777202417</v>
      </c>
      <c r="I42" s="19">
        <v>659.7457345814247</v>
      </c>
      <c r="J42" s="19">
        <v>28.29449644825068</v>
      </c>
      <c r="K42" s="15">
        <f t="shared" si="2"/>
        <v>631.451238133174</v>
      </c>
      <c r="L42" s="19">
        <v>760.94071566089087</v>
      </c>
      <c r="M42" s="19">
        <v>30.279492796919605</v>
      </c>
      <c r="N42" s="15">
        <f t="shared" si="3"/>
        <v>730.66122286397126</v>
      </c>
    </row>
    <row r="43" spans="1:14" ht="18.75" customHeight="1" x14ac:dyDescent="0.3">
      <c r="A43" s="17"/>
      <c r="B43" s="21"/>
      <c r="C43" s="12" t="s">
        <v>80</v>
      </c>
      <c r="D43" s="12" t="s">
        <v>81</v>
      </c>
      <c r="E43" s="12" t="s">
        <v>82</v>
      </c>
      <c r="F43" s="12" t="s">
        <v>80</v>
      </c>
      <c r="G43" s="12" t="s">
        <v>81</v>
      </c>
      <c r="H43" s="12" t="s">
        <v>82</v>
      </c>
      <c r="I43" s="12" t="s">
        <v>80</v>
      </c>
      <c r="J43" s="12" t="s">
        <v>81</v>
      </c>
      <c r="K43" s="12" t="s">
        <v>82</v>
      </c>
      <c r="L43" s="12" t="s">
        <v>80</v>
      </c>
      <c r="M43" s="12" t="s">
        <v>81</v>
      </c>
      <c r="N43" s="12" t="s">
        <v>82</v>
      </c>
    </row>
    <row r="44" spans="1:14" ht="18.75" customHeight="1" x14ac:dyDescent="0.3">
      <c r="A44" s="13" t="s">
        <v>83</v>
      </c>
      <c r="B44" s="30" t="s">
        <v>84</v>
      </c>
      <c r="C44" s="15">
        <f>+C45+C61+E72+C77+C91</f>
        <v>-179.13710540000011</v>
      </c>
      <c r="D44" s="15">
        <f>+D45+D61+D77</f>
        <v>769.66968818462465</v>
      </c>
      <c r="E44" s="15">
        <f t="shared" ref="E44" si="4">+C44-D44</f>
        <v>-948.80679358462476</v>
      </c>
      <c r="F44" s="15">
        <f>+F45+F61+H72+F77+F91</f>
        <v>1553.0797777499997</v>
      </c>
      <c r="G44" s="15">
        <f>+G45+G61+G77</f>
        <v>3427.0710168225451</v>
      </c>
      <c r="H44" s="15">
        <f t="shared" ref="H44:H91" si="5">+F44-G44</f>
        <v>-1873.9912390725453</v>
      </c>
      <c r="I44" s="15">
        <f>+I45+I61+K72+I77+I91</f>
        <v>1587.3763210000002</v>
      </c>
      <c r="J44" s="15">
        <f>+J45+J61+J77</f>
        <v>4888.0143339473543</v>
      </c>
      <c r="K44" s="15">
        <f t="shared" ref="K44:K91" si="6">+I44-J44</f>
        <v>-3300.6380129473541</v>
      </c>
      <c r="L44" s="15">
        <f>+L45+L61+N72+L77+L91</f>
        <v>443.60549339999966</v>
      </c>
      <c r="M44" s="15">
        <f>+M45+M61+M77</f>
        <v>6474.701873734316</v>
      </c>
      <c r="N44" s="15">
        <f t="shared" ref="N44:N91" si="7">+L44-M44</f>
        <v>-6031.0963803343166</v>
      </c>
    </row>
    <row r="45" spans="1:14" ht="18.75" customHeight="1" x14ac:dyDescent="0.25">
      <c r="A45" s="17" t="s">
        <v>85</v>
      </c>
      <c r="B45" s="18" t="s">
        <v>47</v>
      </c>
      <c r="C45" s="15">
        <f>+C46+C51+C56</f>
        <v>453.697</v>
      </c>
      <c r="D45" s="15">
        <f>+D46+D51+D56</f>
        <v>445.09799999999996</v>
      </c>
      <c r="E45" s="15">
        <f t="shared" si="0"/>
        <v>8.5990000000000464</v>
      </c>
      <c r="F45" s="15">
        <f>+F46+F51+F56</f>
        <v>676.75299999999993</v>
      </c>
      <c r="G45" s="15">
        <f>+G46+G51+G56</f>
        <v>1041.394</v>
      </c>
      <c r="H45" s="15">
        <f t="shared" si="5"/>
        <v>-364.64100000000008</v>
      </c>
      <c r="I45" s="15">
        <f>+I46+I51+I56</f>
        <v>764.26299999999992</v>
      </c>
      <c r="J45" s="15">
        <f>+J46+J51+J56</f>
        <v>1890.365</v>
      </c>
      <c r="K45" s="15">
        <f t="shared" si="6"/>
        <v>-1126.1020000000001</v>
      </c>
      <c r="L45" s="15">
        <f>+L46+L51+L56</f>
        <v>281.86900000000003</v>
      </c>
      <c r="M45" s="15">
        <f>+M46+M51+M56</f>
        <v>3229.6019999999999</v>
      </c>
      <c r="N45" s="15">
        <f t="shared" si="7"/>
        <v>-2947.7329999999997</v>
      </c>
    </row>
    <row r="46" spans="1:14" ht="18.75" customHeight="1" x14ac:dyDescent="0.25">
      <c r="A46" s="17" t="s">
        <v>86</v>
      </c>
      <c r="B46" s="32" t="s">
        <v>87</v>
      </c>
      <c r="C46" s="15">
        <f>SUM(C47:C50)</f>
        <v>60.659000000000006</v>
      </c>
      <c r="D46" s="15">
        <f>SUM(D47:D50)</f>
        <v>34.537999999999997</v>
      </c>
      <c r="E46" s="15">
        <f t="shared" si="0"/>
        <v>26.121000000000009</v>
      </c>
      <c r="F46" s="15">
        <f>SUM(F47:F50)</f>
        <v>129.73599999999999</v>
      </c>
      <c r="G46" s="15">
        <f>SUM(G47:G50)</f>
        <v>234.84800000000001</v>
      </c>
      <c r="H46" s="15">
        <f t="shared" si="5"/>
        <v>-105.11200000000002</v>
      </c>
      <c r="I46" s="15">
        <f>SUM(I47:I50)</f>
        <v>148.77800000000002</v>
      </c>
      <c r="J46" s="15">
        <f>SUM(J47:J50)</f>
        <v>455.34099999999995</v>
      </c>
      <c r="K46" s="15">
        <f t="shared" si="6"/>
        <v>-306.56299999999993</v>
      </c>
      <c r="L46" s="15">
        <f>SUM(L47:L50)</f>
        <v>208.74800000000002</v>
      </c>
      <c r="M46" s="15">
        <f>SUM(M47:M50)</f>
        <v>1317.827</v>
      </c>
      <c r="N46" s="15">
        <f t="shared" si="7"/>
        <v>-1109.079</v>
      </c>
    </row>
    <row r="47" spans="1:14" ht="18.75" customHeight="1" x14ac:dyDescent="0.25">
      <c r="A47" s="17" t="s">
        <v>88</v>
      </c>
      <c r="B47" s="27" t="s">
        <v>89</v>
      </c>
      <c r="C47" s="19">
        <v>0</v>
      </c>
      <c r="D47" s="19">
        <v>0</v>
      </c>
      <c r="E47" s="15">
        <f t="shared" si="0"/>
        <v>0</v>
      </c>
      <c r="F47" s="19">
        <v>0</v>
      </c>
      <c r="G47" s="19">
        <v>0</v>
      </c>
      <c r="H47" s="15">
        <f t="shared" si="5"/>
        <v>0</v>
      </c>
      <c r="I47" s="19">
        <v>0</v>
      </c>
      <c r="J47" s="19">
        <v>0</v>
      </c>
      <c r="K47" s="15">
        <f t="shared" si="6"/>
        <v>0</v>
      </c>
      <c r="L47" s="19">
        <v>0</v>
      </c>
      <c r="M47" s="19">
        <v>0</v>
      </c>
      <c r="N47" s="15">
        <f t="shared" si="7"/>
        <v>0</v>
      </c>
    </row>
    <row r="48" spans="1:14" ht="18.75" customHeight="1" x14ac:dyDescent="0.25">
      <c r="A48" s="17" t="s">
        <v>90</v>
      </c>
      <c r="B48" s="27" t="s">
        <v>91</v>
      </c>
      <c r="C48" s="19">
        <v>-0.35099999999999998</v>
      </c>
      <c r="D48" s="19">
        <v>-48.911000000000001</v>
      </c>
      <c r="E48" s="15">
        <f t="shared" si="0"/>
        <v>48.56</v>
      </c>
      <c r="F48" s="19">
        <v>-0.35099999999999998</v>
      </c>
      <c r="G48" s="19">
        <v>47.334999999999994</v>
      </c>
      <c r="H48" s="15">
        <f t="shared" si="5"/>
        <v>-47.685999999999993</v>
      </c>
      <c r="I48" s="19">
        <v>-6.4000000000000001E-2</v>
      </c>
      <c r="J48" s="19">
        <v>44.300999999999995</v>
      </c>
      <c r="K48" s="15">
        <f t="shared" si="6"/>
        <v>-44.364999999999995</v>
      </c>
      <c r="L48" s="19">
        <v>-6.3E-2</v>
      </c>
      <c r="M48" s="19">
        <v>450.78000000000003</v>
      </c>
      <c r="N48" s="15">
        <f t="shared" si="7"/>
        <v>-450.84300000000002</v>
      </c>
    </row>
    <row r="49" spans="1:14" ht="18.75" customHeight="1" x14ac:dyDescent="0.25">
      <c r="A49" s="17" t="s">
        <v>92</v>
      </c>
      <c r="B49" s="27" t="s">
        <v>67</v>
      </c>
      <c r="C49" s="19">
        <v>0</v>
      </c>
      <c r="D49" s="19">
        <v>0</v>
      </c>
      <c r="E49" s="15">
        <f t="shared" si="0"/>
        <v>0</v>
      </c>
      <c r="F49" s="19">
        <v>0</v>
      </c>
      <c r="G49" s="19">
        <v>0</v>
      </c>
      <c r="H49" s="15">
        <f t="shared" si="5"/>
        <v>0</v>
      </c>
      <c r="I49" s="19">
        <v>0</v>
      </c>
      <c r="J49" s="19">
        <v>0</v>
      </c>
      <c r="K49" s="15">
        <f t="shared" si="6"/>
        <v>0</v>
      </c>
      <c r="L49" s="19">
        <v>0</v>
      </c>
      <c r="M49" s="19">
        <v>0</v>
      </c>
      <c r="N49" s="15">
        <f t="shared" si="7"/>
        <v>0</v>
      </c>
    </row>
    <row r="50" spans="1:14" ht="18.75" customHeight="1" x14ac:dyDescent="0.25">
      <c r="A50" s="17" t="s">
        <v>93</v>
      </c>
      <c r="B50" s="27" t="s">
        <v>69</v>
      </c>
      <c r="C50" s="19">
        <v>61.010000000000005</v>
      </c>
      <c r="D50" s="19">
        <v>83.448999999999998</v>
      </c>
      <c r="E50" s="15">
        <f t="shared" si="0"/>
        <v>-22.438999999999993</v>
      </c>
      <c r="F50" s="19">
        <v>130.08699999999999</v>
      </c>
      <c r="G50" s="19">
        <v>187.51300000000001</v>
      </c>
      <c r="H50" s="15">
        <f t="shared" si="5"/>
        <v>-57.426000000000016</v>
      </c>
      <c r="I50" s="19">
        <v>148.84200000000001</v>
      </c>
      <c r="J50" s="19">
        <v>411.03999999999996</v>
      </c>
      <c r="K50" s="15">
        <f t="shared" si="6"/>
        <v>-262.19799999999998</v>
      </c>
      <c r="L50" s="19">
        <v>208.81100000000001</v>
      </c>
      <c r="M50" s="19">
        <v>867.04700000000003</v>
      </c>
      <c r="N50" s="15">
        <f t="shared" si="7"/>
        <v>-658.23599999999999</v>
      </c>
    </row>
    <row r="51" spans="1:14" ht="18.75" customHeight="1" x14ac:dyDescent="0.25">
      <c r="A51" s="17" t="s">
        <v>94</v>
      </c>
      <c r="B51" s="32" t="s">
        <v>95</v>
      </c>
      <c r="C51" s="15">
        <f>SUM(C52:C55)</f>
        <v>50.942</v>
      </c>
      <c r="D51" s="15">
        <f>SUM(D52:D55)</f>
        <v>50.605000000000004</v>
      </c>
      <c r="E51" s="15">
        <f t="shared" si="0"/>
        <v>0.33699999999999619</v>
      </c>
      <c r="F51" s="15">
        <f>SUM(F52:F55)</f>
        <v>101.887</v>
      </c>
      <c r="G51" s="15">
        <f>SUM(G52:G55)</f>
        <v>101.209</v>
      </c>
      <c r="H51" s="15">
        <f t="shared" si="5"/>
        <v>0.67799999999999727</v>
      </c>
      <c r="I51" s="15">
        <f>SUM(I52:I55)</f>
        <v>152.82900000000001</v>
      </c>
      <c r="J51" s="15">
        <f>SUM(J52:J55)</f>
        <v>151.81399999999999</v>
      </c>
      <c r="K51" s="15">
        <f t="shared" si="6"/>
        <v>1.0150000000000148</v>
      </c>
      <c r="L51" s="15">
        <f>SUM(L52:L55)</f>
        <v>203.773</v>
      </c>
      <c r="M51" s="15">
        <f>SUM(M52:M55)</f>
        <v>202.41899999999998</v>
      </c>
      <c r="N51" s="15">
        <f t="shared" si="7"/>
        <v>1.3540000000000134</v>
      </c>
    </row>
    <row r="52" spans="1:14" ht="18.75" customHeight="1" x14ac:dyDescent="0.25">
      <c r="A52" s="17" t="s">
        <v>96</v>
      </c>
      <c r="B52" s="27" t="s">
        <v>89</v>
      </c>
      <c r="C52" s="19">
        <v>0</v>
      </c>
      <c r="D52" s="19">
        <v>0</v>
      </c>
      <c r="E52" s="15">
        <f t="shared" si="0"/>
        <v>0</v>
      </c>
      <c r="F52" s="19">
        <v>0</v>
      </c>
      <c r="G52" s="19">
        <v>0</v>
      </c>
      <c r="H52" s="15">
        <f t="shared" si="5"/>
        <v>0</v>
      </c>
      <c r="I52" s="19">
        <v>0</v>
      </c>
      <c r="J52" s="19">
        <v>0</v>
      </c>
      <c r="K52" s="15">
        <f t="shared" si="6"/>
        <v>0</v>
      </c>
      <c r="L52" s="19">
        <v>0</v>
      </c>
      <c r="M52" s="19">
        <v>0</v>
      </c>
      <c r="N52" s="15">
        <f t="shared" si="7"/>
        <v>0</v>
      </c>
    </row>
    <row r="53" spans="1:14" ht="18.75" customHeight="1" x14ac:dyDescent="0.25">
      <c r="A53" s="17" t="s">
        <v>97</v>
      </c>
      <c r="B53" s="27" t="s">
        <v>91</v>
      </c>
      <c r="C53" s="19">
        <v>0.66700000000000004</v>
      </c>
      <c r="D53" s="19">
        <v>55.545000000000002</v>
      </c>
      <c r="E53" s="15">
        <f t="shared" si="0"/>
        <v>-54.878</v>
      </c>
      <c r="F53" s="19">
        <v>1.335</v>
      </c>
      <c r="G53" s="19">
        <v>111.09099999999999</v>
      </c>
      <c r="H53" s="15">
        <f t="shared" si="5"/>
        <v>-109.756</v>
      </c>
      <c r="I53" s="19">
        <v>2.0019999999999998</v>
      </c>
      <c r="J53" s="19">
        <v>166.636</v>
      </c>
      <c r="K53" s="15">
        <f t="shared" si="6"/>
        <v>-164.63399999999999</v>
      </c>
      <c r="L53" s="19">
        <v>2.67</v>
      </c>
      <c r="M53" s="19">
        <v>222.18299999999999</v>
      </c>
      <c r="N53" s="15">
        <f t="shared" si="7"/>
        <v>-219.51300000000001</v>
      </c>
    </row>
    <row r="54" spans="1:14" ht="18.75" customHeight="1" x14ac:dyDescent="0.25">
      <c r="A54" s="17" t="s">
        <v>98</v>
      </c>
      <c r="B54" s="27" t="s">
        <v>67</v>
      </c>
      <c r="C54" s="19">
        <v>0</v>
      </c>
      <c r="D54" s="19">
        <v>0</v>
      </c>
      <c r="E54" s="15">
        <f t="shared" si="0"/>
        <v>0</v>
      </c>
      <c r="F54" s="19">
        <v>0</v>
      </c>
      <c r="G54" s="19">
        <v>0</v>
      </c>
      <c r="H54" s="15">
        <f t="shared" si="5"/>
        <v>0</v>
      </c>
      <c r="I54" s="19">
        <v>0</v>
      </c>
      <c r="J54" s="19">
        <v>0</v>
      </c>
      <c r="K54" s="15">
        <f t="shared" si="6"/>
        <v>0</v>
      </c>
      <c r="L54" s="19">
        <v>0</v>
      </c>
      <c r="M54" s="19">
        <v>0</v>
      </c>
      <c r="N54" s="15">
        <f t="shared" si="7"/>
        <v>0</v>
      </c>
    </row>
    <row r="55" spans="1:14" ht="18.75" customHeight="1" x14ac:dyDescent="0.25">
      <c r="A55" s="17" t="s">
        <v>99</v>
      </c>
      <c r="B55" s="27" t="s">
        <v>69</v>
      </c>
      <c r="C55" s="19">
        <v>50.274999999999999</v>
      </c>
      <c r="D55" s="19">
        <v>-4.9400000000000013</v>
      </c>
      <c r="E55" s="15">
        <f t="shared" si="0"/>
        <v>55.215000000000003</v>
      </c>
      <c r="F55" s="19">
        <v>100.55200000000001</v>
      </c>
      <c r="G55" s="19">
        <v>-9.8819999999999979</v>
      </c>
      <c r="H55" s="15">
        <f t="shared" si="5"/>
        <v>110.434</v>
      </c>
      <c r="I55" s="19">
        <v>150.827</v>
      </c>
      <c r="J55" s="19">
        <v>-14.822000000000003</v>
      </c>
      <c r="K55" s="15">
        <f t="shared" si="6"/>
        <v>165.649</v>
      </c>
      <c r="L55" s="19">
        <v>201.10300000000001</v>
      </c>
      <c r="M55" s="19">
        <v>-19.763999999999996</v>
      </c>
      <c r="N55" s="15">
        <f t="shared" si="7"/>
        <v>220.86700000000002</v>
      </c>
    </row>
    <row r="56" spans="1:14" ht="18.75" customHeight="1" x14ac:dyDescent="0.25">
      <c r="A56" s="17" t="s">
        <v>100</v>
      </c>
      <c r="B56" s="32" t="s">
        <v>101</v>
      </c>
      <c r="C56" s="15">
        <f>SUM(C57:C60)</f>
        <v>342.096</v>
      </c>
      <c r="D56" s="15">
        <f>SUM(D57:D60)</f>
        <v>359.95499999999998</v>
      </c>
      <c r="E56" s="15">
        <f t="shared" si="0"/>
        <v>-17.85899999999998</v>
      </c>
      <c r="F56" s="15">
        <f>SUM(F57:F60)</f>
        <v>445.12999999999994</v>
      </c>
      <c r="G56" s="15">
        <f>SUM(G57:G60)</f>
        <v>705.33699999999999</v>
      </c>
      <c r="H56" s="15">
        <f t="shared" si="5"/>
        <v>-260.20700000000005</v>
      </c>
      <c r="I56" s="15">
        <f>SUM(I57:I60)</f>
        <v>462.65599999999995</v>
      </c>
      <c r="J56" s="15">
        <f>SUM(J57:J60)</f>
        <v>1283.21</v>
      </c>
      <c r="K56" s="15">
        <f t="shared" si="6"/>
        <v>-820.55400000000009</v>
      </c>
      <c r="L56" s="15">
        <f>SUM(L57:L60)</f>
        <v>-130.65199999999999</v>
      </c>
      <c r="M56" s="15">
        <f>SUM(M57:M60)</f>
        <v>1709.356</v>
      </c>
      <c r="N56" s="15">
        <f t="shared" si="7"/>
        <v>-1840.008</v>
      </c>
    </row>
    <row r="57" spans="1:14" ht="18.75" customHeight="1" x14ac:dyDescent="0.25">
      <c r="A57" s="17" t="s">
        <v>102</v>
      </c>
      <c r="B57" s="27" t="s">
        <v>89</v>
      </c>
      <c r="C57" s="19">
        <v>0</v>
      </c>
      <c r="D57" s="19">
        <v>0</v>
      </c>
      <c r="E57" s="15">
        <f t="shared" si="0"/>
        <v>0</v>
      </c>
      <c r="F57" s="19">
        <v>0</v>
      </c>
      <c r="G57" s="19">
        <v>0</v>
      </c>
      <c r="H57" s="15">
        <f t="shared" si="5"/>
        <v>0</v>
      </c>
      <c r="I57" s="19">
        <v>0</v>
      </c>
      <c r="J57" s="19">
        <v>0</v>
      </c>
      <c r="K57" s="15">
        <f t="shared" si="6"/>
        <v>0</v>
      </c>
      <c r="L57" s="19">
        <v>0</v>
      </c>
      <c r="M57" s="19">
        <v>0</v>
      </c>
      <c r="N57" s="15">
        <f t="shared" si="7"/>
        <v>0</v>
      </c>
    </row>
    <row r="58" spans="1:14" ht="18.75" customHeight="1" x14ac:dyDescent="0.25">
      <c r="A58" s="17" t="s">
        <v>103</v>
      </c>
      <c r="B58" s="27" t="s">
        <v>91</v>
      </c>
      <c r="C58" s="19">
        <v>0</v>
      </c>
      <c r="D58" s="19">
        <v>0</v>
      </c>
      <c r="E58" s="15">
        <f t="shared" si="0"/>
        <v>0</v>
      </c>
      <c r="F58" s="19">
        <v>0</v>
      </c>
      <c r="G58" s="19">
        <v>0</v>
      </c>
      <c r="H58" s="15">
        <f t="shared" si="5"/>
        <v>0</v>
      </c>
      <c r="I58" s="19">
        <v>0</v>
      </c>
      <c r="J58" s="19">
        <v>0</v>
      </c>
      <c r="K58" s="15">
        <f t="shared" si="6"/>
        <v>0</v>
      </c>
      <c r="L58" s="19">
        <v>0</v>
      </c>
      <c r="M58" s="19">
        <v>0</v>
      </c>
      <c r="N58" s="15">
        <f t="shared" si="7"/>
        <v>0</v>
      </c>
    </row>
    <row r="59" spans="1:14" ht="18.75" customHeight="1" x14ac:dyDescent="0.25">
      <c r="A59" s="17" t="s">
        <v>104</v>
      </c>
      <c r="B59" s="27" t="s">
        <v>67</v>
      </c>
      <c r="C59" s="19">
        <v>0</v>
      </c>
      <c r="D59" s="19">
        <v>0</v>
      </c>
      <c r="E59" s="15">
        <f t="shared" si="0"/>
        <v>0</v>
      </c>
      <c r="F59" s="19">
        <v>0</v>
      </c>
      <c r="G59" s="19">
        <v>0</v>
      </c>
      <c r="H59" s="15">
        <f t="shared" si="5"/>
        <v>0</v>
      </c>
      <c r="I59" s="19">
        <v>0</v>
      </c>
      <c r="J59" s="19">
        <v>0</v>
      </c>
      <c r="K59" s="15">
        <f t="shared" si="6"/>
        <v>0</v>
      </c>
      <c r="L59" s="19">
        <v>0</v>
      </c>
      <c r="M59" s="19">
        <v>0</v>
      </c>
      <c r="N59" s="15">
        <f t="shared" si="7"/>
        <v>0</v>
      </c>
    </row>
    <row r="60" spans="1:14" ht="18.75" customHeight="1" x14ac:dyDescent="0.25">
      <c r="A60" s="17" t="s">
        <v>105</v>
      </c>
      <c r="B60" s="27" t="s">
        <v>69</v>
      </c>
      <c r="C60" s="19">
        <v>342.096</v>
      </c>
      <c r="D60" s="19">
        <v>359.95499999999998</v>
      </c>
      <c r="E60" s="15">
        <f t="shared" si="0"/>
        <v>-17.85899999999998</v>
      </c>
      <c r="F60" s="19">
        <v>445.12999999999994</v>
      </c>
      <c r="G60" s="19">
        <v>705.33699999999999</v>
      </c>
      <c r="H60" s="15">
        <f t="shared" si="5"/>
        <v>-260.20700000000005</v>
      </c>
      <c r="I60" s="19">
        <v>462.65599999999995</v>
      </c>
      <c r="J60" s="19">
        <v>1283.21</v>
      </c>
      <c r="K60" s="15">
        <f t="shared" si="6"/>
        <v>-820.55400000000009</v>
      </c>
      <c r="L60" s="19">
        <v>-130.65199999999999</v>
      </c>
      <c r="M60" s="19">
        <v>1709.356</v>
      </c>
      <c r="N60" s="15">
        <f t="shared" si="7"/>
        <v>-1840.008</v>
      </c>
    </row>
    <row r="61" spans="1:14" ht="18.75" customHeight="1" x14ac:dyDescent="0.25">
      <c r="A61" s="17" t="s">
        <v>106</v>
      </c>
      <c r="B61" s="18" t="s">
        <v>55</v>
      </c>
      <c r="C61" s="15">
        <f>+C62+C67</f>
        <v>735.31781199999978</v>
      </c>
      <c r="D61" s="15">
        <f>+D62+D67</f>
        <v>372.14287499999995</v>
      </c>
      <c r="E61" s="15">
        <f t="shared" si="0"/>
        <v>363.17493699999983</v>
      </c>
      <c r="F61" s="15">
        <f>+F62+F67</f>
        <v>981.10635700000012</v>
      </c>
      <c r="G61" s="15">
        <f>+G62+G67</f>
        <v>930.42854599999987</v>
      </c>
      <c r="H61" s="15">
        <f t="shared" si="5"/>
        <v>50.677811000000247</v>
      </c>
      <c r="I61" s="15">
        <f>+I62+I67</f>
        <v>-467.78981699999974</v>
      </c>
      <c r="J61" s="15">
        <f>+J62+J67</f>
        <v>1343.5876229999999</v>
      </c>
      <c r="K61" s="15">
        <f t="shared" si="6"/>
        <v>-1811.3774399999998</v>
      </c>
      <c r="L61" s="15">
        <f>+L62+L67</f>
        <v>1171.932262</v>
      </c>
      <c r="M61" s="15">
        <f>+M62+M67</f>
        <v>1211.36862</v>
      </c>
      <c r="N61" s="15">
        <f t="shared" si="7"/>
        <v>-39.436357999999927</v>
      </c>
    </row>
    <row r="62" spans="1:14" ht="18.75" customHeight="1" x14ac:dyDescent="0.25">
      <c r="A62" s="17" t="s">
        <v>107</v>
      </c>
      <c r="B62" s="32" t="s">
        <v>57</v>
      </c>
      <c r="C62" s="15">
        <f>SUM(C63:C66)</f>
        <v>-209.173337</v>
      </c>
      <c r="D62" s="15">
        <f>SUM(D63:D66)</f>
        <v>-0.169269</v>
      </c>
      <c r="E62" s="15">
        <f t="shared" si="0"/>
        <v>-209.00406799999999</v>
      </c>
      <c r="F62" s="15">
        <f>SUM(F63:F66)</f>
        <v>-232.56896799999998</v>
      </c>
      <c r="G62" s="15">
        <f>SUM(G63:G66)</f>
        <v>-0.53435900000000003</v>
      </c>
      <c r="H62" s="15">
        <f t="shared" si="5"/>
        <v>-232.03460899999999</v>
      </c>
      <c r="I62" s="15">
        <f>SUM(I63:I66)</f>
        <v>-230.49127399999995</v>
      </c>
      <c r="J62" s="15">
        <f>SUM(J63:J66)</f>
        <v>-8.5928909999999981</v>
      </c>
      <c r="K62" s="15">
        <f t="shared" si="6"/>
        <v>-221.89838299999994</v>
      </c>
      <c r="L62" s="15">
        <f>SUM(L63:L66)</f>
        <v>-336.63953199999997</v>
      </c>
      <c r="M62" s="15">
        <f>SUM(M63:M66)</f>
        <v>79.991219000000001</v>
      </c>
      <c r="N62" s="15">
        <f t="shared" si="7"/>
        <v>-416.63075099999998</v>
      </c>
    </row>
    <row r="63" spans="1:14" ht="18.75" customHeight="1" x14ac:dyDescent="0.25">
      <c r="A63" s="17" t="s">
        <v>108</v>
      </c>
      <c r="B63" s="27" t="s">
        <v>89</v>
      </c>
      <c r="C63" s="19">
        <v>0</v>
      </c>
      <c r="D63" s="19">
        <v>0</v>
      </c>
      <c r="E63" s="15">
        <f t="shared" si="0"/>
        <v>0</v>
      </c>
      <c r="F63" s="19">
        <v>0</v>
      </c>
      <c r="G63" s="19">
        <v>0</v>
      </c>
      <c r="H63" s="15">
        <f t="shared" si="5"/>
        <v>0</v>
      </c>
      <c r="I63" s="19">
        <v>0</v>
      </c>
      <c r="J63" s="19">
        <v>0</v>
      </c>
      <c r="K63" s="15">
        <f t="shared" si="6"/>
        <v>0</v>
      </c>
      <c r="L63" s="19">
        <v>0</v>
      </c>
      <c r="M63" s="19">
        <v>0</v>
      </c>
      <c r="N63" s="15">
        <f t="shared" si="7"/>
        <v>0</v>
      </c>
    </row>
    <row r="64" spans="1:14" ht="18.75" customHeight="1" x14ac:dyDescent="0.25">
      <c r="A64" s="17" t="s">
        <v>109</v>
      </c>
      <c r="B64" s="27" t="s">
        <v>91</v>
      </c>
      <c r="C64" s="19">
        <v>-3.5280969999999989</v>
      </c>
      <c r="D64" s="19">
        <v>-8.2974999999999993E-2</v>
      </c>
      <c r="E64" s="15">
        <f t="shared" si="0"/>
        <v>-3.4451219999999991</v>
      </c>
      <c r="F64" s="19">
        <v>-20.883148000000002</v>
      </c>
      <c r="G64" s="19">
        <v>-5.3103999999999998E-2</v>
      </c>
      <c r="H64" s="15">
        <f t="shared" si="5"/>
        <v>-20.830044000000001</v>
      </c>
      <c r="I64" s="19">
        <v>-21.659794000000002</v>
      </c>
      <c r="J64" s="19">
        <v>-7.3018E-2</v>
      </c>
      <c r="K64" s="15">
        <f t="shared" si="6"/>
        <v>-21.586776</v>
      </c>
      <c r="L64" s="19">
        <v>-17.418111999999994</v>
      </c>
      <c r="M64" s="19">
        <v>89.798863999999995</v>
      </c>
      <c r="N64" s="15">
        <f t="shared" si="7"/>
        <v>-107.21697599999999</v>
      </c>
    </row>
    <row r="65" spans="1:14" ht="18.75" customHeight="1" x14ac:dyDescent="0.25">
      <c r="A65" s="17" t="s">
        <v>110</v>
      </c>
      <c r="B65" s="27" t="s">
        <v>67</v>
      </c>
      <c r="C65" s="19">
        <v>0</v>
      </c>
      <c r="D65" s="19">
        <v>0</v>
      </c>
      <c r="E65" s="15">
        <f t="shared" si="0"/>
        <v>0</v>
      </c>
      <c r="F65" s="19">
        <v>0</v>
      </c>
      <c r="G65" s="19">
        <v>0</v>
      </c>
      <c r="H65" s="15">
        <f t="shared" si="5"/>
        <v>0</v>
      </c>
      <c r="I65" s="19">
        <v>0</v>
      </c>
      <c r="J65" s="19">
        <v>0</v>
      </c>
      <c r="K65" s="15">
        <f t="shared" si="6"/>
        <v>0</v>
      </c>
      <c r="L65" s="19">
        <v>0</v>
      </c>
      <c r="M65" s="19">
        <v>0</v>
      </c>
      <c r="N65" s="15">
        <f t="shared" si="7"/>
        <v>0</v>
      </c>
    </row>
    <row r="66" spans="1:14" ht="18.75" customHeight="1" x14ac:dyDescent="0.25">
      <c r="A66" s="17" t="s">
        <v>111</v>
      </c>
      <c r="B66" s="27" t="s">
        <v>69</v>
      </c>
      <c r="C66" s="19">
        <v>-205.64524</v>
      </c>
      <c r="D66" s="19">
        <v>-8.6293999999999996E-2</v>
      </c>
      <c r="E66" s="15">
        <f t="shared" si="0"/>
        <v>-205.55894599999999</v>
      </c>
      <c r="F66" s="19">
        <v>-211.68581999999998</v>
      </c>
      <c r="G66" s="19">
        <v>-0.48125499999999999</v>
      </c>
      <c r="H66" s="15">
        <f t="shared" si="5"/>
        <v>-211.20456499999997</v>
      </c>
      <c r="I66" s="19">
        <v>-208.83147999999994</v>
      </c>
      <c r="J66" s="19">
        <v>-8.5198729999999987</v>
      </c>
      <c r="K66" s="15">
        <f t="shared" si="6"/>
        <v>-200.31160699999995</v>
      </c>
      <c r="L66" s="19">
        <v>-319.22141999999997</v>
      </c>
      <c r="M66" s="19">
        <v>-9.8076449999999991</v>
      </c>
      <c r="N66" s="15">
        <f t="shared" si="7"/>
        <v>-309.41377499999999</v>
      </c>
    </row>
    <row r="67" spans="1:14" ht="18.75" customHeight="1" x14ac:dyDescent="0.25">
      <c r="A67" s="17" t="s">
        <v>112</v>
      </c>
      <c r="B67" s="32" t="s">
        <v>59</v>
      </c>
      <c r="C67" s="15">
        <f>SUM(C68:C71)</f>
        <v>944.49114899999984</v>
      </c>
      <c r="D67" s="15">
        <f>SUM(D68:D71)</f>
        <v>372.31214399999993</v>
      </c>
      <c r="E67" s="15">
        <f t="shared" si="0"/>
        <v>572.17900499999996</v>
      </c>
      <c r="F67" s="15">
        <f>SUM(F68:F71)</f>
        <v>1213.6753250000002</v>
      </c>
      <c r="G67" s="15">
        <f>SUM(G68:G71)</f>
        <v>930.96290499999986</v>
      </c>
      <c r="H67" s="15">
        <f t="shared" si="5"/>
        <v>282.71242000000029</v>
      </c>
      <c r="I67" s="15">
        <f>SUM(I68:I71)</f>
        <v>-237.29854299999982</v>
      </c>
      <c r="J67" s="15">
        <f>SUM(J68:J71)</f>
        <v>1352.1805139999999</v>
      </c>
      <c r="K67" s="15">
        <f t="shared" si="6"/>
        <v>-1589.4790569999998</v>
      </c>
      <c r="L67" s="15">
        <f>SUM(L68:L71)</f>
        <v>1508.571794</v>
      </c>
      <c r="M67" s="15">
        <f>SUM(M68:M71)</f>
        <v>1131.377401</v>
      </c>
      <c r="N67" s="15">
        <f t="shared" si="7"/>
        <v>377.19439299999999</v>
      </c>
    </row>
    <row r="68" spans="1:14" ht="18.75" customHeight="1" x14ac:dyDescent="0.25">
      <c r="A68" s="17" t="s">
        <v>113</v>
      </c>
      <c r="B68" s="27" t="s">
        <v>89</v>
      </c>
      <c r="C68" s="19">
        <v>977.14678999999978</v>
      </c>
      <c r="D68" s="19">
        <v>0</v>
      </c>
      <c r="E68" s="15">
        <f t="shared" si="0"/>
        <v>977.14678999999978</v>
      </c>
      <c r="F68" s="19">
        <v>1187.9066090000001</v>
      </c>
      <c r="G68" s="19">
        <v>0</v>
      </c>
      <c r="H68" s="15">
        <f t="shared" si="5"/>
        <v>1187.9066090000001</v>
      </c>
      <c r="I68" s="19">
        <v>-238.50002099999983</v>
      </c>
      <c r="J68" s="19">
        <v>0</v>
      </c>
      <c r="K68" s="15">
        <f t="shared" si="6"/>
        <v>-238.50002099999983</v>
      </c>
      <c r="L68" s="19">
        <v>1599.449333</v>
      </c>
      <c r="M68" s="19">
        <v>0</v>
      </c>
      <c r="N68" s="15">
        <f t="shared" si="7"/>
        <v>1599.449333</v>
      </c>
    </row>
    <row r="69" spans="1:14" ht="18.75" customHeight="1" x14ac:dyDescent="0.25">
      <c r="A69" s="17" t="s">
        <v>114</v>
      </c>
      <c r="B69" s="27" t="s">
        <v>91</v>
      </c>
      <c r="C69" s="19">
        <v>-127.47947099999998</v>
      </c>
      <c r="D69" s="19">
        <v>150.19470699999999</v>
      </c>
      <c r="E69" s="15">
        <f t="shared" si="0"/>
        <v>-277.67417799999998</v>
      </c>
      <c r="F69" s="19">
        <v>-150.66932399999999</v>
      </c>
      <c r="G69" s="19">
        <v>358.28936899999991</v>
      </c>
      <c r="H69" s="15">
        <f t="shared" si="5"/>
        <v>-508.95869299999993</v>
      </c>
      <c r="I69" s="19">
        <v>-189.20955199999997</v>
      </c>
      <c r="J69" s="19">
        <v>389.85969699999998</v>
      </c>
      <c r="K69" s="15">
        <f t="shared" si="6"/>
        <v>-579.0692489999999</v>
      </c>
      <c r="L69" s="19">
        <v>-231.802279</v>
      </c>
      <c r="M69" s="19">
        <v>351.67792100000003</v>
      </c>
      <c r="N69" s="15">
        <f t="shared" si="7"/>
        <v>-583.48019999999997</v>
      </c>
    </row>
    <row r="70" spans="1:14" ht="18.75" customHeight="1" x14ac:dyDescent="0.25">
      <c r="A70" s="17" t="s">
        <v>115</v>
      </c>
      <c r="B70" s="27" t="s">
        <v>67</v>
      </c>
      <c r="C70" s="19">
        <v>0</v>
      </c>
      <c r="D70" s="19">
        <v>161.37641799999997</v>
      </c>
      <c r="E70" s="15">
        <f t="shared" ref="E70:E91" si="8">+C70-D70</f>
        <v>-161.37641799999997</v>
      </c>
      <c r="F70" s="19">
        <v>0</v>
      </c>
      <c r="G70" s="19">
        <v>192.12031499999998</v>
      </c>
      <c r="H70" s="15">
        <f t="shared" si="5"/>
        <v>-192.12031499999998</v>
      </c>
      <c r="I70" s="19">
        <v>0</v>
      </c>
      <c r="J70" s="19">
        <v>948.88882399999989</v>
      </c>
      <c r="K70" s="15">
        <f t="shared" si="6"/>
        <v>-948.88882399999989</v>
      </c>
      <c r="L70" s="19">
        <v>0</v>
      </c>
      <c r="M70" s="19">
        <v>772.89552999999989</v>
      </c>
      <c r="N70" s="15">
        <f t="shared" si="7"/>
        <v>-772.89552999999989</v>
      </c>
    </row>
    <row r="71" spans="1:14" ht="18.75" customHeight="1" x14ac:dyDescent="0.25">
      <c r="A71" s="17" t="s">
        <v>116</v>
      </c>
      <c r="B71" s="27" t="s">
        <v>69</v>
      </c>
      <c r="C71" s="19">
        <v>94.823830000000001</v>
      </c>
      <c r="D71" s="19">
        <v>60.741018999999987</v>
      </c>
      <c r="E71" s="15">
        <f t="shared" si="8"/>
        <v>34.082811000000014</v>
      </c>
      <c r="F71" s="19">
        <v>176.43804</v>
      </c>
      <c r="G71" s="19">
        <v>380.55322099999995</v>
      </c>
      <c r="H71" s="15">
        <f t="shared" si="5"/>
        <v>-204.11518099999995</v>
      </c>
      <c r="I71" s="19">
        <v>190.41102999999998</v>
      </c>
      <c r="J71" s="19">
        <v>13.431992999999999</v>
      </c>
      <c r="K71" s="15">
        <f t="shared" si="6"/>
        <v>176.97903699999998</v>
      </c>
      <c r="L71" s="19">
        <v>140.92473999999999</v>
      </c>
      <c r="M71" s="19">
        <v>6.8039499999999995</v>
      </c>
      <c r="N71" s="15">
        <f t="shared" si="7"/>
        <v>134.12079</v>
      </c>
    </row>
    <row r="72" spans="1:14" ht="18.75" customHeight="1" x14ac:dyDescent="0.25">
      <c r="A72" s="17" t="s">
        <v>117</v>
      </c>
      <c r="B72" s="31" t="s">
        <v>118</v>
      </c>
      <c r="C72" s="33"/>
      <c r="D72" s="33"/>
      <c r="E72" s="15">
        <f>SUM(E73:E76)</f>
        <v>269.81599999999997</v>
      </c>
      <c r="F72" s="33"/>
      <c r="G72" s="33"/>
      <c r="H72" s="15">
        <f>SUM(H73:H76)</f>
        <v>426.375</v>
      </c>
      <c r="I72" s="33"/>
      <c r="J72" s="33"/>
      <c r="K72" s="15">
        <f>SUM(K73:K76)</f>
        <v>334.99399999999997</v>
      </c>
      <c r="L72" s="33"/>
      <c r="M72" s="33"/>
      <c r="N72" s="15">
        <f>SUM(N73:N76)</f>
        <v>114.38200000000001</v>
      </c>
    </row>
    <row r="73" spans="1:14" ht="18.75" customHeight="1" x14ac:dyDescent="0.25">
      <c r="A73" s="17" t="s">
        <v>119</v>
      </c>
      <c r="B73" s="27" t="s">
        <v>89</v>
      </c>
      <c r="C73" s="33"/>
      <c r="D73" s="33"/>
      <c r="E73" s="19">
        <v>0</v>
      </c>
      <c r="F73" s="33"/>
      <c r="G73" s="33"/>
      <c r="H73" s="19">
        <v>0</v>
      </c>
      <c r="I73" s="33"/>
      <c r="J73" s="33"/>
      <c r="K73" s="19">
        <v>0</v>
      </c>
      <c r="L73" s="33"/>
      <c r="M73" s="33"/>
      <c r="N73" s="19">
        <v>0</v>
      </c>
    </row>
    <row r="74" spans="1:14" ht="18.75" customHeight="1" x14ac:dyDescent="0.25">
      <c r="A74" s="17" t="s">
        <v>120</v>
      </c>
      <c r="B74" s="27" t="s">
        <v>91</v>
      </c>
      <c r="C74" s="33"/>
      <c r="D74" s="33"/>
      <c r="E74" s="19">
        <v>-27.799999999999997</v>
      </c>
      <c r="F74" s="33"/>
      <c r="G74" s="33"/>
      <c r="H74" s="19">
        <v>79.199999999999989</v>
      </c>
      <c r="I74" s="33"/>
      <c r="J74" s="33"/>
      <c r="K74" s="19">
        <v>-15.600000000000001</v>
      </c>
      <c r="L74" s="33"/>
      <c r="M74" s="33"/>
      <c r="N74" s="19">
        <v>-80.5</v>
      </c>
    </row>
    <row r="75" spans="1:14" ht="18.75" customHeight="1" x14ac:dyDescent="0.25">
      <c r="A75" s="17" t="s">
        <v>121</v>
      </c>
      <c r="B75" s="27" t="s">
        <v>67</v>
      </c>
      <c r="C75" s="33"/>
      <c r="D75" s="33"/>
      <c r="E75" s="19">
        <v>0</v>
      </c>
      <c r="F75" s="33"/>
      <c r="G75" s="33"/>
      <c r="H75" s="19">
        <v>0</v>
      </c>
      <c r="I75" s="33"/>
      <c r="J75" s="33"/>
      <c r="K75" s="19">
        <v>0</v>
      </c>
      <c r="L75" s="33"/>
      <c r="M75" s="33"/>
      <c r="N75" s="19">
        <v>0</v>
      </c>
    </row>
    <row r="76" spans="1:14" ht="18.75" customHeight="1" x14ac:dyDescent="0.25">
      <c r="A76" s="17" t="s">
        <v>122</v>
      </c>
      <c r="B76" s="27" t="s">
        <v>69</v>
      </c>
      <c r="C76" s="33"/>
      <c r="D76" s="33"/>
      <c r="E76" s="19">
        <v>297.61599999999999</v>
      </c>
      <c r="F76" s="33"/>
      <c r="G76" s="33"/>
      <c r="H76" s="19">
        <v>347.17500000000001</v>
      </c>
      <c r="I76" s="33"/>
      <c r="J76" s="33"/>
      <c r="K76" s="19">
        <v>350.59399999999999</v>
      </c>
      <c r="L76" s="33"/>
      <c r="M76" s="33"/>
      <c r="N76" s="19">
        <v>194.88200000000001</v>
      </c>
    </row>
    <row r="77" spans="1:14" ht="18.75" customHeight="1" x14ac:dyDescent="0.25">
      <c r="A77" s="17" t="s">
        <v>123</v>
      </c>
      <c r="B77" s="18" t="s">
        <v>61</v>
      </c>
      <c r="C77" s="15">
        <f>SUM(C79:C82)</f>
        <v>-1059.2850000000001</v>
      </c>
      <c r="D77" s="15">
        <f>SUM(D79:D82)</f>
        <v>-47.571186815375313</v>
      </c>
      <c r="E77" s="15">
        <f t="shared" si="8"/>
        <v>-1011.7138131846248</v>
      </c>
      <c r="F77" s="15">
        <f>SUM(F79:F82)</f>
        <v>182.79799999999994</v>
      </c>
      <c r="G77" s="15">
        <f>SUM(G79:G82)</f>
        <v>1455.2484708225454</v>
      </c>
      <c r="H77" s="15">
        <f t="shared" si="5"/>
        <v>-1272.4504708225454</v>
      </c>
      <c r="I77" s="15">
        <f>SUM(I79:I82)</f>
        <v>628.98099999999999</v>
      </c>
      <c r="J77" s="15">
        <f>SUM(J79:J82)</f>
        <v>1654.0617109473544</v>
      </c>
      <c r="K77" s="15">
        <f t="shared" si="6"/>
        <v>-1025.0807109473544</v>
      </c>
      <c r="L77" s="15">
        <f>SUM(L79:L82)</f>
        <v>-188.48900000000003</v>
      </c>
      <c r="M77" s="15">
        <f>SUM(M79:M82)</f>
        <v>2033.7312537343159</v>
      </c>
      <c r="N77" s="15">
        <f t="shared" si="7"/>
        <v>-2222.220253734316</v>
      </c>
    </row>
    <row r="78" spans="1:14" ht="18.75" customHeight="1" x14ac:dyDescent="0.3">
      <c r="A78" s="34"/>
      <c r="B78" s="35" t="s">
        <v>124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8.75" customHeight="1" x14ac:dyDescent="0.25">
      <c r="A79" s="17" t="s">
        <v>125</v>
      </c>
      <c r="B79" s="27" t="s">
        <v>89</v>
      </c>
      <c r="C79" s="19">
        <v>-527.29999999999995</v>
      </c>
      <c r="D79" s="19">
        <v>8.5</v>
      </c>
      <c r="E79" s="15">
        <f t="shared" si="8"/>
        <v>-535.79999999999995</v>
      </c>
      <c r="F79" s="19">
        <v>-601.6</v>
      </c>
      <c r="G79" s="19">
        <v>9.1999999999999993</v>
      </c>
      <c r="H79" s="15">
        <f t="shared" si="5"/>
        <v>-610.80000000000007</v>
      </c>
      <c r="I79" s="19">
        <v>-179.7</v>
      </c>
      <c r="J79" s="19">
        <v>7.4</v>
      </c>
      <c r="K79" s="15">
        <f t="shared" si="6"/>
        <v>-187.1</v>
      </c>
      <c r="L79" s="19">
        <v>-776.2</v>
      </c>
      <c r="M79" s="19">
        <v>8.4</v>
      </c>
      <c r="N79" s="15">
        <f t="shared" si="7"/>
        <v>-784.6</v>
      </c>
    </row>
    <row r="80" spans="1:14" ht="18.75" customHeight="1" x14ac:dyDescent="0.25">
      <c r="A80" s="17" t="s">
        <v>126</v>
      </c>
      <c r="B80" s="27" t="s">
        <v>91</v>
      </c>
      <c r="C80" s="19">
        <v>-854.1</v>
      </c>
      <c r="D80" s="19">
        <v>-664.59999999999991</v>
      </c>
      <c r="E80" s="15">
        <f t="shared" si="8"/>
        <v>-189.50000000000011</v>
      </c>
      <c r="F80" s="19">
        <v>236.3</v>
      </c>
      <c r="G80" s="19">
        <v>954.30000000000007</v>
      </c>
      <c r="H80" s="15">
        <f t="shared" si="5"/>
        <v>-718</v>
      </c>
      <c r="I80" s="19">
        <v>-76.800000000000011</v>
      </c>
      <c r="J80" s="19">
        <v>1013.8</v>
      </c>
      <c r="K80" s="15">
        <f t="shared" si="6"/>
        <v>-1090.5999999999999</v>
      </c>
      <c r="L80" s="19">
        <v>82.500000000000057</v>
      </c>
      <c r="M80" s="19">
        <v>1899.6</v>
      </c>
      <c r="N80" s="15">
        <f t="shared" si="7"/>
        <v>-1817.1</v>
      </c>
    </row>
    <row r="81" spans="1:14" ht="18.75" customHeight="1" x14ac:dyDescent="0.25">
      <c r="A81" s="17" t="s">
        <v>127</v>
      </c>
      <c r="B81" s="27" t="s">
        <v>67</v>
      </c>
      <c r="C81" s="19">
        <v>0</v>
      </c>
      <c r="D81" s="19">
        <v>-6.6221868153754224</v>
      </c>
      <c r="E81" s="15">
        <f t="shared" si="8"/>
        <v>6.6221868153754224</v>
      </c>
      <c r="F81" s="19">
        <v>0</v>
      </c>
      <c r="G81" s="19">
        <v>-8.6835291774546928</v>
      </c>
      <c r="H81" s="15">
        <f t="shared" si="5"/>
        <v>8.6835291774546928</v>
      </c>
      <c r="I81" s="19">
        <v>0</v>
      </c>
      <c r="J81" s="19">
        <v>-1.0422890526455557</v>
      </c>
      <c r="K81" s="15">
        <f t="shared" si="6"/>
        <v>1.0422890526455557</v>
      </c>
      <c r="L81" s="19">
        <v>0</v>
      </c>
      <c r="M81" s="19">
        <v>36.606253734315871</v>
      </c>
      <c r="N81" s="15">
        <f t="shared" si="7"/>
        <v>-36.606253734315871</v>
      </c>
    </row>
    <row r="82" spans="1:14" ht="18.75" customHeight="1" x14ac:dyDescent="0.25">
      <c r="A82" s="17" t="s">
        <v>128</v>
      </c>
      <c r="B82" s="27" t="s">
        <v>69</v>
      </c>
      <c r="C82" s="19">
        <v>322.11500000000001</v>
      </c>
      <c r="D82" s="19">
        <v>615.15100000000007</v>
      </c>
      <c r="E82" s="15">
        <f t="shared" si="8"/>
        <v>-293.03600000000006</v>
      </c>
      <c r="F82" s="19">
        <v>548.09799999999996</v>
      </c>
      <c r="G82" s="19">
        <v>500.43200000000002</v>
      </c>
      <c r="H82" s="15">
        <f t="shared" si="5"/>
        <v>47.66599999999994</v>
      </c>
      <c r="I82" s="19">
        <v>885.48099999999999</v>
      </c>
      <c r="J82" s="19">
        <v>633.904</v>
      </c>
      <c r="K82" s="15">
        <f t="shared" si="6"/>
        <v>251.577</v>
      </c>
      <c r="L82" s="19">
        <v>505.21100000000001</v>
      </c>
      <c r="M82" s="19">
        <v>89.124999999999943</v>
      </c>
      <c r="N82" s="15">
        <f t="shared" si="7"/>
        <v>416.08600000000007</v>
      </c>
    </row>
    <row r="83" spans="1:14" ht="18.75" customHeight="1" x14ac:dyDescent="0.3">
      <c r="A83" s="34"/>
      <c r="B83" s="35" t="s">
        <v>129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8.75" customHeight="1" x14ac:dyDescent="0.25">
      <c r="A84" s="17" t="s">
        <v>130</v>
      </c>
      <c r="B84" s="27" t="s">
        <v>131</v>
      </c>
      <c r="C84" s="19">
        <v>0</v>
      </c>
      <c r="D84" s="19">
        <v>0</v>
      </c>
      <c r="E84" s="15">
        <f t="shared" ref="E84:E89" si="9">+C84-D84</f>
        <v>0</v>
      </c>
      <c r="F84" s="19">
        <v>0</v>
      </c>
      <c r="G84" s="19">
        <v>0</v>
      </c>
      <c r="H84" s="15">
        <f t="shared" si="5"/>
        <v>0</v>
      </c>
      <c r="I84" s="19">
        <v>0</v>
      </c>
      <c r="J84" s="19">
        <v>0</v>
      </c>
      <c r="K84" s="15">
        <f t="shared" si="6"/>
        <v>0</v>
      </c>
      <c r="L84" s="19">
        <v>0</v>
      </c>
      <c r="M84" s="19">
        <v>0</v>
      </c>
      <c r="N84" s="15">
        <f t="shared" si="7"/>
        <v>0</v>
      </c>
    </row>
    <row r="85" spans="1:14" ht="18.75" customHeight="1" x14ac:dyDescent="0.25">
      <c r="A85" s="17" t="s">
        <v>132</v>
      </c>
      <c r="B85" s="27" t="s">
        <v>133</v>
      </c>
      <c r="C85" s="19">
        <v>-1218.173</v>
      </c>
      <c r="D85" s="19">
        <v>-676.30174600013277</v>
      </c>
      <c r="E85" s="15">
        <f t="shared" si="9"/>
        <v>-541.87125399986724</v>
      </c>
      <c r="F85" s="19">
        <v>-513.6400000000001</v>
      </c>
      <c r="G85" s="19">
        <v>920.47784637854352</v>
      </c>
      <c r="H85" s="15">
        <f t="shared" si="5"/>
        <v>-1434.1178463785436</v>
      </c>
      <c r="I85" s="19">
        <v>-670.74599999999987</v>
      </c>
      <c r="J85" s="19">
        <v>814.62052048064788</v>
      </c>
      <c r="K85" s="15">
        <f t="shared" si="6"/>
        <v>-1485.3665204806478</v>
      </c>
      <c r="L85" s="19">
        <v>-953.98800000000006</v>
      </c>
      <c r="M85" s="19">
        <v>1989.6088893314745</v>
      </c>
      <c r="N85" s="15">
        <f t="shared" si="7"/>
        <v>-2943.5968893314748</v>
      </c>
    </row>
    <row r="86" spans="1:14" ht="18.75" customHeight="1" x14ac:dyDescent="0.25">
      <c r="A86" s="17" t="s">
        <v>134</v>
      </c>
      <c r="B86" s="27" t="s">
        <v>135</v>
      </c>
      <c r="C86" s="19">
        <v>-175.46300000000002</v>
      </c>
      <c r="D86" s="19">
        <v>414.65255918475737</v>
      </c>
      <c r="E86" s="15">
        <f t="shared" si="9"/>
        <v>-590.11555918475733</v>
      </c>
      <c r="F86" s="19">
        <v>168.75200000000001</v>
      </c>
      <c r="G86" s="19">
        <v>431.14262444400185</v>
      </c>
      <c r="H86" s="15">
        <f t="shared" si="5"/>
        <v>-262.39062444400184</v>
      </c>
      <c r="I86" s="19">
        <v>428.13499999999993</v>
      </c>
      <c r="J86" s="19">
        <v>605.71219046670649</v>
      </c>
      <c r="K86" s="15">
        <f t="shared" si="6"/>
        <v>-177.57719046670655</v>
      </c>
      <c r="L86" s="19">
        <v>351.077</v>
      </c>
      <c r="M86" s="19">
        <v>693.21836440284142</v>
      </c>
      <c r="N86" s="15">
        <f t="shared" si="7"/>
        <v>-342.14136440284142</v>
      </c>
    </row>
    <row r="87" spans="1:14" ht="18.75" customHeight="1" x14ac:dyDescent="0.25">
      <c r="A87" s="17" t="s">
        <v>136</v>
      </c>
      <c r="B87" s="27" t="s">
        <v>137</v>
      </c>
      <c r="C87" s="19">
        <v>0</v>
      </c>
      <c r="D87" s="19">
        <v>0</v>
      </c>
      <c r="E87" s="15">
        <f t="shared" si="9"/>
        <v>0</v>
      </c>
      <c r="F87" s="19">
        <v>0</v>
      </c>
      <c r="G87" s="19">
        <v>0</v>
      </c>
      <c r="H87" s="15">
        <f t="shared" si="5"/>
        <v>0</v>
      </c>
      <c r="I87" s="19">
        <v>0</v>
      </c>
      <c r="J87" s="19">
        <v>0</v>
      </c>
      <c r="K87" s="15">
        <f t="shared" si="6"/>
        <v>0</v>
      </c>
      <c r="L87" s="19">
        <v>0</v>
      </c>
      <c r="M87" s="19">
        <v>0</v>
      </c>
      <c r="N87" s="15">
        <f t="shared" si="7"/>
        <v>0</v>
      </c>
    </row>
    <row r="88" spans="1:14" ht="18.75" customHeight="1" x14ac:dyDescent="0.25">
      <c r="A88" s="17" t="s">
        <v>138</v>
      </c>
      <c r="B88" s="27" t="s">
        <v>139</v>
      </c>
      <c r="C88" s="19">
        <v>273.75099999999998</v>
      </c>
      <c r="D88" s="19">
        <v>203.77799999999999</v>
      </c>
      <c r="E88" s="15">
        <f t="shared" si="9"/>
        <v>69.972999999999985</v>
      </c>
      <c r="F88" s="19">
        <v>431.88599999999997</v>
      </c>
      <c r="G88" s="19">
        <v>80.728000000000009</v>
      </c>
      <c r="H88" s="15">
        <f t="shared" si="5"/>
        <v>351.15799999999996</v>
      </c>
      <c r="I88" s="19">
        <v>763.99199999999996</v>
      </c>
      <c r="J88" s="19">
        <v>32.828999999999994</v>
      </c>
      <c r="K88" s="15">
        <f t="shared" si="6"/>
        <v>731.16300000000001</v>
      </c>
      <c r="L88" s="19">
        <v>312.12200000000001</v>
      </c>
      <c r="M88" s="19">
        <v>-612.19600000000003</v>
      </c>
      <c r="N88" s="15">
        <f t="shared" si="7"/>
        <v>924.31799999999998</v>
      </c>
    </row>
    <row r="89" spans="1:14" ht="18.75" customHeight="1" x14ac:dyDescent="0.25">
      <c r="A89" s="17" t="s">
        <v>140</v>
      </c>
      <c r="B89" s="27" t="s">
        <v>141</v>
      </c>
      <c r="C89" s="19">
        <v>60.6</v>
      </c>
      <c r="D89" s="19">
        <v>10.3</v>
      </c>
      <c r="E89" s="15">
        <f t="shared" si="9"/>
        <v>50.3</v>
      </c>
      <c r="F89" s="19">
        <v>95.8</v>
      </c>
      <c r="G89" s="19">
        <v>22.900000000000002</v>
      </c>
      <c r="H89" s="15">
        <f t="shared" si="5"/>
        <v>72.899999999999991</v>
      </c>
      <c r="I89" s="19">
        <v>107.6</v>
      </c>
      <c r="J89" s="19">
        <v>200.9</v>
      </c>
      <c r="K89" s="15">
        <f t="shared" si="6"/>
        <v>-93.300000000000011</v>
      </c>
      <c r="L89" s="19">
        <v>102.3</v>
      </c>
      <c r="M89" s="19">
        <v>-36.900000000000006</v>
      </c>
      <c r="N89" s="15">
        <f t="shared" si="7"/>
        <v>139.19999999999999</v>
      </c>
    </row>
    <row r="90" spans="1:14" ht="18.75" customHeight="1" x14ac:dyDescent="0.25">
      <c r="A90" s="17" t="s">
        <v>142</v>
      </c>
      <c r="B90" s="27" t="s">
        <v>143</v>
      </c>
      <c r="C90" s="33"/>
      <c r="D90" s="19">
        <v>0</v>
      </c>
      <c r="E90" s="15">
        <f t="shared" si="8"/>
        <v>0</v>
      </c>
      <c r="F90" s="33"/>
      <c r="G90" s="19">
        <v>0</v>
      </c>
      <c r="H90" s="15">
        <f t="shared" si="5"/>
        <v>0</v>
      </c>
      <c r="I90" s="33"/>
      <c r="J90" s="19">
        <v>0</v>
      </c>
      <c r="K90" s="15">
        <f t="shared" si="6"/>
        <v>0</v>
      </c>
      <c r="L90" s="33"/>
      <c r="M90" s="19">
        <v>0</v>
      </c>
      <c r="N90" s="15">
        <f t="shared" si="7"/>
        <v>0</v>
      </c>
    </row>
    <row r="91" spans="1:14" ht="18.75" customHeight="1" x14ac:dyDescent="0.25">
      <c r="A91" s="17" t="s">
        <v>144</v>
      </c>
      <c r="B91" s="18" t="s">
        <v>63</v>
      </c>
      <c r="C91" s="19">
        <v>-578.68291739999995</v>
      </c>
      <c r="D91" s="33"/>
      <c r="E91" s="15">
        <f t="shared" si="8"/>
        <v>-578.68291739999995</v>
      </c>
      <c r="F91" s="19">
        <v>-713.95257925000021</v>
      </c>
      <c r="G91" s="33"/>
      <c r="H91" s="15">
        <f t="shared" si="5"/>
        <v>-713.95257925000021</v>
      </c>
      <c r="I91" s="19">
        <v>326.92813799999993</v>
      </c>
      <c r="J91" s="33"/>
      <c r="K91" s="15">
        <f t="shared" si="6"/>
        <v>326.92813799999993</v>
      </c>
      <c r="L91" s="19">
        <v>-936.08876860000032</v>
      </c>
      <c r="M91" s="33"/>
      <c r="N91" s="15">
        <f t="shared" si="7"/>
        <v>-936.08876860000032</v>
      </c>
    </row>
    <row r="92" spans="1:14" ht="18.75" customHeight="1" x14ac:dyDescent="0.25">
      <c r="A92" s="13" t="s">
        <v>145</v>
      </c>
      <c r="B92" s="36" t="s">
        <v>146</v>
      </c>
      <c r="C92" s="33"/>
      <c r="D92" s="33"/>
      <c r="E92" s="15">
        <f>+E44-E6-E40</f>
        <v>-708.92134159188618</v>
      </c>
      <c r="F92" s="33"/>
      <c r="G92" s="33"/>
      <c r="H92" s="15">
        <f>+H44-H6-H40</f>
        <v>-231.42110124323824</v>
      </c>
      <c r="I92" s="33"/>
      <c r="J92" s="33"/>
      <c r="K92" s="15">
        <f>+K44-K6-K40</f>
        <v>-983.23988910165997</v>
      </c>
      <c r="L92" s="33"/>
      <c r="M92" s="33"/>
      <c r="N92" s="15">
        <f>+N44-N6-N40</f>
        <v>-2524.3688862055433</v>
      </c>
    </row>
    <row r="93" spans="1:14" s="37" customFormat="1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7" customFormat="1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7" customFormat="1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7" customFormat="1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7" customFormat="1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7" customFormat="1" ht="18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37" customFormat="1" ht="18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37" customFormat="1" ht="18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37" customFormat="1" ht="18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37" customFormat="1" ht="18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37" customFormat="1" ht="18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37" customFormat="1" ht="18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37" customFormat="1" ht="18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37" customFormat="1" ht="18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37" customFormat="1" ht="18.7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s="37" customFormat="1" ht="18.7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s="37" customFormat="1" ht="18.7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s="37" customFormat="1" ht="18.7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s="37" customFormat="1" ht="18.7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s="37" customFormat="1" ht="18.7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37" customFormat="1" ht="18.7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s="37" customFormat="1" ht="18.7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s="37" customFormat="1" ht="18.7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s="37" customFormat="1" ht="18.7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s="37" customFormat="1" ht="18.7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37" customFormat="1" ht="18.7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37" customFormat="1" ht="18.7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7" customFormat="1" ht="18.7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7" customFormat="1" ht="18.7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7" customFormat="1" ht="18.7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7" customFormat="1" ht="18.7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7" customFormat="1" ht="18.7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7" customFormat="1" ht="18.7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7" customFormat="1" ht="18.7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7" customFormat="1" ht="18.7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7" customFormat="1" ht="18.7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7" customFormat="1" ht="18.7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7" customFormat="1" ht="18.7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7" customFormat="1" ht="18.7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7" customFormat="1" ht="18.7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7" customFormat="1" ht="18.7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7" customFormat="1" ht="18.7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7" customFormat="1" ht="18.7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7" customFormat="1" ht="18.7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7" customFormat="1" ht="18.7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7" customFormat="1" ht="18.7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7" customFormat="1" ht="18.7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7" customFormat="1" ht="18.7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7" customFormat="1" ht="18.7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7" customFormat="1" ht="18.7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7" customFormat="1" ht="18.7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7" customFormat="1" ht="18.7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7" customFormat="1" ht="18.7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7" customFormat="1" ht="18.7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7" customFormat="1" ht="18.7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7" customFormat="1" ht="18.7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7" customFormat="1" ht="18.7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85" priority="121" stopIfTrue="1"/>
    <cfRule type="duplicateValues" dxfId="84" priority="122" stopIfTrue="1"/>
  </conditionalFormatting>
  <conditionalFormatting sqref="D5">
    <cfRule type="duplicateValues" dxfId="83" priority="119" stopIfTrue="1"/>
    <cfRule type="duplicateValues" dxfId="82" priority="120" stopIfTrue="1"/>
  </conditionalFormatting>
  <conditionalFormatting sqref="F5">
    <cfRule type="duplicateValues" dxfId="81" priority="117" stopIfTrue="1"/>
    <cfRule type="duplicateValues" dxfId="80" priority="118" stopIfTrue="1"/>
  </conditionalFormatting>
  <conditionalFormatting sqref="G5:H5">
    <cfRule type="duplicateValues" dxfId="79" priority="115" stopIfTrue="1"/>
    <cfRule type="duplicateValues" dxfId="78" priority="116" stopIfTrue="1"/>
  </conditionalFormatting>
  <conditionalFormatting sqref="I5">
    <cfRule type="duplicateValues" dxfId="77" priority="113" stopIfTrue="1"/>
    <cfRule type="duplicateValues" dxfId="76" priority="114" stopIfTrue="1"/>
  </conditionalFormatting>
  <conditionalFormatting sqref="J5:K5">
    <cfRule type="duplicateValues" dxfId="75" priority="111" stopIfTrue="1"/>
    <cfRule type="duplicateValues" dxfId="74" priority="112" stopIfTrue="1"/>
  </conditionalFormatting>
  <conditionalFormatting sqref="L5">
    <cfRule type="duplicateValues" dxfId="73" priority="109" stopIfTrue="1"/>
    <cfRule type="duplicateValues" dxfId="72" priority="110" stopIfTrue="1"/>
  </conditionalFormatting>
  <conditionalFormatting sqref="M5">
    <cfRule type="duplicateValues" dxfId="71" priority="107" stopIfTrue="1"/>
    <cfRule type="duplicateValues" dxfId="70" priority="108" stopIfTrue="1"/>
  </conditionalFormatting>
  <conditionalFormatting sqref="E5">
    <cfRule type="duplicateValues" dxfId="69" priority="105" stopIfTrue="1"/>
    <cfRule type="duplicateValues" dxfId="68" priority="106" stopIfTrue="1"/>
  </conditionalFormatting>
  <conditionalFormatting sqref="H5">
    <cfRule type="duplicateValues" dxfId="67" priority="103" stopIfTrue="1"/>
    <cfRule type="duplicateValues" dxfId="66" priority="104" stopIfTrue="1"/>
  </conditionalFormatting>
  <conditionalFormatting sqref="K5">
    <cfRule type="duplicateValues" dxfId="65" priority="101" stopIfTrue="1"/>
    <cfRule type="duplicateValues" dxfId="64" priority="102" stopIfTrue="1"/>
  </conditionalFormatting>
  <conditionalFormatting sqref="N5">
    <cfRule type="duplicateValues" dxfId="63" priority="99" stopIfTrue="1"/>
    <cfRule type="duplicateValues" dxfId="62" priority="100" stopIfTrue="1"/>
  </conditionalFormatting>
  <conditionalFormatting sqref="G5">
    <cfRule type="duplicateValues" dxfId="61" priority="97" stopIfTrue="1"/>
    <cfRule type="duplicateValues" dxfId="60" priority="98" stopIfTrue="1"/>
  </conditionalFormatting>
  <conditionalFormatting sqref="J5">
    <cfRule type="duplicateValues" dxfId="59" priority="95" stopIfTrue="1"/>
    <cfRule type="duplicateValues" dxfId="58" priority="96" stopIfTrue="1"/>
  </conditionalFormatting>
  <conditionalFormatting sqref="C43">
    <cfRule type="duplicateValues" dxfId="57" priority="75" stopIfTrue="1"/>
    <cfRule type="duplicateValues" dxfId="56" priority="76" stopIfTrue="1"/>
  </conditionalFormatting>
  <conditionalFormatting sqref="D43">
    <cfRule type="duplicateValues" dxfId="55" priority="73" stopIfTrue="1"/>
    <cfRule type="duplicateValues" dxfId="54" priority="74" stopIfTrue="1"/>
  </conditionalFormatting>
  <conditionalFormatting sqref="F43">
    <cfRule type="duplicateValues" dxfId="53" priority="71" stopIfTrue="1"/>
    <cfRule type="duplicateValues" dxfId="52" priority="72" stopIfTrue="1"/>
  </conditionalFormatting>
  <conditionalFormatting sqref="G43:H43">
    <cfRule type="duplicateValues" dxfId="51" priority="69" stopIfTrue="1"/>
    <cfRule type="duplicateValues" dxfId="50" priority="70" stopIfTrue="1"/>
  </conditionalFormatting>
  <conditionalFormatting sqref="I43">
    <cfRule type="duplicateValues" dxfId="49" priority="67" stopIfTrue="1"/>
    <cfRule type="duplicateValues" dxfId="48" priority="68" stopIfTrue="1"/>
  </conditionalFormatting>
  <conditionalFormatting sqref="J43:K43">
    <cfRule type="duplicateValues" dxfId="47" priority="65" stopIfTrue="1"/>
    <cfRule type="duplicateValues" dxfId="46" priority="66" stopIfTrue="1"/>
  </conditionalFormatting>
  <conditionalFormatting sqref="L43">
    <cfRule type="duplicateValues" dxfId="45" priority="63" stopIfTrue="1"/>
    <cfRule type="duplicateValues" dxfId="44" priority="64" stopIfTrue="1"/>
  </conditionalFormatting>
  <conditionalFormatting sqref="M43">
    <cfRule type="duplicateValues" dxfId="43" priority="61" stopIfTrue="1"/>
    <cfRule type="duplicateValues" dxfId="42" priority="62" stopIfTrue="1"/>
  </conditionalFormatting>
  <conditionalFormatting sqref="E43">
    <cfRule type="duplicateValues" dxfId="41" priority="59" stopIfTrue="1"/>
    <cfRule type="duplicateValues" dxfId="40" priority="60" stopIfTrue="1"/>
  </conditionalFormatting>
  <conditionalFormatting sqref="H43">
    <cfRule type="duplicateValues" dxfId="39" priority="57" stopIfTrue="1"/>
    <cfRule type="duplicateValues" dxfId="38" priority="58" stopIfTrue="1"/>
  </conditionalFormatting>
  <conditionalFormatting sqref="K43">
    <cfRule type="duplicateValues" dxfId="37" priority="55" stopIfTrue="1"/>
    <cfRule type="duplicateValues" dxfId="36" priority="56" stopIfTrue="1"/>
  </conditionalFormatting>
  <conditionalFormatting sqref="N43">
    <cfRule type="duplicateValues" dxfId="35" priority="53" stopIfTrue="1"/>
    <cfRule type="duplicateValues" dxfId="34" priority="54" stopIfTrue="1"/>
  </conditionalFormatting>
  <conditionalFormatting sqref="G43">
    <cfRule type="duplicateValues" dxfId="33" priority="51" stopIfTrue="1"/>
    <cfRule type="duplicateValues" dxfId="32" priority="52" stopIfTrue="1"/>
  </conditionalFormatting>
  <conditionalFormatting sqref="J43">
    <cfRule type="duplicateValues" dxfId="31" priority="49" stopIfTrue="1"/>
    <cfRule type="duplicateValues" dxfId="30" priority="50" stopIfTrue="1"/>
  </conditionalFormatting>
  <conditionalFormatting sqref="F43">
    <cfRule type="duplicateValues" dxfId="29" priority="47" stopIfTrue="1"/>
    <cfRule type="duplicateValues" dxfId="28" priority="48" stopIfTrue="1"/>
  </conditionalFormatting>
  <conditionalFormatting sqref="G43">
    <cfRule type="duplicateValues" dxfId="27" priority="45" stopIfTrue="1"/>
    <cfRule type="duplicateValues" dxfId="26" priority="46" stopIfTrue="1"/>
  </conditionalFormatting>
  <conditionalFormatting sqref="I43">
    <cfRule type="duplicateValues" dxfId="25" priority="43" stopIfTrue="1"/>
    <cfRule type="duplicateValues" dxfId="24" priority="44" stopIfTrue="1"/>
  </conditionalFormatting>
  <conditionalFormatting sqref="J43">
    <cfRule type="duplicateValues" dxfId="23" priority="41" stopIfTrue="1"/>
    <cfRule type="duplicateValues" dxfId="22" priority="42" stopIfTrue="1"/>
  </conditionalFormatting>
  <conditionalFormatting sqref="J43">
    <cfRule type="duplicateValues" dxfId="21" priority="39" stopIfTrue="1"/>
    <cfRule type="duplicateValues" dxfId="20" priority="40" stopIfTrue="1"/>
  </conditionalFormatting>
  <conditionalFormatting sqref="I43">
    <cfRule type="duplicateValues" dxfId="19" priority="37" stopIfTrue="1"/>
    <cfRule type="duplicateValues" dxfId="18" priority="38" stopIfTrue="1"/>
  </conditionalFormatting>
  <conditionalFormatting sqref="J43">
    <cfRule type="duplicateValues" dxfId="17" priority="35" stopIfTrue="1"/>
    <cfRule type="duplicateValues" dxfId="16" priority="36" stopIfTrue="1"/>
  </conditionalFormatting>
  <conditionalFormatting sqref="L43">
    <cfRule type="duplicateValues" dxfId="15" priority="33" stopIfTrue="1"/>
    <cfRule type="duplicateValues" dxfId="14" priority="34" stopIfTrue="1"/>
  </conditionalFormatting>
  <conditionalFormatting sqref="M43">
    <cfRule type="duplicateValues" dxfId="13" priority="31" stopIfTrue="1"/>
    <cfRule type="duplicateValues" dxfId="12" priority="32" stopIfTrue="1"/>
  </conditionalFormatting>
  <conditionalFormatting sqref="M43">
    <cfRule type="duplicateValues" dxfId="11" priority="29" stopIfTrue="1"/>
    <cfRule type="duplicateValues" dxfId="10" priority="30" stopIfTrue="1"/>
  </conditionalFormatting>
  <conditionalFormatting sqref="L43">
    <cfRule type="duplicateValues" dxfId="9" priority="27" stopIfTrue="1"/>
    <cfRule type="duplicateValues" dxfId="8" priority="28" stopIfTrue="1"/>
  </conditionalFormatting>
  <conditionalFormatting sqref="M43">
    <cfRule type="duplicateValues" dxfId="7" priority="25" stopIfTrue="1"/>
    <cfRule type="duplicateValues" dxfId="6" priority="26" stopIfTrue="1"/>
  </conditionalFormatting>
  <conditionalFormatting sqref="M43">
    <cfRule type="duplicateValues" dxfId="5" priority="23" stopIfTrue="1"/>
    <cfRule type="duplicateValues" dxfId="4" priority="24" stopIfTrue="1"/>
  </conditionalFormatting>
  <conditionalFormatting sqref="L43">
    <cfRule type="duplicateValues" dxfId="3" priority="21" stopIfTrue="1"/>
    <cfRule type="duplicateValues" dxfId="2" priority="22" stopIfTrue="1"/>
  </conditionalFormatting>
  <conditionalFormatting sqref="M43">
    <cfRule type="duplicateValues" dxfId="1" priority="19" stopIfTrue="1"/>
    <cfRule type="duplicateValues" dxfId="0" priority="20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QBOP_2008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2015-03-10T14:20:05Z</dcterms:created>
  <dcterms:modified xsi:type="dcterms:W3CDTF">2015-07-15T10:24:26Z</dcterms:modified>
</cp:coreProperties>
</file>