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35" windowHeight="12015"/>
  </bookViews>
  <sheets>
    <sheet name="QBOP_2012" sheetId="1" r:id="rId1"/>
  </sheets>
  <definedNames>
    <definedName name="_xlnm._FilterDatabase" localSheetId="0" hidden="1">QBOP_2012!$A$6:$BC$92</definedName>
  </definedNames>
  <calcPr calcId="145621"/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N77" i="1" s="1"/>
  <c r="J77" i="1"/>
  <c r="I77" i="1"/>
  <c r="G77" i="1"/>
  <c r="F77" i="1"/>
  <c r="H77" i="1" s="1"/>
  <c r="D77" i="1"/>
  <c r="C77" i="1"/>
  <c r="N72" i="1"/>
  <c r="K72" i="1"/>
  <c r="I44" i="1" s="1"/>
  <c r="K44" i="1" s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N67" i="1" s="1"/>
  <c r="J67" i="1"/>
  <c r="I67" i="1"/>
  <c r="G67" i="1"/>
  <c r="F67" i="1"/>
  <c r="H67" i="1" s="1"/>
  <c r="D67" i="1"/>
  <c r="C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N62" i="1" s="1"/>
  <c r="J62" i="1"/>
  <c r="I62" i="1"/>
  <c r="G62" i="1"/>
  <c r="F62" i="1"/>
  <c r="H62" i="1" s="1"/>
  <c r="D62" i="1"/>
  <c r="C62" i="1"/>
  <c r="M61" i="1"/>
  <c r="L61" i="1"/>
  <c r="N61" i="1" s="1"/>
  <c r="J61" i="1"/>
  <c r="I61" i="1"/>
  <c r="G61" i="1"/>
  <c r="F61" i="1"/>
  <c r="H61" i="1" s="1"/>
  <c r="D61" i="1"/>
  <c r="C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N56" i="1" s="1"/>
  <c r="J56" i="1"/>
  <c r="I56" i="1"/>
  <c r="G56" i="1"/>
  <c r="F56" i="1"/>
  <c r="H56" i="1" s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N51" i="1" s="1"/>
  <c r="J51" i="1"/>
  <c r="I51" i="1"/>
  <c r="G51" i="1"/>
  <c r="F51" i="1"/>
  <c r="H51" i="1" s="1"/>
  <c r="D51" i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N46" i="1" s="1"/>
  <c r="J46" i="1"/>
  <c r="I46" i="1"/>
  <c r="G46" i="1"/>
  <c r="F46" i="1"/>
  <c r="H46" i="1" s="1"/>
  <c r="D46" i="1"/>
  <c r="C46" i="1"/>
  <c r="M45" i="1"/>
  <c r="L45" i="1"/>
  <c r="N45" i="1" s="1"/>
  <c r="J45" i="1"/>
  <c r="I45" i="1"/>
  <c r="G45" i="1"/>
  <c r="F45" i="1"/>
  <c r="H45" i="1" s="1"/>
  <c r="D45" i="1"/>
  <c r="C45" i="1"/>
  <c r="M44" i="1"/>
  <c r="L44" i="1"/>
  <c r="N44" i="1" s="1"/>
  <c r="J44" i="1"/>
  <c r="G44" i="1"/>
  <c r="F44" i="1"/>
  <c r="H44" i="1" s="1"/>
  <c r="D44" i="1"/>
  <c r="C44" i="1"/>
  <c r="N42" i="1"/>
  <c r="K42" i="1"/>
  <c r="H42" i="1"/>
  <c r="E42" i="1"/>
  <c r="N41" i="1"/>
  <c r="K41" i="1"/>
  <c r="H41" i="1"/>
  <c r="E41" i="1"/>
  <c r="M40" i="1"/>
  <c r="L40" i="1"/>
  <c r="N40" i="1" s="1"/>
  <c r="J40" i="1"/>
  <c r="I40" i="1"/>
  <c r="G40" i="1"/>
  <c r="F40" i="1"/>
  <c r="H40" i="1" s="1"/>
  <c r="D40" i="1"/>
  <c r="C40" i="1"/>
  <c r="N39" i="1"/>
  <c r="K39" i="1"/>
  <c r="H39" i="1"/>
  <c r="E39" i="1"/>
  <c r="N38" i="1"/>
  <c r="K38" i="1"/>
  <c r="H38" i="1"/>
  <c r="E38" i="1"/>
  <c r="M37" i="1"/>
  <c r="L37" i="1"/>
  <c r="N37" i="1" s="1"/>
  <c r="J37" i="1"/>
  <c r="I37" i="1"/>
  <c r="G37" i="1"/>
  <c r="F37" i="1"/>
  <c r="H37" i="1" s="1"/>
  <c r="D37" i="1"/>
  <c r="C37" i="1"/>
  <c r="N36" i="1"/>
  <c r="K36" i="1"/>
  <c r="H36" i="1"/>
  <c r="E36" i="1"/>
  <c r="N35" i="1"/>
  <c r="K35" i="1"/>
  <c r="H35" i="1"/>
  <c r="E35" i="1"/>
  <c r="M34" i="1"/>
  <c r="L34" i="1"/>
  <c r="N34" i="1" s="1"/>
  <c r="J34" i="1"/>
  <c r="I34" i="1"/>
  <c r="G34" i="1"/>
  <c r="F34" i="1"/>
  <c r="H34" i="1" s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N29" i="1" s="1"/>
  <c r="J29" i="1"/>
  <c r="I29" i="1"/>
  <c r="G29" i="1"/>
  <c r="F29" i="1"/>
  <c r="H29" i="1" s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N25" i="1" s="1"/>
  <c r="J25" i="1"/>
  <c r="I25" i="1"/>
  <c r="G25" i="1"/>
  <c r="F25" i="1"/>
  <c r="H25" i="1" s="1"/>
  <c r="D25" i="1"/>
  <c r="C25" i="1"/>
  <c r="M24" i="1"/>
  <c r="J24" i="1"/>
  <c r="I24" i="1"/>
  <c r="G24" i="1"/>
  <c r="F24" i="1"/>
  <c r="H24" i="1" s="1"/>
  <c r="D24" i="1"/>
  <c r="C24" i="1"/>
  <c r="N23" i="1"/>
  <c r="K23" i="1"/>
  <c r="H23" i="1"/>
  <c r="E23" i="1"/>
  <c r="M22" i="1"/>
  <c r="J22" i="1"/>
  <c r="I22" i="1"/>
  <c r="G22" i="1"/>
  <c r="F22" i="1"/>
  <c r="H22" i="1" s="1"/>
  <c r="D22" i="1"/>
  <c r="C22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N8" i="1" s="1"/>
  <c r="J8" i="1"/>
  <c r="I8" i="1"/>
  <c r="G8" i="1"/>
  <c r="F8" i="1"/>
  <c r="H8" i="1" s="1"/>
  <c r="D8" i="1"/>
  <c r="C8" i="1"/>
  <c r="N7" i="1"/>
  <c r="K7" i="1"/>
  <c r="H7" i="1"/>
  <c r="E7" i="1"/>
  <c r="M6" i="1"/>
  <c r="J6" i="1"/>
  <c r="I6" i="1"/>
  <c r="G6" i="1"/>
  <c r="D6" i="1"/>
  <c r="C6" i="1"/>
  <c r="E6" i="1" l="1"/>
  <c r="K6" i="1"/>
  <c r="E8" i="1"/>
  <c r="K8" i="1"/>
  <c r="E22" i="1"/>
  <c r="K22" i="1"/>
  <c r="E24" i="1"/>
  <c r="K24" i="1"/>
  <c r="E25" i="1"/>
  <c r="K25" i="1"/>
  <c r="E29" i="1"/>
  <c r="K29" i="1"/>
  <c r="E34" i="1"/>
  <c r="K34" i="1"/>
  <c r="E37" i="1"/>
  <c r="K37" i="1"/>
  <c r="E40" i="1"/>
  <c r="K40" i="1"/>
  <c r="E44" i="1"/>
  <c r="E92" i="1" s="1"/>
  <c r="E45" i="1"/>
  <c r="K45" i="1"/>
  <c r="E46" i="1"/>
  <c r="K46" i="1"/>
  <c r="E51" i="1"/>
  <c r="K51" i="1"/>
  <c r="E56" i="1"/>
  <c r="K56" i="1"/>
  <c r="E61" i="1"/>
  <c r="K61" i="1"/>
  <c r="E62" i="1"/>
  <c r="K62" i="1"/>
  <c r="E67" i="1"/>
  <c r="K67" i="1"/>
  <c r="E77" i="1"/>
  <c r="K77" i="1"/>
  <c r="F6" i="1"/>
  <c r="H6" i="1" s="1"/>
  <c r="L24" i="1"/>
  <c r="H92" i="1"/>
  <c r="K92" i="1"/>
  <c r="N24" i="1" l="1"/>
  <c r="L22" i="1"/>
  <c r="N22" i="1" l="1"/>
  <c r="L6" i="1"/>
  <c r="N6" i="1" s="1"/>
  <c r="N92" i="1" s="1"/>
</calcChain>
</file>

<file path=xl/sharedStrings.xml><?xml version="1.0" encoding="utf-8"?>
<sst xmlns="http://schemas.openxmlformats.org/spreadsheetml/2006/main" count="200" uniqueCount="145">
  <si>
    <t>Platobná bilancia</t>
  </si>
  <si>
    <t>Q1</t>
  </si>
  <si>
    <t>Q2</t>
  </si>
  <si>
    <t>Q3</t>
  </si>
  <si>
    <t>Q4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</si>
  <si>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</si>
  <si>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</si>
  <si>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</si>
  <si>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</si>
  <si>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</si>
  <si>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</si>
  <si>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</si>
  <si>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</si>
  <si>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</si>
  <si>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1.2.1</t>
  </si>
  <si>
    <t>Výrobné služby týkajúce sa fyzických vstupov vo vlastníctve tretích osôb</t>
  </si>
  <si>
    <t>1.2.2</t>
  </si>
  <si>
    <t>Služby údržby a opravy inde nezahrnuté</t>
  </si>
  <si>
    <t>1.2.3</t>
  </si>
  <si>
    <t>Doprava</t>
  </si>
  <si>
    <t>1.2.4</t>
  </si>
  <si>
    <t>Cestovný ruch</t>
  </si>
  <si>
    <t>1.2.5</t>
  </si>
  <si>
    <t>Stavebníctvo</t>
  </si>
  <si>
    <t>1.2.6</t>
  </si>
  <si>
    <t>Poisťovacie a dôchodkové služby</t>
  </si>
  <si>
    <t>1.2.7</t>
  </si>
  <si>
    <t>Finančné služby</t>
  </si>
  <si>
    <t>1.2.8</t>
  </si>
  <si>
    <t>Poplatky za používanie duševného vlastníctva</t>
  </si>
  <si>
    <t>1.2.9</t>
  </si>
  <si>
    <t>Telekomunikačné, počítačové a informačné služby</t>
  </si>
  <si>
    <t>1.2.10</t>
  </si>
  <si>
    <t>Ostatné obchodné služby</t>
  </si>
  <si>
    <t>1.2.11</t>
  </si>
  <si>
    <t>Osobné, kultúrne a rekreačné služby</t>
  </si>
  <si>
    <t>1.2.12</t>
  </si>
  <si>
    <t>Vládne tovary a služby</t>
  </si>
  <si>
    <t>1.2.13</t>
  </si>
  <si>
    <t>Ostatné služby inde nezahrnuté</t>
  </si>
  <si>
    <t>1.3</t>
  </si>
  <si>
    <t>Primárne výnosy</t>
  </si>
  <si>
    <t>1.3.1</t>
  </si>
  <si>
    <t>Kompenzácie pracovníkov</t>
  </si>
  <si>
    <t>1.3.2</t>
  </si>
  <si>
    <t>Výnosy z investícií</t>
  </si>
  <si>
    <t>1.3.2.1</t>
  </si>
  <si>
    <t>Priame investície</t>
  </si>
  <si>
    <t>1.3.2.1.1</t>
  </si>
  <si>
    <t>Dividendy</t>
  </si>
  <si>
    <t>1.3.2.1.2</t>
  </si>
  <si>
    <t>Reinvestovaný zisk</t>
  </si>
  <si>
    <t>1.3.2.1.3</t>
  </si>
  <si>
    <t>Dlhové nástroje</t>
  </si>
  <si>
    <t>1.3.2.2</t>
  </si>
  <si>
    <t>Portfóliové investície</t>
  </si>
  <si>
    <t>1.3.2.2.1</t>
  </si>
  <si>
    <t>Majetkové cenné papiere</t>
  </si>
  <si>
    <t>1.3.2.2.2</t>
  </si>
  <si>
    <t>Dlhové cenné papiere</t>
  </si>
  <si>
    <t>1.3.2.3</t>
  </si>
  <si>
    <t>Ostatné investície</t>
  </si>
  <si>
    <t>1.3.2.4</t>
  </si>
  <si>
    <t>Rezervné aktíva</t>
  </si>
  <si>
    <t>1.3.3</t>
  </si>
  <si>
    <t>Ostatné primárne výnosy</t>
  </si>
  <si>
    <t>1.3.3.v</t>
  </si>
  <si>
    <t>Vláda</t>
  </si>
  <si>
    <t>1.3.3.o</t>
  </si>
  <si>
    <t>Ostatné sektory</t>
  </si>
  <si>
    <t>1.4</t>
  </si>
  <si>
    <t>Sekundárne výnosy</t>
  </si>
  <si>
    <t>1.4.v</t>
  </si>
  <si>
    <t>1.4.o</t>
  </si>
  <si>
    <t>2.</t>
  </si>
  <si>
    <t>Kapitálový účet</t>
  </si>
  <si>
    <t>2.1</t>
  </si>
  <si>
    <t>Kúpa/Predaj nevýrobných nefinančných aktív</t>
  </si>
  <si>
    <t>2.2</t>
  </si>
  <si>
    <t>Kapitálové transfery</t>
  </si>
  <si>
    <t>Aktíva</t>
  </si>
  <si>
    <t>Pasíva</t>
  </si>
  <si>
    <t>3.</t>
  </si>
  <si>
    <t>Finančný účet</t>
  </si>
  <si>
    <t>3.1</t>
  </si>
  <si>
    <t>3.1.1</t>
  </si>
  <si>
    <t>Majetková účasť</t>
  </si>
  <si>
    <t>3.1.1.S1</t>
  </si>
  <si>
    <t>Centrálna banka</t>
  </si>
  <si>
    <t>3.1.1.S2</t>
  </si>
  <si>
    <t>Peňažné finančné inštitúcie</t>
  </si>
  <si>
    <t>3.1.1.S3</t>
  </si>
  <si>
    <t>3.1.1.S4</t>
  </si>
  <si>
    <t>3.1.2</t>
  </si>
  <si>
    <t>3.1.2.S1</t>
  </si>
  <si>
    <t>3.1.2.S2</t>
  </si>
  <si>
    <t>3.1.2.S3</t>
  </si>
  <si>
    <t>3.1.2.S4</t>
  </si>
  <si>
    <t>3.1.3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</si>
  <si>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</si>
  <si>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</si>
  <si>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</si>
  <si>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</si>
  <si>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</si>
  <si>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</si>
  <si>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</si>
  <si>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</si>
  <si>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</si>
  <si>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</si>
  <si>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</si>
  <si>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</si>
  <si>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</si>
  <si>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</si>
  <si>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</si>
  <si>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</si>
  <si>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Finančné deriváty</t>
  </si>
  <si>
    <t>3.3.S1</t>
  </si>
  <si>
    <t>3.3.S2</t>
  </si>
  <si>
    <t>3.3.S3</t>
  </si>
  <si>
    <t>3.3.S4</t>
  </si>
  <si>
    <t>3.4</t>
  </si>
  <si>
    <t>podľa sektorov</t>
  </si>
  <si>
    <t>3.4.S1</t>
  </si>
  <si>
    <t>3.4.S2</t>
  </si>
  <si>
    <t>3.4.S3</t>
  </si>
  <si>
    <t>3.4.S4</t>
  </si>
  <si>
    <t>podľa finančných nástrojov</t>
  </si>
  <si>
    <t>3.4.1</t>
  </si>
  <si>
    <t>Ostatné účasti</t>
  </si>
  <si>
    <t>3.4.2</t>
  </si>
  <si>
    <t>Hotovosť a vklady</t>
  </si>
  <si>
    <t>3.4.3</t>
  </si>
  <si>
    <t>Pôžičky</t>
  </si>
  <si>
    <t>3.4.4</t>
  </si>
  <si>
    <t>Poistné, penzijné a dôchodkové programy</t>
  </si>
  <si>
    <t>3.4.5</t>
  </si>
  <si>
    <t>Obchodné úvery a preddavky</t>
  </si>
  <si>
    <t>3.4.6</t>
  </si>
  <si>
    <t>Ostatné pohľadávky/záväzky</t>
  </si>
  <si>
    <t>3.4.7</t>
  </si>
  <si>
    <t>SDR</t>
  </si>
  <si>
    <t>3.5</t>
  </si>
  <si>
    <t>4.</t>
  </si>
  <si>
    <t>Chyby a omyly</t>
  </si>
  <si>
    <t>(kumulatívne v mil.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</si>
</sst>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11" fillId="0" borderId="0"/>
    <xf numFmtId="0" fontId="6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20" fillId="0" borderId="0" applyFill="0" applyBorder="0" applyProtection="0">
      <alignment horizontal="right"/>
    </xf>
    <xf numFmtId="0" fontId="21" fillId="0" borderId="0">
      <alignment vertical="top"/>
    </xf>
  </cellStyleXfs>
  <cellXfs count="43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/>
    </xf>
    <xf numFmtId="49" fontId="10" fillId="0" borderId="3" xfId="1" applyNumberFormat="1" applyFont="1" applyFill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0" fontId="2" fillId="2" borderId="0" xfId="1" applyFont="1" applyFill="1" applyBorder="1" applyAlignment="1"/>
    <xf numFmtId="49" fontId="12" fillId="0" borderId="3" xfId="1" applyNumberFormat="1" applyFont="1" applyFill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Fill="1" applyBorder="1" applyAlignment="1">
      <alignment horizontal="left" wrapText="1" indent="2"/>
    </xf>
    <xf numFmtId="0" fontId="13" fillId="0" borderId="1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Fill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5" xfId="2" applyFont="1" applyFill="1" applyBorder="1"/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 wrapText="1" indent="5"/>
    </xf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3" xfId="1" applyFont="1" applyFill="1" applyBorder="1" applyAlignment="1">
      <alignment horizontal="left" vertical="top" wrapText="1" indent="2"/>
    </xf>
    <xf numFmtId="0" fontId="3" fillId="2" borderId="1" xfId="1" applyFont="1" applyFill="1" applyBorder="1" applyAlignment="1">
      <alignment horizontal="left" vertical="top" indent="2"/>
    </xf>
    <xf numFmtId="0" fontId="3" fillId="2" borderId="3" xfId="1" applyFont="1" applyFill="1" applyBorder="1" applyAlignment="1">
      <alignment horizontal="left" vertical="top" wrapText="1" indent="6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 applyFill="1" applyBorder="1"/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48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C149"/>
  <sheetViews>
    <sheetView showGridLines="0" tabSelected="1" zoomScale="75" zoomScaleNormal="75" zoomScaleSheetLayoutView="75" zoomScalePageLayoutView="40" workbookViewId="0"/>
  </sheetViews>
  <sheetFormatPr defaultRowHeight="12.75" x14ac:dyDescent="0.2"/>
  <cols>
    <col min="1" max="1" width="12.5703125" style="4" customWidth="1"/>
    <col min="2" max="2" width="79.28515625" style="4" customWidth="1"/>
    <col min="3" max="5" width="13.28515625" style="3" customWidth="1"/>
    <col min="6" max="14" width="13.28515625" style="4" customWidth="1"/>
    <col min="15" max="16384" width="9.140625" style="4"/>
  </cols>
  <sheetData>
    <row r="1" spans="1:55" ht="24.95" customHeight="1" x14ac:dyDescent="0.3">
      <c r="A1" s="1"/>
      <c r="B1" s="2"/>
    </row>
    <row r="2" spans="1:55" ht="24.95" customHeight="1" x14ac:dyDescent="0.4">
      <c r="A2" s="1"/>
      <c r="B2" s="5" t="s">
        <v>0</v>
      </c>
    </row>
    <row r="3" spans="1:55" ht="24.95" customHeight="1" x14ac:dyDescent="0.35">
      <c r="A3" s="1"/>
      <c r="B3" s="6" t="s">
        <v>144</v>
      </c>
    </row>
    <row r="4" spans="1:55" ht="24.95" customHeight="1" x14ac:dyDescent="0.4">
      <c r="A4" s="1"/>
      <c r="B4" s="5">
        <v>2012</v>
      </c>
      <c r="C4" s="7"/>
      <c r="D4" s="8" t="s">
        <v>1</v>
      </c>
      <c r="E4" s="8"/>
      <c r="F4" s="9"/>
      <c r="G4" s="9" t="s">
        <v>2</v>
      </c>
      <c r="H4" s="9"/>
      <c r="I4" s="10"/>
      <c r="J4" s="10" t="s">
        <v>3</v>
      </c>
      <c r="K4" s="10"/>
      <c r="L4" s="11"/>
      <c r="M4" s="11" t="s">
        <v>4</v>
      </c>
      <c r="N4" s="11"/>
    </row>
    <row r="5" spans="1:55" ht="24.95" customHeight="1" x14ac:dyDescent="0.3">
      <c r="A5" s="13"/>
      <c r="B5" s="2"/>
      <c r="C5" s="12" t="s">
        <v>5</v>
      </c>
      <c r="D5" s="12" t="s">
        <v>6</v>
      </c>
      <c r="E5" s="12" t="s">
        <v>7</v>
      </c>
      <c r="F5" s="12" t="s">
        <v>5</v>
      </c>
      <c r="G5" s="12" t="s">
        <v>6</v>
      </c>
      <c r="H5" s="12" t="s">
        <v>7</v>
      </c>
      <c r="I5" s="12" t="s">
        <v>5</v>
      </c>
      <c r="J5" s="12" t="s">
        <v>6</v>
      </c>
      <c r="K5" s="12" t="s">
        <v>7</v>
      </c>
      <c r="L5" s="12" t="s">
        <v>5</v>
      </c>
      <c r="M5" s="12" t="s">
        <v>6</v>
      </c>
      <c r="N5" s="12" t="s">
        <v>7</v>
      </c>
    </row>
    <row r="6" spans="1:55" s="17" customFormat="1" ht="18.75" customHeight="1" x14ac:dyDescent="0.3">
      <c r="A6" s="14" t="s">
        <v>8</v>
      </c>
      <c r="B6" s="15" t="s">
        <v>9</v>
      </c>
      <c r="C6" s="16">
        <f>+C7+C8+C22+C37</f>
        <v>16730.610266798169</v>
      </c>
      <c r="D6" s="16">
        <f>+D7+D8+D22+D37</f>
        <v>16490.241182181475</v>
      </c>
      <c r="E6" s="16">
        <f>+C6-D6</f>
        <v>240.36908461669373</v>
      </c>
      <c r="F6" s="16">
        <f>+F7+F8+F22+F37</f>
        <v>34325.462600269588</v>
      </c>
      <c r="G6" s="16">
        <f>+G7+G8+G22+G37</f>
        <v>33797.8046592592</v>
      </c>
      <c r="H6" s="16">
        <f>+F6-G6</f>
        <v>527.65794101038773</v>
      </c>
      <c r="I6" s="16">
        <f>+I7+I8+I22+I37</f>
        <v>51598.921481759753</v>
      </c>
      <c r="J6" s="16">
        <f>+J7+J8+J22+J37</f>
        <v>51154.446161905136</v>
      </c>
      <c r="K6" s="16">
        <f>+I6-J6</f>
        <v>444.47531985461683</v>
      </c>
      <c r="L6" s="16">
        <f>+L7+L8+L22+L37</f>
        <v>69931.837391517693</v>
      </c>
      <c r="M6" s="16">
        <f>+M7+M8+M22+M37</f>
        <v>69248.147928868639</v>
      </c>
      <c r="N6" s="16">
        <f>+L6-M6</f>
        <v>683.68946264905389</v>
      </c>
    </row>
    <row r="7" spans="1:55" s="17" customFormat="1" ht="18.75" customHeight="1" x14ac:dyDescent="0.25">
      <c r="A7" s="18" t="s">
        <v>10</v>
      </c>
      <c r="B7" s="19" t="s">
        <v>11</v>
      </c>
      <c r="C7" s="20">
        <v>14247.767092378759</v>
      </c>
      <c r="D7" s="20">
        <v>13638.25358168268</v>
      </c>
      <c r="E7" s="16">
        <f t="shared" ref="E7:E69" si="0">+C7-D7</f>
        <v>609.51351069607881</v>
      </c>
      <c r="F7" s="20">
        <v>29460.783145093523</v>
      </c>
      <c r="G7" s="20">
        <v>28100.809840400692</v>
      </c>
      <c r="H7" s="16">
        <f t="shared" ref="H7:H42" si="1">+F7-G7</f>
        <v>1359.9733046928304</v>
      </c>
      <c r="I7" s="20">
        <v>44376.874241558384</v>
      </c>
      <c r="J7" s="20">
        <v>42599.598973998574</v>
      </c>
      <c r="K7" s="16">
        <f t="shared" ref="K7:K42" si="2">+I7-J7</f>
        <v>1777.2752675598094</v>
      </c>
      <c r="L7" s="20">
        <v>60158.85447960606</v>
      </c>
      <c r="M7" s="20">
        <v>57653.073048999991</v>
      </c>
      <c r="N7" s="16">
        <f t="shared" ref="N7:N42" si="3">+L7-M7</f>
        <v>2505.7814306060682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8.75" customHeight="1" x14ac:dyDescent="0.25">
      <c r="A8" s="18" t="s">
        <v>12</v>
      </c>
      <c r="B8" s="19" t="s">
        <v>13</v>
      </c>
      <c r="C8" s="16">
        <f>SUM(C9:C21)</f>
        <v>1359.7536766742046</v>
      </c>
      <c r="D8" s="16">
        <f>SUM(D9:D21)</f>
        <v>1293.1281804910429</v>
      </c>
      <c r="E8" s="16">
        <f t="shared" si="0"/>
        <v>66.625496183161658</v>
      </c>
      <c r="F8" s="16">
        <f>SUM(F9:F21)</f>
        <v>2873.5404551760671</v>
      </c>
      <c r="G8" s="16">
        <f>SUM(G9:G21)</f>
        <v>2681.1518188585096</v>
      </c>
      <c r="H8" s="16">
        <f t="shared" si="1"/>
        <v>192.38863631755748</v>
      </c>
      <c r="I8" s="16">
        <f>SUM(I9:I21)</f>
        <v>4412.9642402013696</v>
      </c>
      <c r="J8" s="16">
        <f>SUM(J9:J21)</f>
        <v>4082.4171879065602</v>
      </c>
      <c r="K8" s="16">
        <f t="shared" si="2"/>
        <v>330.54705229480942</v>
      </c>
      <c r="L8" s="16">
        <f>SUM(L9:L21)</f>
        <v>6049.3279119116296</v>
      </c>
      <c r="M8" s="16">
        <f>SUM(M9:M21)</f>
        <v>5627.9308798686561</v>
      </c>
      <c r="N8" s="16">
        <f t="shared" si="3"/>
        <v>421.39703204297348</v>
      </c>
    </row>
    <row r="9" spans="1:55" ht="18.75" customHeight="1" x14ac:dyDescent="0.3">
      <c r="A9" s="18" t="s">
        <v>14</v>
      </c>
      <c r="B9" s="21" t="s">
        <v>15</v>
      </c>
      <c r="C9" s="20">
        <v>49.541876674204552</v>
      </c>
      <c r="D9" s="20">
        <v>22.605580491043167</v>
      </c>
      <c r="E9" s="16">
        <f t="shared" si="0"/>
        <v>26.936296183161385</v>
      </c>
      <c r="F9" s="20">
        <v>118.10935517606694</v>
      </c>
      <c r="G9" s="20">
        <v>44.364518858509619</v>
      </c>
      <c r="H9" s="16">
        <f t="shared" si="1"/>
        <v>73.744836317557315</v>
      </c>
      <c r="I9" s="20">
        <v>183.64204020137134</v>
      </c>
      <c r="J9" s="20">
        <v>65.485987906559615</v>
      </c>
      <c r="K9" s="16">
        <f t="shared" si="2"/>
        <v>118.15605229481173</v>
      </c>
      <c r="L9" s="20">
        <v>232.22899999999996</v>
      </c>
      <c r="M9" s="20">
        <v>85.096000000000004</v>
      </c>
      <c r="N9" s="16">
        <f t="shared" si="3"/>
        <v>147.13299999999995</v>
      </c>
    </row>
    <row r="10" spans="1:55" ht="18.75" customHeight="1" x14ac:dyDescent="0.3">
      <c r="A10" s="18" t="s">
        <v>16</v>
      </c>
      <c r="B10" s="21" t="s">
        <v>17</v>
      </c>
      <c r="C10" s="20">
        <v>48.642300000000006</v>
      </c>
      <c r="D10" s="20">
        <v>49.778100000000002</v>
      </c>
      <c r="E10" s="16">
        <f t="shared" si="0"/>
        <v>-1.1357999999999961</v>
      </c>
      <c r="F10" s="20">
        <v>100.71810000000001</v>
      </c>
      <c r="G10" s="20">
        <v>81.159300000000002</v>
      </c>
      <c r="H10" s="16">
        <f t="shared" si="1"/>
        <v>19.558800000000005</v>
      </c>
      <c r="I10" s="20">
        <v>147.76920000000001</v>
      </c>
      <c r="J10" s="20">
        <v>112.79520000000001</v>
      </c>
      <c r="K10" s="16">
        <f t="shared" si="2"/>
        <v>34.974000000000004</v>
      </c>
      <c r="L10" s="20">
        <v>213.37200000000001</v>
      </c>
      <c r="M10" s="20">
        <v>157.91220000000001</v>
      </c>
      <c r="N10" s="16">
        <f t="shared" si="3"/>
        <v>55.459800000000001</v>
      </c>
    </row>
    <row r="11" spans="1:55" ht="18.75" customHeight="1" x14ac:dyDescent="0.3">
      <c r="A11" s="18" t="s">
        <v>18</v>
      </c>
      <c r="B11" s="21" t="s">
        <v>19</v>
      </c>
      <c r="C11" s="20">
        <v>355.79500000000002</v>
      </c>
      <c r="D11" s="20">
        <v>347.25</v>
      </c>
      <c r="E11" s="16">
        <f t="shared" si="0"/>
        <v>8.5450000000000159</v>
      </c>
      <c r="F11" s="20">
        <v>748.32100000000014</v>
      </c>
      <c r="G11" s="20">
        <v>737.8</v>
      </c>
      <c r="H11" s="16">
        <f t="shared" si="1"/>
        <v>10.521000000000186</v>
      </c>
      <c r="I11" s="20">
        <v>1150.6847788062014</v>
      </c>
      <c r="J11" s="20">
        <v>1132.6947338177245</v>
      </c>
      <c r="K11" s="16">
        <f t="shared" si="2"/>
        <v>17.990044988476939</v>
      </c>
      <c r="L11" s="20">
        <v>1602.5889999999999</v>
      </c>
      <c r="M11" s="20">
        <v>1508.239</v>
      </c>
      <c r="N11" s="16">
        <f t="shared" si="3"/>
        <v>94.349999999999909</v>
      </c>
    </row>
    <row r="12" spans="1:55" ht="18.75" customHeight="1" x14ac:dyDescent="0.3">
      <c r="A12" s="18" t="s">
        <v>20</v>
      </c>
      <c r="B12" s="21" t="s">
        <v>21</v>
      </c>
      <c r="C12" s="20">
        <v>360.3</v>
      </c>
      <c r="D12" s="20">
        <v>344.6</v>
      </c>
      <c r="E12" s="16">
        <f t="shared" si="0"/>
        <v>15.699999999999989</v>
      </c>
      <c r="F12" s="20">
        <v>829</v>
      </c>
      <c r="G12" s="20">
        <v>759.90000000000009</v>
      </c>
      <c r="H12" s="16">
        <f t="shared" si="1"/>
        <v>69.099999999999909</v>
      </c>
      <c r="I12" s="20">
        <v>1309.4469082977091</v>
      </c>
      <c r="J12" s="20">
        <v>1179.8200690167737</v>
      </c>
      <c r="K12" s="16">
        <f t="shared" si="2"/>
        <v>129.62683928093543</v>
      </c>
      <c r="L12" s="20">
        <v>1789.0009119116301</v>
      </c>
      <c r="M12" s="20">
        <v>1666.3036798686558</v>
      </c>
      <c r="N12" s="16">
        <f t="shared" si="3"/>
        <v>122.69723204297429</v>
      </c>
    </row>
    <row r="13" spans="1:55" ht="18.75" customHeight="1" x14ac:dyDescent="0.3">
      <c r="A13" s="18" t="s">
        <v>22</v>
      </c>
      <c r="B13" s="21" t="s">
        <v>23</v>
      </c>
      <c r="C13" s="20">
        <v>63.5</v>
      </c>
      <c r="D13" s="20">
        <v>50.6</v>
      </c>
      <c r="E13" s="16">
        <f t="shared" si="0"/>
        <v>12.899999999999999</v>
      </c>
      <c r="F13" s="20">
        <v>122.3</v>
      </c>
      <c r="G13" s="20">
        <v>150.5</v>
      </c>
      <c r="H13" s="16">
        <f t="shared" si="1"/>
        <v>-28.200000000000003</v>
      </c>
      <c r="I13" s="20">
        <v>182.57368937039746</v>
      </c>
      <c r="J13" s="20">
        <v>251.51135298525327</v>
      </c>
      <c r="K13" s="16">
        <f t="shared" si="2"/>
        <v>-68.937663614855808</v>
      </c>
      <c r="L13" s="20">
        <v>250.1</v>
      </c>
      <c r="M13" s="20">
        <v>329</v>
      </c>
      <c r="N13" s="16">
        <f t="shared" si="3"/>
        <v>-78.900000000000006</v>
      </c>
    </row>
    <row r="14" spans="1:55" ht="18.75" customHeight="1" x14ac:dyDescent="0.3">
      <c r="A14" s="18" t="s">
        <v>24</v>
      </c>
      <c r="B14" s="21" t="s">
        <v>25</v>
      </c>
      <c r="C14" s="20">
        <v>11.689000000000002</v>
      </c>
      <c r="D14" s="20">
        <v>104.3</v>
      </c>
      <c r="E14" s="16">
        <f t="shared" si="0"/>
        <v>-92.61099999999999</v>
      </c>
      <c r="F14" s="20">
        <v>21.215</v>
      </c>
      <c r="G14" s="20">
        <v>163.27799999999996</v>
      </c>
      <c r="H14" s="16">
        <f t="shared" si="1"/>
        <v>-142.06299999999996</v>
      </c>
      <c r="I14" s="20">
        <v>30.979747703102149</v>
      </c>
      <c r="J14" s="20">
        <v>222.91210987351613</v>
      </c>
      <c r="K14" s="16">
        <f t="shared" si="2"/>
        <v>-191.93236217041397</v>
      </c>
      <c r="L14" s="20">
        <v>46.04</v>
      </c>
      <c r="M14" s="20">
        <v>295.2</v>
      </c>
      <c r="N14" s="16">
        <f t="shared" si="3"/>
        <v>-249.16</v>
      </c>
    </row>
    <row r="15" spans="1:55" ht="18.75" customHeight="1" x14ac:dyDescent="0.3">
      <c r="A15" s="18" t="s">
        <v>26</v>
      </c>
      <c r="B15" s="21" t="s">
        <v>27</v>
      </c>
      <c r="C15" s="20">
        <v>18.233499999999999</v>
      </c>
      <c r="D15" s="20">
        <v>50.805499999999995</v>
      </c>
      <c r="E15" s="16">
        <f t="shared" si="0"/>
        <v>-32.571999999999996</v>
      </c>
      <c r="F15" s="20">
        <v>40.24</v>
      </c>
      <c r="G15" s="20">
        <v>105.75</v>
      </c>
      <c r="H15" s="16">
        <f t="shared" si="1"/>
        <v>-65.509999999999991</v>
      </c>
      <c r="I15" s="20">
        <v>61.478292861559495</v>
      </c>
      <c r="J15" s="20">
        <v>160.59680781667475</v>
      </c>
      <c r="K15" s="16">
        <f t="shared" si="2"/>
        <v>-99.118514955115259</v>
      </c>
      <c r="L15" s="20">
        <v>84.9</v>
      </c>
      <c r="M15" s="20">
        <v>215.06</v>
      </c>
      <c r="N15" s="16">
        <f t="shared" si="3"/>
        <v>-130.16</v>
      </c>
    </row>
    <row r="16" spans="1:55" ht="18.75" customHeight="1" x14ac:dyDescent="0.3">
      <c r="A16" s="18" t="s">
        <v>28</v>
      </c>
      <c r="B16" s="21" t="s">
        <v>29</v>
      </c>
      <c r="C16" s="20">
        <v>0.501</v>
      </c>
      <c r="D16" s="20">
        <v>35.9</v>
      </c>
      <c r="E16" s="16">
        <f t="shared" si="0"/>
        <v>-35.399000000000001</v>
      </c>
      <c r="F16" s="20">
        <v>1.601</v>
      </c>
      <c r="G16" s="20">
        <v>63.8</v>
      </c>
      <c r="H16" s="16">
        <f t="shared" si="1"/>
        <v>-62.198999999999998</v>
      </c>
      <c r="I16" s="20">
        <v>2.7285690188339666</v>
      </c>
      <c r="J16" s="20">
        <v>91.493690878985902</v>
      </c>
      <c r="K16" s="16">
        <f t="shared" si="2"/>
        <v>-88.765121860151936</v>
      </c>
      <c r="L16" s="20">
        <v>3.3019999999999996</v>
      </c>
      <c r="M16" s="20">
        <v>140.5</v>
      </c>
      <c r="N16" s="16">
        <f t="shared" si="3"/>
        <v>-137.19800000000001</v>
      </c>
    </row>
    <row r="17" spans="1:14" ht="18.75" customHeight="1" x14ac:dyDescent="0.3">
      <c r="A17" s="18" t="s">
        <v>30</v>
      </c>
      <c r="B17" s="21" t="s">
        <v>31</v>
      </c>
      <c r="C17" s="20">
        <v>138.1</v>
      </c>
      <c r="D17" s="20">
        <v>71</v>
      </c>
      <c r="E17" s="16">
        <f t="shared" si="0"/>
        <v>67.099999999999994</v>
      </c>
      <c r="F17" s="20">
        <v>262.10000000000002</v>
      </c>
      <c r="G17" s="20">
        <v>128.6</v>
      </c>
      <c r="H17" s="16">
        <f t="shared" si="1"/>
        <v>133.50000000000003</v>
      </c>
      <c r="I17" s="20">
        <v>389.20778030491988</v>
      </c>
      <c r="J17" s="20">
        <v>186.8407800996055</v>
      </c>
      <c r="K17" s="16">
        <f t="shared" si="2"/>
        <v>202.36700020531438</v>
      </c>
      <c r="L17" s="20">
        <v>560.4</v>
      </c>
      <c r="M17" s="20">
        <v>290.7</v>
      </c>
      <c r="N17" s="16">
        <f t="shared" si="3"/>
        <v>269.7</v>
      </c>
    </row>
    <row r="18" spans="1:14" ht="18.75" customHeight="1" x14ac:dyDescent="0.3">
      <c r="A18" s="18" t="s">
        <v>32</v>
      </c>
      <c r="B18" s="21" t="s">
        <v>33</v>
      </c>
      <c r="C18" s="20">
        <v>286.40100000000001</v>
      </c>
      <c r="D18" s="20">
        <v>168.38800000000003</v>
      </c>
      <c r="E18" s="16">
        <f t="shared" si="0"/>
        <v>118.01299999999998</v>
      </c>
      <c r="F18" s="20">
        <v>584.71299999999997</v>
      </c>
      <c r="G18" s="20">
        <v>327.18299999999999</v>
      </c>
      <c r="H18" s="16">
        <f t="shared" si="1"/>
        <v>257.52999999999997</v>
      </c>
      <c r="I18" s="20">
        <v>890.60176838339453</v>
      </c>
      <c r="J18" s="20">
        <v>487.74453951244539</v>
      </c>
      <c r="K18" s="16">
        <f t="shared" si="2"/>
        <v>402.85722887094914</v>
      </c>
      <c r="L18" s="20">
        <v>1169.125</v>
      </c>
      <c r="M18" s="20">
        <v>701.6</v>
      </c>
      <c r="N18" s="16">
        <f t="shared" si="3"/>
        <v>467.52499999999998</v>
      </c>
    </row>
    <row r="19" spans="1:14" ht="18.75" customHeight="1" x14ac:dyDescent="0.3">
      <c r="A19" s="18" t="s">
        <v>34</v>
      </c>
      <c r="B19" s="22" t="s">
        <v>35</v>
      </c>
      <c r="C19" s="20">
        <v>23.7</v>
      </c>
      <c r="D19" s="20">
        <v>17.7</v>
      </c>
      <c r="E19" s="16">
        <f t="shared" si="0"/>
        <v>6</v>
      </c>
      <c r="F19" s="20">
        <v>32.271000000000001</v>
      </c>
      <c r="G19" s="20">
        <v>42.102999999999994</v>
      </c>
      <c r="H19" s="16">
        <f t="shared" si="1"/>
        <v>-9.8319999999999936</v>
      </c>
      <c r="I19" s="20">
        <v>41.056812782205384</v>
      </c>
      <c r="J19" s="20">
        <v>71.94434476154089</v>
      </c>
      <c r="K19" s="16">
        <f t="shared" si="2"/>
        <v>-30.887531979335506</v>
      </c>
      <c r="L19" s="20">
        <v>61.72</v>
      </c>
      <c r="M19" s="20">
        <v>92.42</v>
      </c>
      <c r="N19" s="16">
        <f t="shared" si="3"/>
        <v>-30.700000000000003</v>
      </c>
    </row>
    <row r="20" spans="1:14" ht="18.75" customHeight="1" x14ac:dyDescent="0.3">
      <c r="A20" s="18" t="s">
        <v>36</v>
      </c>
      <c r="B20" s="22" t="s">
        <v>37</v>
      </c>
      <c r="C20" s="20">
        <v>1.3</v>
      </c>
      <c r="D20" s="20">
        <v>5.9009999999999998</v>
      </c>
      <c r="E20" s="16">
        <f t="shared" si="0"/>
        <v>-4.601</v>
      </c>
      <c r="F20" s="20">
        <v>2.8</v>
      </c>
      <c r="G20" s="20">
        <v>18.713999999999999</v>
      </c>
      <c r="H20" s="16">
        <f t="shared" si="1"/>
        <v>-15.913999999999998</v>
      </c>
      <c r="I20" s="20">
        <v>4.337594116591772</v>
      </c>
      <c r="J20" s="20">
        <v>31.669540198198696</v>
      </c>
      <c r="K20" s="16">
        <f t="shared" si="2"/>
        <v>-27.331946081606922</v>
      </c>
      <c r="L20" s="20">
        <v>8.1999999999999993</v>
      </c>
      <c r="M20" s="20">
        <v>53.2</v>
      </c>
      <c r="N20" s="16">
        <f t="shared" si="3"/>
        <v>-45</v>
      </c>
    </row>
    <row r="21" spans="1:14" ht="18.75" customHeight="1" x14ac:dyDescent="0.3">
      <c r="A21" s="18" t="s">
        <v>38</v>
      </c>
      <c r="B21" s="22" t="s">
        <v>39</v>
      </c>
      <c r="C21" s="20">
        <v>2.0499999999999998</v>
      </c>
      <c r="D21" s="20">
        <v>24.3</v>
      </c>
      <c r="E21" s="16">
        <f t="shared" si="0"/>
        <v>-22.25</v>
      </c>
      <c r="F21" s="20">
        <v>10.152000000000001</v>
      </c>
      <c r="G21" s="20">
        <v>58</v>
      </c>
      <c r="H21" s="16">
        <f t="shared" si="1"/>
        <v>-47.847999999999999</v>
      </c>
      <c r="I21" s="20">
        <v>18.45705835508436</v>
      </c>
      <c r="J21" s="20">
        <v>86.908031039281596</v>
      </c>
      <c r="K21" s="16">
        <f t="shared" si="2"/>
        <v>-68.450972684197239</v>
      </c>
      <c r="L21" s="20">
        <v>28.35</v>
      </c>
      <c r="M21" s="20">
        <v>92.7</v>
      </c>
      <c r="N21" s="16">
        <f t="shared" si="3"/>
        <v>-64.349999999999994</v>
      </c>
    </row>
    <row r="22" spans="1:14" ht="18.75" customHeight="1" x14ac:dyDescent="0.25">
      <c r="A22" s="18" t="s">
        <v>40</v>
      </c>
      <c r="B22" s="23" t="s">
        <v>41</v>
      </c>
      <c r="C22" s="16">
        <f>+C23+C24+C34</f>
        <v>1000.8602613954173</v>
      </c>
      <c r="D22" s="16">
        <f>+D23+D24+D34</f>
        <v>1149.2300221998025</v>
      </c>
      <c r="E22" s="16">
        <f t="shared" si="0"/>
        <v>-148.36976080438524</v>
      </c>
      <c r="F22" s="16">
        <f>+F23+F24+F34</f>
        <v>1785.5951310692612</v>
      </c>
      <c r="G22" s="16">
        <f>+G23+G24+G34</f>
        <v>2281.6895799394806</v>
      </c>
      <c r="H22" s="16">
        <f t="shared" si="1"/>
        <v>-496.09444887021937</v>
      </c>
      <c r="I22" s="16">
        <f>+I23+I24+I34</f>
        <v>2517.5012668264267</v>
      </c>
      <c r="J22" s="16">
        <f>+J23+J24+J34</f>
        <v>3406.7012341799064</v>
      </c>
      <c r="K22" s="16">
        <f t="shared" si="2"/>
        <v>-889.19996735347968</v>
      </c>
      <c r="L22" s="16">
        <f>+L23+L24+L34</f>
        <v>3321.1386910837246</v>
      </c>
      <c r="M22" s="16">
        <f>+M23+M24+M34</f>
        <v>4530.9421198771579</v>
      </c>
      <c r="N22" s="16">
        <f t="shared" si="3"/>
        <v>-1209.8034287934333</v>
      </c>
    </row>
    <row r="23" spans="1:14" ht="18.75" customHeight="1" x14ac:dyDescent="0.3">
      <c r="A23" s="18" t="s">
        <v>42</v>
      </c>
      <c r="B23" s="22" t="s">
        <v>43</v>
      </c>
      <c r="C23" s="20">
        <v>375</v>
      </c>
      <c r="D23" s="20">
        <v>30</v>
      </c>
      <c r="E23" s="16">
        <f t="shared" si="0"/>
        <v>345</v>
      </c>
      <c r="F23" s="20">
        <v>750</v>
      </c>
      <c r="G23" s="20">
        <v>60</v>
      </c>
      <c r="H23" s="16">
        <f t="shared" si="1"/>
        <v>690</v>
      </c>
      <c r="I23" s="20">
        <v>1125</v>
      </c>
      <c r="J23" s="20">
        <v>90</v>
      </c>
      <c r="K23" s="16">
        <f t="shared" si="2"/>
        <v>1035</v>
      </c>
      <c r="L23" s="20">
        <v>1500</v>
      </c>
      <c r="M23" s="20">
        <v>120</v>
      </c>
      <c r="N23" s="16">
        <f t="shared" si="3"/>
        <v>1380</v>
      </c>
    </row>
    <row r="24" spans="1:14" ht="18.75" customHeight="1" x14ac:dyDescent="0.3">
      <c r="A24" s="18" t="s">
        <v>44</v>
      </c>
      <c r="B24" s="22" t="s">
        <v>45</v>
      </c>
      <c r="C24" s="16">
        <f>+C25+C29+C32+C33</f>
        <v>310.4894977452056</v>
      </c>
      <c r="D24" s="16">
        <f>+D25+D29+D32+D33</f>
        <v>1018.2594200077511</v>
      </c>
      <c r="E24" s="16">
        <f t="shared" si="0"/>
        <v>-707.76992226254561</v>
      </c>
      <c r="F24" s="16">
        <f>+F25+F29+F32+F33</f>
        <v>588.43899999999996</v>
      </c>
      <c r="G24" s="16">
        <f>+G25+G29+G32+G33</f>
        <v>2066.8429999999998</v>
      </c>
      <c r="H24" s="16">
        <f t="shared" si="1"/>
        <v>-1478.404</v>
      </c>
      <c r="I24" s="16">
        <f>+I25+I29+I32+I33</f>
        <v>865.7829999999999</v>
      </c>
      <c r="J24" s="16">
        <f>+J25+J29+J32+J33</f>
        <v>3110.33</v>
      </c>
      <c r="K24" s="16">
        <f t="shared" si="2"/>
        <v>-2244.547</v>
      </c>
      <c r="L24" s="16">
        <f>+L25+L29+L32+L33</f>
        <v>1177.9549999999999</v>
      </c>
      <c r="M24" s="16">
        <f>+M25+M29+M32+M33</f>
        <v>4152.9439999999995</v>
      </c>
      <c r="N24" s="16">
        <f t="shared" si="3"/>
        <v>-2974.9889999999996</v>
      </c>
    </row>
    <row r="25" spans="1:14" ht="18.75" customHeight="1" x14ac:dyDescent="0.3">
      <c r="A25" s="18" t="s">
        <v>46</v>
      </c>
      <c r="B25" s="24" t="s">
        <v>47</v>
      </c>
      <c r="C25" s="16">
        <f>SUM(C26:C28)</f>
        <v>56.305</v>
      </c>
      <c r="D25" s="16">
        <f>SUM(D26:D28)</f>
        <v>806.18799999999999</v>
      </c>
      <c r="E25" s="16">
        <f t="shared" si="0"/>
        <v>-749.88300000000004</v>
      </c>
      <c r="F25" s="16">
        <f>SUM(F26:F28)</f>
        <v>115.824</v>
      </c>
      <c r="G25" s="16">
        <f>SUM(G26:G28)</f>
        <v>1643.6559999999999</v>
      </c>
      <c r="H25" s="16">
        <f t="shared" si="1"/>
        <v>-1527.8319999999999</v>
      </c>
      <c r="I25" s="16">
        <f>SUM(I26:I28)</f>
        <v>178.34700000000001</v>
      </c>
      <c r="J25" s="16">
        <f>SUM(J26:J28)</f>
        <v>2479.7200000000003</v>
      </c>
      <c r="K25" s="16">
        <f t="shared" si="2"/>
        <v>-2301.373</v>
      </c>
      <c r="L25" s="16">
        <f>SUM(L26:L28)</f>
        <v>238.417</v>
      </c>
      <c r="M25" s="16">
        <f>SUM(M26:M28)</f>
        <v>3312.75</v>
      </c>
      <c r="N25" s="16">
        <f t="shared" si="3"/>
        <v>-3074.3330000000001</v>
      </c>
    </row>
    <row r="26" spans="1:14" ht="18.75" customHeight="1" x14ac:dyDescent="0.3">
      <c r="A26" s="18" t="s">
        <v>48</v>
      </c>
      <c r="B26" s="25" t="s">
        <v>49</v>
      </c>
      <c r="C26" s="20">
        <v>24.474999999999998</v>
      </c>
      <c r="D26" s="20">
        <v>40.158999999999992</v>
      </c>
      <c r="E26" s="16">
        <f t="shared" si="0"/>
        <v>-15.683999999999994</v>
      </c>
      <c r="F26" s="20">
        <v>43.411000000000001</v>
      </c>
      <c r="G26" s="20">
        <v>1159.5140000000001</v>
      </c>
      <c r="H26" s="16">
        <f t="shared" si="1"/>
        <v>-1116.1030000000001</v>
      </c>
      <c r="I26" s="20">
        <v>58.292999999999999</v>
      </c>
      <c r="J26" s="20">
        <v>1636.1570000000002</v>
      </c>
      <c r="K26" s="16">
        <f t="shared" si="2"/>
        <v>-1577.8640000000003</v>
      </c>
      <c r="L26" s="20">
        <v>94.88900000000001</v>
      </c>
      <c r="M26" s="20">
        <v>2397.1129999999998</v>
      </c>
      <c r="N26" s="16">
        <f t="shared" si="3"/>
        <v>-2302.2239999999997</v>
      </c>
    </row>
    <row r="27" spans="1:14" ht="18.75" customHeight="1" x14ac:dyDescent="0.3">
      <c r="A27" s="18" t="s">
        <v>50</v>
      </c>
      <c r="B27" s="25" t="s">
        <v>51</v>
      </c>
      <c r="C27" s="20">
        <v>7.3380000000000001</v>
      </c>
      <c r="D27" s="20">
        <v>683.226</v>
      </c>
      <c r="E27" s="16">
        <f t="shared" si="0"/>
        <v>-675.88800000000003</v>
      </c>
      <c r="F27" s="20">
        <v>20.213999999999999</v>
      </c>
      <c r="G27" s="20">
        <v>287.25599999999997</v>
      </c>
      <c r="H27" s="16">
        <f t="shared" si="1"/>
        <v>-267.04199999999997</v>
      </c>
      <c r="I27" s="20">
        <v>37.145000000000003</v>
      </c>
      <c r="J27" s="20">
        <v>533.99800000000005</v>
      </c>
      <c r="K27" s="16">
        <f t="shared" si="2"/>
        <v>-496.85300000000007</v>
      </c>
      <c r="L27" s="20">
        <v>32.360999999999997</v>
      </c>
      <c r="M27" s="20">
        <v>496.42700000000002</v>
      </c>
      <c r="N27" s="16">
        <f t="shared" si="3"/>
        <v>-464.06600000000003</v>
      </c>
    </row>
    <row r="28" spans="1:14" ht="18.75" customHeight="1" x14ac:dyDescent="0.25">
      <c r="A28" s="18" t="s">
        <v>52</v>
      </c>
      <c r="B28" s="26" t="s">
        <v>53</v>
      </c>
      <c r="C28" s="20">
        <v>24.492000000000001</v>
      </c>
      <c r="D28" s="20">
        <v>82.802999999999997</v>
      </c>
      <c r="E28" s="16">
        <f t="shared" si="0"/>
        <v>-58.310999999999993</v>
      </c>
      <c r="F28" s="20">
        <v>52.198999999999998</v>
      </c>
      <c r="G28" s="20">
        <v>196.886</v>
      </c>
      <c r="H28" s="16">
        <f t="shared" si="1"/>
        <v>-144.68700000000001</v>
      </c>
      <c r="I28" s="20">
        <v>82.909000000000006</v>
      </c>
      <c r="J28" s="20">
        <v>309.565</v>
      </c>
      <c r="K28" s="16">
        <f t="shared" si="2"/>
        <v>-226.65600000000001</v>
      </c>
      <c r="L28" s="20">
        <v>111.167</v>
      </c>
      <c r="M28" s="20">
        <v>419.21</v>
      </c>
      <c r="N28" s="16">
        <f t="shared" si="3"/>
        <v>-308.04300000000001</v>
      </c>
    </row>
    <row r="29" spans="1:14" ht="18.75" customHeight="1" x14ac:dyDescent="0.3">
      <c r="A29" s="18" t="s">
        <v>54</v>
      </c>
      <c r="B29" s="27" t="s">
        <v>55</v>
      </c>
      <c r="C29" s="16">
        <f>SUM(C30:C31)</f>
        <v>212.90749774520557</v>
      </c>
      <c r="D29" s="16">
        <f>SUM(D30:D31)</f>
        <v>130.0854200077512</v>
      </c>
      <c r="E29" s="16">
        <f t="shared" si="0"/>
        <v>82.822077737454379</v>
      </c>
      <c r="F29" s="16">
        <f>SUM(F30:F31)</f>
        <v>392.77</v>
      </c>
      <c r="G29" s="16">
        <f>SUM(G30:G31)</f>
        <v>283.33999999999997</v>
      </c>
      <c r="H29" s="16">
        <f t="shared" si="1"/>
        <v>109.43</v>
      </c>
      <c r="I29" s="16">
        <f>SUM(I30:I31)</f>
        <v>568.46999999999991</v>
      </c>
      <c r="J29" s="16">
        <f>SUM(J30:J31)</f>
        <v>435.77999999999992</v>
      </c>
      <c r="K29" s="16">
        <f t="shared" si="2"/>
        <v>132.69</v>
      </c>
      <c r="L29" s="16">
        <f>SUM(L30:L31)</f>
        <v>779.96999999999991</v>
      </c>
      <c r="M29" s="16">
        <f>SUM(M30:M31)</f>
        <v>592.6</v>
      </c>
      <c r="N29" s="16">
        <f t="shared" si="3"/>
        <v>187.36999999999989</v>
      </c>
    </row>
    <row r="30" spans="1:14" ht="18.75" customHeight="1" x14ac:dyDescent="0.3">
      <c r="A30" s="18" t="s">
        <v>56</v>
      </c>
      <c r="B30" s="25" t="s">
        <v>57</v>
      </c>
      <c r="C30" s="20">
        <v>7.2</v>
      </c>
      <c r="D30" s="20">
        <v>0</v>
      </c>
      <c r="E30" s="16">
        <f t="shared" si="0"/>
        <v>7.2</v>
      </c>
      <c r="F30" s="20">
        <v>10</v>
      </c>
      <c r="G30" s="20">
        <v>11.2</v>
      </c>
      <c r="H30" s="16">
        <f t="shared" si="1"/>
        <v>-1.1999999999999993</v>
      </c>
      <c r="I30" s="20">
        <v>17.399999999999999</v>
      </c>
      <c r="J30" s="20">
        <v>11.2</v>
      </c>
      <c r="K30" s="16">
        <f t="shared" si="2"/>
        <v>6.1999999999999993</v>
      </c>
      <c r="L30" s="20">
        <v>68.7</v>
      </c>
      <c r="M30" s="20">
        <v>12.4</v>
      </c>
      <c r="N30" s="16">
        <f t="shared" si="3"/>
        <v>56.300000000000004</v>
      </c>
    </row>
    <row r="31" spans="1:14" ht="18.75" customHeight="1" x14ac:dyDescent="0.3">
      <c r="A31" s="18" t="s">
        <v>58</v>
      </c>
      <c r="B31" s="25" t="s">
        <v>59</v>
      </c>
      <c r="C31" s="20">
        <v>205.70749774520559</v>
      </c>
      <c r="D31" s="20">
        <v>130.0854200077512</v>
      </c>
      <c r="E31" s="16">
        <f t="shared" si="0"/>
        <v>75.62207773745439</v>
      </c>
      <c r="F31" s="20">
        <v>382.77</v>
      </c>
      <c r="G31" s="20">
        <v>272.14</v>
      </c>
      <c r="H31" s="16">
        <f t="shared" si="1"/>
        <v>110.63</v>
      </c>
      <c r="I31" s="20">
        <v>551.06999999999994</v>
      </c>
      <c r="J31" s="20">
        <v>424.57999999999993</v>
      </c>
      <c r="K31" s="16">
        <f t="shared" si="2"/>
        <v>126.49000000000001</v>
      </c>
      <c r="L31" s="20">
        <v>711.26999999999987</v>
      </c>
      <c r="M31" s="20">
        <v>580.20000000000005</v>
      </c>
      <c r="N31" s="16">
        <f t="shared" si="3"/>
        <v>131.06999999999982</v>
      </c>
    </row>
    <row r="32" spans="1:14" ht="18.75" customHeight="1" x14ac:dyDescent="0.3">
      <c r="A32" s="18" t="s">
        <v>60</v>
      </c>
      <c r="B32" s="27" t="s">
        <v>61</v>
      </c>
      <c r="C32" s="20">
        <v>40.977000000000004</v>
      </c>
      <c r="D32" s="20">
        <v>81.986000000000004</v>
      </c>
      <c r="E32" s="16">
        <f t="shared" si="0"/>
        <v>-41.009</v>
      </c>
      <c r="F32" s="20">
        <v>79.245000000000005</v>
      </c>
      <c r="G32" s="20">
        <v>139.84699999999998</v>
      </c>
      <c r="H32" s="16">
        <f t="shared" si="1"/>
        <v>-60.601999999999975</v>
      </c>
      <c r="I32" s="20">
        <v>118.066</v>
      </c>
      <c r="J32" s="20">
        <v>194.83</v>
      </c>
      <c r="K32" s="16">
        <f t="shared" si="2"/>
        <v>-76.76400000000001</v>
      </c>
      <c r="L32" s="20">
        <v>158.36799999999999</v>
      </c>
      <c r="M32" s="20">
        <v>247.59399999999999</v>
      </c>
      <c r="N32" s="16">
        <f t="shared" si="3"/>
        <v>-89.225999999999999</v>
      </c>
    </row>
    <row r="33" spans="1:14" ht="18.75" customHeight="1" x14ac:dyDescent="0.3">
      <c r="A33" s="18" t="s">
        <v>62</v>
      </c>
      <c r="B33" s="27" t="s">
        <v>63</v>
      </c>
      <c r="C33" s="20">
        <v>0.3</v>
      </c>
      <c r="D33" s="20">
        <v>0</v>
      </c>
      <c r="E33" s="16">
        <f t="shared" si="0"/>
        <v>0.3</v>
      </c>
      <c r="F33" s="20">
        <v>0.6</v>
      </c>
      <c r="G33" s="20">
        <v>0</v>
      </c>
      <c r="H33" s="16">
        <f t="shared" si="1"/>
        <v>0.6</v>
      </c>
      <c r="I33" s="20">
        <v>0.9</v>
      </c>
      <c r="J33" s="20">
        <v>0</v>
      </c>
      <c r="K33" s="16">
        <f t="shared" si="2"/>
        <v>0.9</v>
      </c>
      <c r="L33" s="20">
        <v>1.2</v>
      </c>
      <c r="M33" s="20">
        <v>0</v>
      </c>
      <c r="N33" s="16">
        <f t="shared" si="3"/>
        <v>1.2</v>
      </c>
    </row>
    <row r="34" spans="1:14" ht="18.75" customHeight="1" x14ac:dyDescent="0.3">
      <c r="A34" s="18" t="s">
        <v>64</v>
      </c>
      <c r="B34" s="22" t="s">
        <v>65</v>
      </c>
      <c r="C34" s="16">
        <f>SUM(C35:C36)</f>
        <v>315.37076365021164</v>
      </c>
      <c r="D34" s="16">
        <f>SUM(D35:D36)</f>
        <v>100.9706021920514</v>
      </c>
      <c r="E34" s="16">
        <f t="shared" si="0"/>
        <v>214.40016145816026</v>
      </c>
      <c r="F34" s="16">
        <f>SUM(F35:F36)</f>
        <v>447.15613106926128</v>
      </c>
      <c r="G34" s="16">
        <f>SUM(G35:G36)</f>
        <v>154.84657993948076</v>
      </c>
      <c r="H34" s="16">
        <f t="shared" si="1"/>
        <v>292.30955112978052</v>
      </c>
      <c r="I34" s="16">
        <f>SUM(I35:I36)</f>
        <v>526.71826682642688</v>
      </c>
      <c r="J34" s="16">
        <f>SUM(J35:J36)</f>
        <v>206.37123417990659</v>
      </c>
      <c r="K34" s="16">
        <f t="shared" si="2"/>
        <v>320.34703264652029</v>
      </c>
      <c r="L34" s="16">
        <f>SUM(L35:L36)</f>
        <v>643.18369108372451</v>
      </c>
      <c r="M34" s="16">
        <f>SUM(M35:M36)</f>
        <v>257.99811987715867</v>
      </c>
      <c r="N34" s="16">
        <f t="shared" si="3"/>
        <v>385.18557120656584</v>
      </c>
    </row>
    <row r="35" spans="1:14" ht="18.75" customHeight="1" x14ac:dyDescent="0.25">
      <c r="A35" s="18" t="s">
        <v>66</v>
      </c>
      <c r="B35" s="28" t="s">
        <v>67</v>
      </c>
      <c r="C35" s="20">
        <v>315.37076365021164</v>
      </c>
      <c r="D35" s="20">
        <v>100.9706021920514</v>
      </c>
      <c r="E35" s="16">
        <f t="shared" si="0"/>
        <v>214.40016145816026</v>
      </c>
      <c r="F35" s="20">
        <v>447.15613106926128</v>
      </c>
      <c r="G35" s="20">
        <v>154.84657993948076</v>
      </c>
      <c r="H35" s="16">
        <f t="shared" si="1"/>
        <v>292.30955112978052</v>
      </c>
      <c r="I35" s="20">
        <v>526.71826682642688</v>
      </c>
      <c r="J35" s="20">
        <v>206.37123417990659</v>
      </c>
      <c r="K35" s="16">
        <f t="shared" si="2"/>
        <v>320.34703264652029</v>
      </c>
      <c r="L35" s="20">
        <v>643.18369108372451</v>
      </c>
      <c r="M35" s="20">
        <v>257.99811987715867</v>
      </c>
      <c r="N35" s="16">
        <f t="shared" si="3"/>
        <v>385.18557120656584</v>
      </c>
    </row>
    <row r="36" spans="1:14" ht="18.75" customHeight="1" x14ac:dyDescent="0.25">
      <c r="A36" s="18" t="s">
        <v>68</v>
      </c>
      <c r="B36" s="28" t="s">
        <v>69</v>
      </c>
      <c r="C36" s="20">
        <v>0</v>
      </c>
      <c r="D36" s="20">
        <v>0</v>
      </c>
      <c r="E36" s="16">
        <f t="shared" si="0"/>
        <v>0</v>
      </c>
      <c r="F36" s="20">
        <v>0</v>
      </c>
      <c r="G36" s="20">
        <v>0</v>
      </c>
      <c r="H36" s="16">
        <f t="shared" si="1"/>
        <v>0</v>
      </c>
      <c r="I36" s="20">
        <v>0</v>
      </c>
      <c r="J36" s="20">
        <v>0</v>
      </c>
      <c r="K36" s="16">
        <f t="shared" si="2"/>
        <v>0</v>
      </c>
      <c r="L36" s="20">
        <v>0</v>
      </c>
      <c r="M36" s="20">
        <v>0</v>
      </c>
      <c r="N36" s="16">
        <f t="shared" si="3"/>
        <v>0</v>
      </c>
    </row>
    <row r="37" spans="1:14" ht="18.75" customHeight="1" x14ac:dyDescent="0.3">
      <c r="A37" s="18" t="s">
        <v>70</v>
      </c>
      <c r="B37" s="29" t="s">
        <v>71</v>
      </c>
      <c r="C37" s="16">
        <f>SUM(C38:C39)</f>
        <v>122.22923634978844</v>
      </c>
      <c r="D37" s="16">
        <f>SUM(D38:D39)</f>
        <v>409.62939780794864</v>
      </c>
      <c r="E37" s="16">
        <f t="shared" si="0"/>
        <v>-287.4001614581602</v>
      </c>
      <c r="F37" s="16">
        <f>SUM(F38:F39)</f>
        <v>205.54386893073868</v>
      </c>
      <c r="G37" s="16">
        <f>SUM(G38:G39)</f>
        <v>734.15342006051924</v>
      </c>
      <c r="H37" s="16">
        <f t="shared" si="1"/>
        <v>-528.60955112978058</v>
      </c>
      <c r="I37" s="16">
        <f>SUM(I38:I39)</f>
        <v>291.58173317357313</v>
      </c>
      <c r="J37" s="16">
        <f>SUM(J38:J39)</f>
        <v>1065.7287658200935</v>
      </c>
      <c r="K37" s="16">
        <f t="shared" si="2"/>
        <v>-774.1470326465203</v>
      </c>
      <c r="L37" s="16">
        <f>SUM(L38:L39)</f>
        <v>402.51630891627548</v>
      </c>
      <c r="M37" s="16">
        <f>SUM(M38:M39)</f>
        <v>1436.2018801228414</v>
      </c>
      <c r="N37" s="16">
        <f t="shared" si="3"/>
        <v>-1033.685571206566</v>
      </c>
    </row>
    <row r="38" spans="1:14" ht="18.75" customHeight="1" x14ac:dyDescent="0.25">
      <c r="A38" s="18" t="s">
        <v>72</v>
      </c>
      <c r="B38" s="28" t="s">
        <v>67</v>
      </c>
      <c r="C38" s="20">
        <v>57.229236349788444</v>
      </c>
      <c r="D38" s="20">
        <v>195.32939780794862</v>
      </c>
      <c r="E38" s="16">
        <f t="shared" si="0"/>
        <v>-138.10016145816019</v>
      </c>
      <c r="F38" s="20">
        <v>81.143868930738677</v>
      </c>
      <c r="G38" s="20">
        <v>299.55342006051922</v>
      </c>
      <c r="H38" s="16">
        <f t="shared" si="1"/>
        <v>-218.40955112978054</v>
      </c>
      <c r="I38" s="20">
        <v>95.581733173573113</v>
      </c>
      <c r="J38" s="20">
        <v>399.22876582009343</v>
      </c>
      <c r="K38" s="16">
        <f t="shared" si="2"/>
        <v>-303.6470326465203</v>
      </c>
      <c r="L38" s="20">
        <v>116.71630891627545</v>
      </c>
      <c r="M38" s="20">
        <v>499.10188012284141</v>
      </c>
      <c r="N38" s="16">
        <f t="shared" si="3"/>
        <v>-382.38557120656594</v>
      </c>
    </row>
    <row r="39" spans="1:14" ht="18.75" customHeight="1" x14ac:dyDescent="0.25">
      <c r="A39" s="18" t="s">
        <v>73</v>
      </c>
      <c r="B39" s="28" t="s">
        <v>69</v>
      </c>
      <c r="C39" s="20">
        <v>65</v>
      </c>
      <c r="D39" s="20">
        <v>214.3</v>
      </c>
      <c r="E39" s="16">
        <f t="shared" si="0"/>
        <v>-149.30000000000001</v>
      </c>
      <c r="F39" s="20">
        <v>124.4</v>
      </c>
      <c r="G39" s="20">
        <v>434.6</v>
      </c>
      <c r="H39" s="16">
        <f t="shared" si="1"/>
        <v>-310.20000000000005</v>
      </c>
      <c r="I39" s="20">
        <v>196</v>
      </c>
      <c r="J39" s="20">
        <v>666.5</v>
      </c>
      <c r="K39" s="16">
        <f t="shared" si="2"/>
        <v>-470.5</v>
      </c>
      <c r="L39" s="20">
        <v>285.8</v>
      </c>
      <c r="M39" s="20">
        <v>937.1</v>
      </c>
      <c r="N39" s="16">
        <f t="shared" si="3"/>
        <v>-651.29999999999995</v>
      </c>
    </row>
    <row r="40" spans="1:14" ht="18.75" customHeight="1" x14ac:dyDescent="0.3">
      <c r="A40" s="14" t="s">
        <v>74</v>
      </c>
      <c r="B40" s="30" t="s">
        <v>75</v>
      </c>
      <c r="C40" s="16">
        <f>SUM(C41:C42)</f>
        <v>43.5</v>
      </c>
      <c r="D40" s="16">
        <f>SUM(D41:D42)</f>
        <v>8.9</v>
      </c>
      <c r="E40" s="16">
        <f t="shared" si="0"/>
        <v>34.6</v>
      </c>
      <c r="F40" s="16">
        <f>SUM(F41:F42)</f>
        <v>557.4</v>
      </c>
      <c r="G40" s="16">
        <f>SUM(G41:G42)</f>
        <v>13.1</v>
      </c>
      <c r="H40" s="16">
        <f t="shared" si="1"/>
        <v>544.29999999999995</v>
      </c>
      <c r="I40" s="16">
        <f>SUM(I41:I42)</f>
        <v>848.5</v>
      </c>
      <c r="J40" s="16">
        <f>SUM(J41:J42)</f>
        <v>20.5</v>
      </c>
      <c r="K40" s="16">
        <f t="shared" si="2"/>
        <v>828</v>
      </c>
      <c r="L40" s="16">
        <f>SUM(L41:L42)</f>
        <v>1446.5</v>
      </c>
      <c r="M40" s="16">
        <f>SUM(M41:M42)</f>
        <v>31.999999999999996</v>
      </c>
      <c r="N40" s="16">
        <f t="shared" si="3"/>
        <v>1414.5</v>
      </c>
    </row>
    <row r="41" spans="1:14" ht="18.75" customHeight="1" x14ac:dyDescent="0.3">
      <c r="A41" s="18" t="s">
        <v>76</v>
      </c>
      <c r="B41" s="22" t="s">
        <v>77</v>
      </c>
      <c r="C41" s="20">
        <v>0</v>
      </c>
      <c r="D41" s="20">
        <v>0.89999999999999991</v>
      </c>
      <c r="E41" s="16">
        <f t="shared" si="0"/>
        <v>-0.89999999999999991</v>
      </c>
      <c r="F41" s="20">
        <v>0</v>
      </c>
      <c r="G41" s="20">
        <v>1.0999999999999996</v>
      </c>
      <c r="H41" s="16">
        <f t="shared" si="1"/>
        <v>-1.0999999999999996</v>
      </c>
      <c r="I41" s="20">
        <v>0</v>
      </c>
      <c r="J41" s="20">
        <v>1.0999999999999996</v>
      </c>
      <c r="K41" s="16">
        <f t="shared" si="2"/>
        <v>-1.0999999999999996</v>
      </c>
      <c r="L41" s="20">
        <v>0</v>
      </c>
      <c r="M41" s="20">
        <v>2.7999999999999972</v>
      </c>
      <c r="N41" s="16">
        <f t="shared" si="3"/>
        <v>-2.7999999999999972</v>
      </c>
    </row>
    <row r="42" spans="1:14" ht="18.75" customHeight="1" x14ac:dyDescent="0.3">
      <c r="A42" s="18" t="s">
        <v>78</v>
      </c>
      <c r="B42" s="22" t="s">
        <v>79</v>
      </c>
      <c r="C42" s="20">
        <v>43.5</v>
      </c>
      <c r="D42" s="20">
        <v>8</v>
      </c>
      <c r="E42" s="16">
        <f t="shared" si="0"/>
        <v>35.5</v>
      </c>
      <c r="F42" s="20">
        <v>557.4</v>
      </c>
      <c r="G42" s="20">
        <v>12</v>
      </c>
      <c r="H42" s="16">
        <f t="shared" si="1"/>
        <v>545.4</v>
      </c>
      <c r="I42" s="20">
        <v>848.5</v>
      </c>
      <c r="J42" s="20">
        <v>19.399999999999999</v>
      </c>
      <c r="K42" s="16">
        <f t="shared" si="2"/>
        <v>829.1</v>
      </c>
      <c r="L42" s="20">
        <v>1446.5</v>
      </c>
      <c r="M42" s="20">
        <v>29.2</v>
      </c>
      <c r="N42" s="16">
        <f t="shared" si="3"/>
        <v>1417.3</v>
      </c>
    </row>
    <row r="43" spans="1:14" ht="18.75" customHeight="1" x14ac:dyDescent="0.3">
      <c r="A43" s="31"/>
      <c r="B43" s="32"/>
      <c r="C43" s="12" t="s">
        <v>80</v>
      </c>
      <c r="D43" s="12" t="s">
        <v>81</v>
      </c>
      <c r="E43" s="12" t="s">
        <v>7</v>
      </c>
      <c r="F43" s="12" t="s">
        <v>80</v>
      </c>
      <c r="G43" s="12" t="s">
        <v>81</v>
      </c>
      <c r="H43" s="12" t="s">
        <v>7</v>
      </c>
      <c r="I43" s="12" t="s">
        <v>80</v>
      </c>
      <c r="J43" s="12" t="s">
        <v>81</v>
      </c>
      <c r="K43" s="12" t="s">
        <v>7</v>
      </c>
      <c r="L43" s="12" t="s">
        <v>80</v>
      </c>
      <c r="M43" s="12" t="s">
        <v>81</v>
      </c>
      <c r="N43" s="12" t="s">
        <v>7</v>
      </c>
    </row>
    <row r="44" spans="1:14" ht="18.75" customHeight="1" x14ac:dyDescent="0.3">
      <c r="A44" s="14" t="s">
        <v>82</v>
      </c>
      <c r="B44" s="33" t="s">
        <v>83</v>
      </c>
      <c r="C44" s="16">
        <f>+C45+C61+E72+C77+C91</f>
        <v>1005.8735000000006</v>
      </c>
      <c r="D44" s="16">
        <f>+D45+D61+D77</f>
        <v>1175.7049445000005</v>
      </c>
      <c r="E44" s="16">
        <f t="shared" ref="E44" si="4">+C44-D44</f>
        <v>-169.83144449999986</v>
      </c>
      <c r="F44" s="16">
        <f>+F45+F61+H72+F77+F91</f>
        <v>603.08699999999999</v>
      </c>
      <c r="G44" s="16">
        <f>+G45+G61+G77</f>
        <v>39.610888999999588</v>
      </c>
      <c r="H44" s="16">
        <f t="shared" ref="H44:H91" si="5">+F44-G44</f>
        <v>563.4761110000004</v>
      </c>
      <c r="I44" s="16">
        <f>+I45+I61+K72+I77+I91</f>
        <v>-2124.9915000000005</v>
      </c>
      <c r="J44" s="16">
        <f>+J45+J61+J77</f>
        <v>-2552.8641384999992</v>
      </c>
      <c r="K44" s="16">
        <f t="shared" ref="K44:K91" si="6">+I44-J44</f>
        <v>427.87263849999863</v>
      </c>
      <c r="L44" s="16">
        <f>+L45+L61+N72+L77+L91</f>
        <v>-523.55799999999965</v>
      </c>
      <c r="M44" s="16">
        <f>+M45+M61+M77</f>
        <v>-842.69213299999956</v>
      </c>
      <c r="N44" s="16">
        <f t="shared" ref="N44:N91" si="7">+L44-M44</f>
        <v>319.13413299999991</v>
      </c>
    </row>
    <row r="45" spans="1:14" ht="18.75" customHeight="1" x14ac:dyDescent="0.25">
      <c r="A45" s="18" t="s">
        <v>84</v>
      </c>
      <c r="B45" s="34" t="s">
        <v>47</v>
      </c>
      <c r="C45" s="16">
        <f>+C46+C51+C56</f>
        <v>156.37450000000001</v>
      </c>
      <c r="D45" s="16">
        <f>+D46+D51+D56</f>
        <v>1033.9749445000002</v>
      </c>
      <c r="E45" s="16">
        <f t="shared" si="0"/>
        <v>-877.60044450000021</v>
      </c>
      <c r="F45" s="16">
        <f>+F46+F51+F56</f>
        <v>-128.39299999999997</v>
      </c>
      <c r="G45" s="16">
        <f>+G46+G51+G56</f>
        <v>858.7778890000003</v>
      </c>
      <c r="H45" s="16">
        <f t="shared" si="5"/>
        <v>-987.17088900000022</v>
      </c>
      <c r="I45" s="16">
        <f>+I46+I51+I56</f>
        <v>-198.89949999999999</v>
      </c>
      <c r="J45" s="16">
        <f>+J46+J51+J56</f>
        <v>845.35586150000017</v>
      </c>
      <c r="K45" s="16">
        <f t="shared" si="6"/>
        <v>-1044.2553615000002</v>
      </c>
      <c r="L45" s="16">
        <f>+L46+L51+L56</f>
        <v>-957.85799999999983</v>
      </c>
      <c r="M45" s="16">
        <f>+M46+M51+M56</f>
        <v>1356.2628669999999</v>
      </c>
      <c r="N45" s="16">
        <f t="shared" si="7"/>
        <v>-2314.1208669999996</v>
      </c>
    </row>
    <row r="46" spans="1:14" ht="18.75" customHeight="1" x14ac:dyDescent="0.25">
      <c r="A46" s="18" t="s">
        <v>85</v>
      </c>
      <c r="B46" s="35" t="s">
        <v>86</v>
      </c>
      <c r="C46" s="16">
        <f>SUM(C47:C50)</f>
        <v>-25.642000000000003</v>
      </c>
      <c r="D46" s="16">
        <f>SUM(D47:D50)</f>
        <v>385.89200000000005</v>
      </c>
      <c r="E46" s="16">
        <f t="shared" si="0"/>
        <v>-411.53400000000005</v>
      </c>
      <c r="F46" s="16">
        <f>SUM(F47:F50)</f>
        <v>30.471000000000004</v>
      </c>
      <c r="G46" s="16">
        <f>SUM(G47:G50)</f>
        <v>511.46100000000001</v>
      </c>
      <c r="H46" s="16">
        <f t="shared" si="5"/>
        <v>-480.99</v>
      </c>
      <c r="I46" s="16">
        <f>SUM(I47:I50)</f>
        <v>16.583000000000002</v>
      </c>
      <c r="J46" s="16">
        <f>SUM(J47:J50)</f>
        <v>179.81099999999998</v>
      </c>
      <c r="K46" s="16">
        <f t="shared" si="6"/>
        <v>-163.22799999999998</v>
      </c>
      <c r="L46" s="16">
        <f>SUM(L47:L50)</f>
        <v>7.7480000000000011</v>
      </c>
      <c r="M46" s="16">
        <f>SUM(M47:M50)</f>
        <v>126.43006099999997</v>
      </c>
      <c r="N46" s="16">
        <f t="shared" si="7"/>
        <v>-118.68206099999996</v>
      </c>
    </row>
    <row r="47" spans="1:14" ht="18.75" customHeight="1" x14ac:dyDescent="0.25">
      <c r="A47" s="18" t="s">
        <v>87</v>
      </c>
      <c r="B47" s="37" t="s">
        <v>88</v>
      </c>
      <c r="C47" s="20">
        <v>0</v>
      </c>
      <c r="D47" s="20">
        <v>0</v>
      </c>
      <c r="E47" s="16">
        <f t="shared" si="0"/>
        <v>0</v>
      </c>
      <c r="F47" s="20">
        <v>0</v>
      </c>
      <c r="G47" s="20">
        <v>0</v>
      </c>
      <c r="H47" s="16">
        <f t="shared" si="5"/>
        <v>0</v>
      </c>
      <c r="I47" s="20">
        <v>0</v>
      </c>
      <c r="J47" s="20">
        <v>0</v>
      </c>
      <c r="K47" s="16">
        <f t="shared" si="6"/>
        <v>0</v>
      </c>
      <c r="L47" s="20">
        <v>0</v>
      </c>
      <c r="M47" s="20">
        <v>0</v>
      </c>
      <c r="N47" s="16">
        <f t="shared" si="7"/>
        <v>0</v>
      </c>
    </row>
    <row r="48" spans="1:14" ht="18.75" customHeight="1" x14ac:dyDescent="0.25">
      <c r="A48" s="18" t="s">
        <v>89</v>
      </c>
      <c r="B48" s="37" t="s">
        <v>90</v>
      </c>
      <c r="C48" s="20">
        <v>0</v>
      </c>
      <c r="D48" s="20">
        <v>330.40000000000003</v>
      </c>
      <c r="E48" s="16">
        <f t="shared" si="0"/>
        <v>-330.40000000000003</v>
      </c>
      <c r="F48" s="20">
        <v>0</v>
      </c>
      <c r="G48" s="20">
        <v>428.20000000000005</v>
      </c>
      <c r="H48" s="16">
        <f t="shared" si="5"/>
        <v>-428.20000000000005</v>
      </c>
      <c r="I48" s="20">
        <v>0</v>
      </c>
      <c r="J48" s="20">
        <v>288.89999999999998</v>
      </c>
      <c r="K48" s="16">
        <f t="shared" si="6"/>
        <v>-288.89999999999998</v>
      </c>
      <c r="L48" s="20">
        <v>0</v>
      </c>
      <c r="M48" s="20">
        <v>344.34606099999996</v>
      </c>
      <c r="N48" s="16">
        <f t="shared" si="7"/>
        <v>-344.34606099999996</v>
      </c>
    </row>
    <row r="49" spans="1:14" ht="18.75" customHeight="1" x14ac:dyDescent="0.25">
      <c r="A49" s="18" t="s">
        <v>91</v>
      </c>
      <c r="B49" s="37" t="s">
        <v>67</v>
      </c>
      <c r="C49" s="20">
        <v>0</v>
      </c>
      <c r="D49" s="20">
        <v>0</v>
      </c>
      <c r="E49" s="16">
        <f t="shared" si="0"/>
        <v>0</v>
      </c>
      <c r="F49" s="20">
        <v>0</v>
      </c>
      <c r="G49" s="20">
        <v>0</v>
      </c>
      <c r="H49" s="16">
        <f t="shared" si="5"/>
        <v>0</v>
      </c>
      <c r="I49" s="20">
        <v>0</v>
      </c>
      <c r="J49" s="20">
        <v>0</v>
      </c>
      <c r="K49" s="16">
        <f t="shared" si="6"/>
        <v>0</v>
      </c>
      <c r="L49" s="20">
        <v>0</v>
      </c>
      <c r="M49" s="20">
        <v>0</v>
      </c>
      <c r="N49" s="16">
        <f t="shared" si="7"/>
        <v>0</v>
      </c>
    </row>
    <row r="50" spans="1:14" ht="18.75" customHeight="1" x14ac:dyDescent="0.25">
      <c r="A50" s="18" t="s">
        <v>92</v>
      </c>
      <c r="B50" s="37" t="s">
        <v>69</v>
      </c>
      <c r="C50" s="20">
        <v>-25.642000000000003</v>
      </c>
      <c r="D50" s="20">
        <v>55.492000000000004</v>
      </c>
      <c r="E50" s="16">
        <f t="shared" si="0"/>
        <v>-81.134000000000015</v>
      </c>
      <c r="F50" s="20">
        <v>30.471000000000004</v>
      </c>
      <c r="G50" s="20">
        <v>83.260999999999996</v>
      </c>
      <c r="H50" s="16">
        <f t="shared" si="5"/>
        <v>-52.789999999999992</v>
      </c>
      <c r="I50" s="20">
        <v>16.583000000000002</v>
      </c>
      <c r="J50" s="20">
        <v>-109.089</v>
      </c>
      <c r="K50" s="16">
        <f t="shared" si="6"/>
        <v>125.672</v>
      </c>
      <c r="L50" s="20">
        <v>7.7480000000000011</v>
      </c>
      <c r="M50" s="20">
        <v>-217.916</v>
      </c>
      <c r="N50" s="16">
        <f t="shared" si="7"/>
        <v>225.66399999999999</v>
      </c>
    </row>
    <row r="51" spans="1:14" ht="18.75" customHeight="1" x14ac:dyDescent="0.25">
      <c r="A51" s="18" t="s">
        <v>93</v>
      </c>
      <c r="B51" s="36" t="s">
        <v>51</v>
      </c>
      <c r="C51" s="16">
        <f>SUM(C52:C55)</f>
        <v>7.3375000000000004</v>
      </c>
      <c r="D51" s="16">
        <f>SUM(D52:D55)</f>
        <v>683.2259445000002</v>
      </c>
      <c r="E51" s="16">
        <f t="shared" si="0"/>
        <v>-675.88844450000022</v>
      </c>
      <c r="F51" s="16">
        <f>SUM(F52:F55)</f>
        <v>20.213999999999999</v>
      </c>
      <c r="G51" s="16">
        <f>SUM(G52:G55)</f>
        <v>287.25588900000025</v>
      </c>
      <c r="H51" s="16">
        <f t="shared" si="5"/>
        <v>-267.04188900000025</v>
      </c>
      <c r="I51" s="16">
        <f>SUM(I52:I55)</f>
        <v>37.144500000000001</v>
      </c>
      <c r="J51" s="16">
        <f>SUM(J52:J55)</f>
        <v>533.99786150000023</v>
      </c>
      <c r="K51" s="16">
        <f t="shared" si="6"/>
        <v>-496.85336150000023</v>
      </c>
      <c r="L51" s="16">
        <f>SUM(L52:L55)</f>
        <v>32.361000000000004</v>
      </c>
      <c r="M51" s="16">
        <f>SUM(M52:M55)</f>
        <v>496.42680599999994</v>
      </c>
      <c r="N51" s="16">
        <f t="shared" si="7"/>
        <v>-464.06580599999995</v>
      </c>
    </row>
    <row r="52" spans="1:14" ht="18.75" customHeight="1" x14ac:dyDescent="0.25">
      <c r="A52" s="18" t="s">
        <v>94</v>
      </c>
      <c r="B52" s="37" t="s">
        <v>88</v>
      </c>
      <c r="C52" s="20">
        <v>0</v>
      </c>
      <c r="D52" s="20">
        <v>0</v>
      </c>
      <c r="E52" s="16">
        <f t="shared" si="0"/>
        <v>0</v>
      </c>
      <c r="F52" s="20">
        <v>0</v>
      </c>
      <c r="G52" s="20">
        <v>0</v>
      </c>
      <c r="H52" s="16">
        <f t="shared" si="5"/>
        <v>0</v>
      </c>
      <c r="I52" s="20">
        <v>0</v>
      </c>
      <c r="J52" s="20">
        <v>0</v>
      </c>
      <c r="K52" s="16">
        <f t="shared" si="6"/>
        <v>0</v>
      </c>
      <c r="L52" s="20">
        <v>0</v>
      </c>
      <c r="M52" s="20">
        <v>0</v>
      </c>
      <c r="N52" s="16">
        <f t="shared" si="7"/>
        <v>0</v>
      </c>
    </row>
    <row r="53" spans="1:14" ht="18.75" customHeight="1" x14ac:dyDescent="0.25">
      <c r="A53" s="18" t="s">
        <v>95</v>
      </c>
      <c r="B53" s="37" t="s">
        <v>90</v>
      </c>
      <c r="C53" s="20">
        <v>0.80424999999999991</v>
      </c>
      <c r="D53" s="20">
        <v>118.1716945</v>
      </c>
      <c r="E53" s="16">
        <f t="shared" si="0"/>
        <v>-117.3674445</v>
      </c>
      <c r="F53" s="20">
        <v>2.5844999999999998</v>
      </c>
      <c r="G53" s="20">
        <v>-9.3576109999999968</v>
      </c>
      <c r="H53" s="16">
        <f t="shared" si="5"/>
        <v>11.942110999999997</v>
      </c>
      <c r="I53" s="20">
        <v>4.3647499999999999</v>
      </c>
      <c r="J53" s="20">
        <v>44.298111499999976</v>
      </c>
      <c r="K53" s="16">
        <f t="shared" si="6"/>
        <v>-39.933361499999975</v>
      </c>
      <c r="L53" s="20">
        <v>6.1449999999999996</v>
      </c>
      <c r="M53" s="20">
        <v>162.46980599999998</v>
      </c>
      <c r="N53" s="16">
        <f t="shared" si="7"/>
        <v>-156.32480599999997</v>
      </c>
    </row>
    <row r="54" spans="1:14" ht="18.75" customHeight="1" x14ac:dyDescent="0.25">
      <c r="A54" s="18" t="s">
        <v>96</v>
      </c>
      <c r="B54" s="37" t="s">
        <v>67</v>
      </c>
      <c r="C54" s="20">
        <v>0</v>
      </c>
      <c r="D54" s="20">
        <v>0</v>
      </c>
      <c r="E54" s="16">
        <f t="shared" si="0"/>
        <v>0</v>
      </c>
      <c r="F54" s="20">
        <v>0</v>
      </c>
      <c r="G54" s="20">
        <v>0</v>
      </c>
      <c r="H54" s="16">
        <f t="shared" si="5"/>
        <v>0</v>
      </c>
      <c r="I54" s="20">
        <v>0</v>
      </c>
      <c r="J54" s="20">
        <v>0</v>
      </c>
      <c r="K54" s="16">
        <f t="shared" si="6"/>
        <v>0</v>
      </c>
      <c r="L54" s="20">
        <v>0</v>
      </c>
      <c r="M54" s="20">
        <v>0</v>
      </c>
      <c r="N54" s="16">
        <f t="shared" si="7"/>
        <v>0</v>
      </c>
    </row>
    <row r="55" spans="1:14" ht="18.75" customHeight="1" x14ac:dyDescent="0.25">
      <c r="A55" s="18" t="s">
        <v>97</v>
      </c>
      <c r="B55" s="37" t="s">
        <v>69</v>
      </c>
      <c r="C55" s="20">
        <v>6.5332500000000007</v>
      </c>
      <c r="D55" s="20">
        <v>565.05425000000014</v>
      </c>
      <c r="E55" s="16">
        <f t="shared" si="0"/>
        <v>-558.52100000000019</v>
      </c>
      <c r="F55" s="20">
        <v>17.6295</v>
      </c>
      <c r="G55" s="20">
        <v>296.61350000000027</v>
      </c>
      <c r="H55" s="16">
        <f t="shared" si="5"/>
        <v>-278.98400000000026</v>
      </c>
      <c r="I55" s="20">
        <v>32.77975</v>
      </c>
      <c r="J55" s="20">
        <v>489.69975000000022</v>
      </c>
      <c r="K55" s="16">
        <f t="shared" si="6"/>
        <v>-456.92000000000024</v>
      </c>
      <c r="L55" s="20">
        <v>26.216000000000001</v>
      </c>
      <c r="M55" s="20">
        <v>333.95699999999999</v>
      </c>
      <c r="N55" s="16">
        <f t="shared" si="7"/>
        <v>-307.74099999999999</v>
      </c>
    </row>
    <row r="56" spans="1:14" ht="18.75" customHeight="1" x14ac:dyDescent="0.25">
      <c r="A56" s="18" t="s">
        <v>98</v>
      </c>
      <c r="B56" s="35" t="s">
        <v>53</v>
      </c>
      <c r="C56" s="16">
        <f>SUM(C57:C60)</f>
        <v>174.679</v>
      </c>
      <c r="D56" s="16">
        <f>SUM(D57:D60)</f>
        <v>-35.143000000000015</v>
      </c>
      <c r="E56" s="16">
        <f t="shared" si="0"/>
        <v>209.822</v>
      </c>
      <c r="F56" s="16">
        <f>SUM(F57:F60)</f>
        <v>-179.07799999999997</v>
      </c>
      <c r="G56" s="16">
        <f>SUM(G57:G60)</f>
        <v>60.061000000000007</v>
      </c>
      <c r="H56" s="16">
        <f t="shared" si="5"/>
        <v>-239.13899999999998</v>
      </c>
      <c r="I56" s="16">
        <f>SUM(I57:I60)</f>
        <v>-252.62699999999998</v>
      </c>
      <c r="J56" s="16">
        <f>SUM(J57:J60)</f>
        <v>131.54699999999997</v>
      </c>
      <c r="K56" s="16">
        <f t="shared" si="6"/>
        <v>-384.17399999999998</v>
      </c>
      <c r="L56" s="16">
        <f>SUM(L57:L60)</f>
        <v>-997.96699999999987</v>
      </c>
      <c r="M56" s="16">
        <f>SUM(M57:M60)</f>
        <v>733.40600000000006</v>
      </c>
      <c r="N56" s="16">
        <f t="shared" si="7"/>
        <v>-1731.373</v>
      </c>
    </row>
    <row r="57" spans="1:14" ht="18.75" customHeight="1" x14ac:dyDescent="0.25">
      <c r="A57" s="18" t="s">
        <v>99</v>
      </c>
      <c r="B57" s="37" t="s">
        <v>88</v>
      </c>
      <c r="C57" s="20">
        <v>0</v>
      </c>
      <c r="D57" s="20">
        <v>0</v>
      </c>
      <c r="E57" s="16">
        <f t="shared" si="0"/>
        <v>0</v>
      </c>
      <c r="F57" s="20">
        <v>0</v>
      </c>
      <c r="G57" s="20">
        <v>0</v>
      </c>
      <c r="H57" s="16">
        <f t="shared" si="5"/>
        <v>0</v>
      </c>
      <c r="I57" s="20">
        <v>0</v>
      </c>
      <c r="J57" s="20">
        <v>0</v>
      </c>
      <c r="K57" s="16">
        <f t="shared" si="6"/>
        <v>0</v>
      </c>
      <c r="L57" s="20">
        <v>0</v>
      </c>
      <c r="M57" s="20">
        <v>0</v>
      </c>
      <c r="N57" s="16">
        <f t="shared" si="7"/>
        <v>0</v>
      </c>
    </row>
    <row r="58" spans="1:14" ht="18.75" customHeight="1" x14ac:dyDescent="0.25">
      <c r="A58" s="18" t="s">
        <v>100</v>
      </c>
      <c r="B58" s="37" t="s">
        <v>90</v>
      </c>
      <c r="C58" s="20">
        <v>0</v>
      </c>
      <c r="D58" s="20">
        <v>0</v>
      </c>
      <c r="E58" s="16">
        <f t="shared" si="0"/>
        <v>0</v>
      </c>
      <c r="F58" s="20">
        <v>0</v>
      </c>
      <c r="G58" s="20">
        <v>0</v>
      </c>
      <c r="H58" s="16">
        <f t="shared" si="5"/>
        <v>0</v>
      </c>
      <c r="I58" s="20">
        <v>0</v>
      </c>
      <c r="J58" s="20">
        <v>0</v>
      </c>
      <c r="K58" s="16">
        <f t="shared" si="6"/>
        <v>0</v>
      </c>
      <c r="L58" s="20">
        <v>0</v>
      </c>
      <c r="M58" s="20">
        <v>0</v>
      </c>
      <c r="N58" s="16">
        <f t="shared" si="7"/>
        <v>0</v>
      </c>
    </row>
    <row r="59" spans="1:14" ht="18.75" customHeight="1" x14ac:dyDescent="0.25">
      <c r="A59" s="18" t="s">
        <v>101</v>
      </c>
      <c r="B59" s="37" t="s">
        <v>67</v>
      </c>
      <c r="C59" s="20">
        <v>0</v>
      </c>
      <c r="D59" s="20">
        <v>0</v>
      </c>
      <c r="E59" s="16">
        <f t="shared" si="0"/>
        <v>0</v>
      </c>
      <c r="F59" s="20">
        <v>0</v>
      </c>
      <c r="G59" s="20">
        <v>0</v>
      </c>
      <c r="H59" s="16">
        <f t="shared" si="5"/>
        <v>0</v>
      </c>
      <c r="I59" s="20">
        <v>0</v>
      </c>
      <c r="J59" s="20">
        <v>0</v>
      </c>
      <c r="K59" s="16">
        <f t="shared" si="6"/>
        <v>0</v>
      </c>
      <c r="L59" s="20">
        <v>0</v>
      </c>
      <c r="M59" s="20">
        <v>0</v>
      </c>
      <c r="N59" s="16">
        <f t="shared" si="7"/>
        <v>0</v>
      </c>
    </row>
    <row r="60" spans="1:14" ht="18.75" customHeight="1" x14ac:dyDescent="0.25">
      <c r="A60" s="18" t="s">
        <v>102</v>
      </c>
      <c r="B60" s="37" t="s">
        <v>69</v>
      </c>
      <c r="C60" s="20">
        <v>174.679</v>
      </c>
      <c r="D60" s="20">
        <v>-35.143000000000015</v>
      </c>
      <c r="E60" s="16">
        <f t="shared" si="0"/>
        <v>209.822</v>
      </c>
      <c r="F60" s="20">
        <v>-179.07799999999997</v>
      </c>
      <c r="G60" s="20">
        <v>60.061000000000007</v>
      </c>
      <c r="H60" s="16">
        <f t="shared" si="5"/>
        <v>-239.13899999999998</v>
      </c>
      <c r="I60" s="20">
        <v>-252.62699999999998</v>
      </c>
      <c r="J60" s="20">
        <v>131.54699999999997</v>
      </c>
      <c r="K60" s="16">
        <f t="shared" si="6"/>
        <v>-384.17399999999998</v>
      </c>
      <c r="L60" s="20">
        <v>-997.96699999999987</v>
      </c>
      <c r="M60" s="20">
        <v>733.40600000000006</v>
      </c>
      <c r="N60" s="16">
        <f t="shared" si="7"/>
        <v>-1731.373</v>
      </c>
    </row>
    <row r="61" spans="1:14" ht="18.75" customHeight="1" x14ac:dyDescent="0.25">
      <c r="A61" s="18" t="s">
        <v>103</v>
      </c>
      <c r="B61" s="34" t="s">
        <v>55</v>
      </c>
      <c r="C61" s="16">
        <f>+C62+C67</f>
        <v>-1519.4999999999998</v>
      </c>
      <c r="D61" s="16">
        <f>+D62+D67</f>
        <v>1294.0000000000002</v>
      </c>
      <c r="E61" s="16">
        <f t="shared" si="0"/>
        <v>-2813.5</v>
      </c>
      <c r="F61" s="16">
        <f>+F62+F67</f>
        <v>-2511.5</v>
      </c>
      <c r="G61" s="16">
        <f>+G62+G67</f>
        <v>3051.1</v>
      </c>
      <c r="H61" s="16">
        <f t="shared" si="5"/>
        <v>-5562.6</v>
      </c>
      <c r="I61" s="16">
        <f>+I62+I67</f>
        <v>-3867.4000000000005</v>
      </c>
      <c r="J61" s="16">
        <f>+J62+J67</f>
        <v>3580.1</v>
      </c>
      <c r="K61" s="16">
        <f t="shared" si="6"/>
        <v>-7447.5</v>
      </c>
      <c r="L61" s="16">
        <f>+L62+L67</f>
        <v>-3755.7</v>
      </c>
      <c r="M61" s="16">
        <f>+M62+M67</f>
        <v>4491.3</v>
      </c>
      <c r="N61" s="16">
        <f t="shared" si="7"/>
        <v>-8247</v>
      </c>
    </row>
    <row r="62" spans="1:14" ht="18.75" customHeight="1" x14ac:dyDescent="0.25">
      <c r="A62" s="18" t="s">
        <v>104</v>
      </c>
      <c r="B62" s="35" t="s">
        <v>57</v>
      </c>
      <c r="C62" s="16">
        <f>SUM(C63:C66)</f>
        <v>208.3</v>
      </c>
      <c r="D62" s="16">
        <f>SUM(D63:D66)</f>
        <v>-7.6</v>
      </c>
      <c r="E62" s="16">
        <f t="shared" si="0"/>
        <v>215.9</v>
      </c>
      <c r="F62" s="16">
        <f>SUM(F63:F66)</f>
        <v>111.39999999999999</v>
      </c>
      <c r="G62" s="16">
        <f>SUM(G63:G66)</f>
        <v>-3.5</v>
      </c>
      <c r="H62" s="16">
        <f t="shared" si="5"/>
        <v>114.89999999999999</v>
      </c>
      <c r="I62" s="16">
        <f>SUM(I63:I66)</f>
        <v>381.49999999999994</v>
      </c>
      <c r="J62" s="16">
        <f>SUM(J63:J66)</f>
        <v>3</v>
      </c>
      <c r="K62" s="16">
        <f t="shared" si="6"/>
        <v>378.49999999999994</v>
      </c>
      <c r="L62" s="16">
        <f>SUM(L63:L66)</f>
        <v>487.80000000000007</v>
      </c>
      <c r="M62" s="16">
        <f>SUM(M63:M66)</f>
        <v>0.5</v>
      </c>
      <c r="N62" s="16">
        <f t="shared" si="7"/>
        <v>487.30000000000007</v>
      </c>
    </row>
    <row r="63" spans="1:14" ht="18.75" customHeight="1" x14ac:dyDescent="0.25">
      <c r="A63" s="18" t="s">
        <v>105</v>
      </c>
      <c r="B63" s="37" t="s">
        <v>88</v>
      </c>
      <c r="C63" s="20">
        <v>0</v>
      </c>
      <c r="D63" s="20">
        <v>0</v>
      </c>
      <c r="E63" s="16">
        <f t="shared" si="0"/>
        <v>0</v>
      </c>
      <c r="F63" s="20">
        <v>0</v>
      </c>
      <c r="G63" s="20">
        <v>0</v>
      </c>
      <c r="H63" s="16">
        <f t="shared" si="5"/>
        <v>0</v>
      </c>
      <c r="I63" s="20">
        <v>0</v>
      </c>
      <c r="J63" s="20">
        <v>0</v>
      </c>
      <c r="K63" s="16">
        <f t="shared" si="6"/>
        <v>0</v>
      </c>
      <c r="L63" s="20">
        <v>0</v>
      </c>
      <c r="M63" s="20">
        <v>0</v>
      </c>
      <c r="N63" s="16">
        <f t="shared" si="7"/>
        <v>0</v>
      </c>
    </row>
    <row r="64" spans="1:14" ht="18.75" customHeight="1" x14ac:dyDescent="0.25">
      <c r="A64" s="18" t="s">
        <v>106</v>
      </c>
      <c r="B64" s="37" t="s">
        <v>90</v>
      </c>
      <c r="C64" s="20">
        <v>14.099999999999998</v>
      </c>
      <c r="D64" s="20">
        <v>-1.8</v>
      </c>
      <c r="E64" s="16">
        <f t="shared" si="0"/>
        <v>15.899999999999999</v>
      </c>
      <c r="F64" s="20">
        <v>6.6</v>
      </c>
      <c r="G64" s="20">
        <v>-1.8</v>
      </c>
      <c r="H64" s="16">
        <f t="shared" si="5"/>
        <v>8.4</v>
      </c>
      <c r="I64" s="20">
        <v>24.2</v>
      </c>
      <c r="J64" s="20">
        <v>-1.8</v>
      </c>
      <c r="K64" s="16">
        <f t="shared" si="6"/>
        <v>26</v>
      </c>
      <c r="L64" s="20">
        <v>-5.9</v>
      </c>
      <c r="M64" s="20">
        <v>-1.4</v>
      </c>
      <c r="N64" s="16">
        <f t="shared" si="7"/>
        <v>-4.5</v>
      </c>
    </row>
    <row r="65" spans="1:14" ht="18.75" customHeight="1" x14ac:dyDescent="0.25">
      <c r="A65" s="18" t="s">
        <v>107</v>
      </c>
      <c r="B65" s="37" t="s">
        <v>67</v>
      </c>
      <c r="C65" s="20">
        <v>0</v>
      </c>
      <c r="D65" s="20">
        <v>0</v>
      </c>
      <c r="E65" s="16">
        <f t="shared" si="0"/>
        <v>0</v>
      </c>
      <c r="F65" s="20">
        <v>0</v>
      </c>
      <c r="G65" s="20">
        <v>0</v>
      </c>
      <c r="H65" s="16">
        <f t="shared" si="5"/>
        <v>0</v>
      </c>
      <c r="I65" s="20">
        <v>0</v>
      </c>
      <c r="J65" s="20">
        <v>0</v>
      </c>
      <c r="K65" s="16">
        <f t="shared" si="6"/>
        <v>0</v>
      </c>
      <c r="L65" s="20">
        <v>0</v>
      </c>
      <c r="M65" s="20">
        <v>0</v>
      </c>
      <c r="N65" s="16">
        <f t="shared" si="7"/>
        <v>0</v>
      </c>
    </row>
    <row r="66" spans="1:14" ht="18.75" customHeight="1" x14ac:dyDescent="0.25">
      <c r="A66" s="18" t="s">
        <v>108</v>
      </c>
      <c r="B66" s="37" t="s">
        <v>69</v>
      </c>
      <c r="C66" s="20">
        <v>194.20000000000002</v>
      </c>
      <c r="D66" s="20">
        <v>-5.8</v>
      </c>
      <c r="E66" s="16">
        <f t="shared" si="0"/>
        <v>200.00000000000003</v>
      </c>
      <c r="F66" s="20">
        <v>104.8</v>
      </c>
      <c r="G66" s="20">
        <v>-1.7</v>
      </c>
      <c r="H66" s="16">
        <f t="shared" si="5"/>
        <v>106.5</v>
      </c>
      <c r="I66" s="20">
        <v>357.29999999999995</v>
      </c>
      <c r="J66" s="20">
        <v>4.8</v>
      </c>
      <c r="K66" s="16">
        <f t="shared" si="6"/>
        <v>352.49999999999994</v>
      </c>
      <c r="L66" s="20">
        <v>493.70000000000005</v>
      </c>
      <c r="M66" s="20">
        <v>1.9</v>
      </c>
      <c r="N66" s="16">
        <f t="shared" si="7"/>
        <v>491.80000000000007</v>
      </c>
    </row>
    <row r="67" spans="1:14" ht="18.75" customHeight="1" x14ac:dyDescent="0.25">
      <c r="A67" s="18" t="s">
        <v>109</v>
      </c>
      <c r="B67" s="35" t="s">
        <v>59</v>
      </c>
      <c r="C67" s="16">
        <f>SUM(C68:C71)</f>
        <v>-1727.7999999999997</v>
      </c>
      <c r="D67" s="16">
        <f>SUM(D68:D71)</f>
        <v>1301.6000000000001</v>
      </c>
      <c r="E67" s="16">
        <f t="shared" si="0"/>
        <v>-3029.3999999999996</v>
      </c>
      <c r="F67" s="16">
        <f>SUM(F68:F71)</f>
        <v>-2622.9</v>
      </c>
      <c r="G67" s="16">
        <f>SUM(G68:G71)</f>
        <v>3054.6</v>
      </c>
      <c r="H67" s="16">
        <f t="shared" si="5"/>
        <v>-5677.5</v>
      </c>
      <c r="I67" s="16">
        <f>SUM(I68:I71)</f>
        <v>-4248.9000000000005</v>
      </c>
      <c r="J67" s="16">
        <f>SUM(J68:J71)</f>
        <v>3577.1</v>
      </c>
      <c r="K67" s="16">
        <f t="shared" si="6"/>
        <v>-7826</v>
      </c>
      <c r="L67" s="16">
        <f>SUM(L68:L71)</f>
        <v>-4243.5</v>
      </c>
      <c r="M67" s="16">
        <f>SUM(M68:M71)</f>
        <v>4490.8</v>
      </c>
      <c r="N67" s="16">
        <f t="shared" si="7"/>
        <v>-8734.2999999999993</v>
      </c>
    </row>
    <row r="68" spans="1:14" ht="18.75" customHeight="1" x14ac:dyDescent="0.25">
      <c r="A68" s="18" t="s">
        <v>110</v>
      </c>
      <c r="B68" s="37" t="s">
        <v>88</v>
      </c>
      <c r="C68" s="20">
        <v>-1279.0999999999999</v>
      </c>
      <c r="D68" s="20">
        <v>0</v>
      </c>
      <c r="E68" s="16">
        <f t="shared" si="0"/>
        <v>-1279.0999999999999</v>
      </c>
      <c r="F68" s="20">
        <v>-2333.9</v>
      </c>
      <c r="G68" s="20">
        <v>0</v>
      </c>
      <c r="H68" s="16">
        <f t="shared" si="5"/>
        <v>-2333.9</v>
      </c>
      <c r="I68" s="20">
        <v>-3901.7000000000003</v>
      </c>
      <c r="J68" s="20">
        <v>0</v>
      </c>
      <c r="K68" s="16">
        <f t="shared" si="6"/>
        <v>-3901.7000000000003</v>
      </c>
      <c r="L68" s="20">
        <v>-3955.2999999999997</v>
      </c>
      <c r="M68" s="20">
        <v>0</v>
      </c>
      <c r="N68" s="16">
        <f t="shared" si="7"/>
        <v>-3955.2999999999997</v>
      </c>
    </row>
    <row r="69" spans="1:14" ht="18.75" customHeight="1" x14ac:dyDescent="0.25">
      <c r="A69" s="18" t="s">
        <v>111</v>
      </c>
      <c r="B69" s="37" t="s">
        <v>90</v>
      </c>
      <c r="C69" s="20">
        <v>-204.3</v>
      </c>
      <c r="D69" s="20">
        <v>-125.80000000000001</v>
      </c>
      <c r="E69" s="16">
        <f t="shared" si="0"/>
        <v>-78.5</v>
      </c>
      <c r="F69" s="20">
        <v>-237.7</v>
      </c>
      <c r="G69" s="20">
        <v>-54</v>
      </c>
      <c r="H69" s="16">
        <f t="shared" si="5"/>
        <v>-183.7</v>
      </c>
      <c r="I69" s="20">
        <v>-387.6</v>
      </c>
      <c r="J69" s="20">
        <v>-52.3</v>
      </c>
      <c r="K69" s="16">
        <f t="shared" si="6"/>
        <v>-335.3</v>
      </c>
      <c r="L69" s="20">
        <v>-446.70000000000005</v>
      </c>
      <c r="M69" s="20">
        <v>-282.8</v>
      </c>
      <c r="N69" s="16">
        <f t="shared" si="7"/>
        <v>-163.90000000000003</v>
      </c>
    </row>
    <row r="70" spans="1:14" ht="18.75" customHeight="1" x14ac:dyDescent="0.25">
      <c r="A70" s="18" t="s">
        <v>112</v>
      </c>
      <c r="B70" s="37" t="s">
        <v>67</v>
      </c>
      <c r="C70" s="20">
        <v>0</v>
      </c>
      <c r="D70" s="20">
        <v>1430.1000000000001</v>
      </c>
      <c r="E70" s="16">
        <f t="shared" ref="E70:E91" si="8">+C70-D70</f>
        <v>-1430.1000000000001</v>
      </c>
      <c r="F70" s="20">
        <v>0</v>
      </c>
      <c r="G70" s="20">
        <v>3110</v>
      </c>
      <c r="H70" s="16">
        <f t="shared" si="5"/>
        <v>-3110</v>
      </c>
      <c r="I70" s="20">
        <v>0</v>
      </c>
      <c r="J70" s="20">
        <v>3626.7000000000003</v>
      </c>
      <c r="K70" s="16">
        <f t="shared" si="6"/>
        <v>-3626.7000000000003</v>
      </c>
      <c r="L70" s="20">
        <v>0</v>
      </c>
      <c r="M70" s="20">
        <v>4769.8</v>
      </c>
      <c r="N70" s="16">
        <f t="shared" si="7"/>
        <v>-4769.8</v>
      </c>
    </row>
    <row r="71" spans="1:14" ht="18.75" customHeight="1" x14ac:dyDescent="0.25">
      <c r="A71" s="18" t="s">
        <v>113</v>
      </c>
      <c r="B71" s="37" t="s">
        <v>69</v>
      </c>
      <c r="C71" s="20">
        <v>-244.39999999999998</v>
      </c>
      <c r="D71" s="20">
        <v>-2.7</v>
      </c>
      <c r="E71" s="16">
        <f t="shared" si="8"/>
        <v>-241.7</v>
      </c>
      <c r="F71" s="20">
        <v>-51.300000000000011</v>
      </c>
      <c r="G71" s="20">
        <v>-1.4000000000000001</v>
      </c>
      <c r="H71" s="16">
        <f t="shared" si="5"/>
        <v>-49.900000000000013</v>
      </c>
      <c r="I71" s="20">
        <v>40.400000000000063</v>
      </c>
      <c r="J71" s="20">
        <v>2.7</v>
      </c>
      <c r="K71" s="16">
        <f t="shared" si="6"/>
        <v>37.70000000000006</v>
      </c>
      <c r="L71" s="20">
        <v>158.50000000000006</v>
      </c>
      <c r="M71" s="20">
        <v>3.8000000000000003</v>
      </c>
      <c r="N71" s="16">
        <f t="shared" si="7"/>
        <v>154.70000000000005</v>
      </c>
    </row>
    <row r="72" spans="1:14" ht="18.75" customHeight="1" x14ac:dyDescent="0.25">
      <c r="A72" s="18" t="s">
        <v>114</v>
      </c>
      <c r="B72" s="34" t="s">
        <v>115</v>
      </c>
      <c r="C72" s="38"/>
      <c r="D72" s="38"/>
      <c r="E72" s="16">
        <f>SUM(E73:E76)</f>
        <v>37.142000000000003</v>
      </c>
      <c r="F72" s="38"/>
      <c r="G72" s="38"/>
      <c r="H72" s="16">
        <f>SUM(H73:H76)</f>
        <v>22.805000000000007</v>
      </c>
      <c r="I72" s="38"/>
      <c r="J72" s="38"/>
      <c r="K72" s="16">
        <f>SUM(K73:K76)</f>
        <v>-7.4890000000000043</v>
      </c>
      <c r="L72" s="38"/>
      <c r="M72" s="38"/>
      <c r="N72" s="16">
        <f>SUM(N73:N76)</f>
        <v>28.781000000000006</v>
      </c>
    </row>
    <row r="73" spans="1:14" ht="18.75" customHeight="1" x14ac:dyDescent="0.25">
      <c r="A73" s="18" t="s">
        <v>116</v>
      </c>
      <c r="B73" s="37" t="s">
        <v>88</v>
      </c>
      <c r="C73" s="38"/>
      <c r="D73" s="38"/>
      <c r="E73" s="20">
        <v>22.1</v>
      </c>
      <c r="F73" s="38"/>
      <c r="G73" s="38"/>
      <c r="H73" s="20">
        <v>-11.199999999999996</v>
      </c>
      <c r="I73" s="38"/>
      <c r="J73" s="38"/>
      <c r="K73" s="20">
        <v>-78.400000000000006</v>
      </c>
      <c r="L73" s="38"/>
      <c r="M73" s="38"/>
      <c r="N73" s="20">
        <v>-52.4</v>
      </c>
    </row>
    <row r="74" spans="1:14" ht="18.75" customHeight="1" x14ac:dyDescent="0.25">
      <c r="A74" s="18" t="s">
        <v>117</v>
      </c>
      <c r="B74" s="37" t="s">
        <v>90</v>
      </c>
      <c r="C74" s="38"/>
      <c r="D74" s="38"/>
      <c r="E74" s="20">
        <v>-40.200000000000003</v>
      </c>
      <c r="F74" s="38"/>
      <c r="G74" s="38"/>
      <c r="H74" s="20">
        <v>-13.5</v>
      </c>
      <c r="I74" s="38"/>
      <c r="J74" s="38"/>
      <c r="K74" s="20">
        <v>-30.2</v>
      </c>
      <c r="L74" s="38"/>
      <c r="M74" s="38"/>
      <c r="N74" s="20">
        <v>-24.6</v>
      </c>
    </row>
    <row r="75" spans="1:14" ht="18.75" customHeight="1" x14ac:dyDescent="0.25">
      <c r="A75" s="18" t="s">
        <v>118</v>
      </c>
      <c r="B75" s="37" t="s">
        <v>67</v>
      </c>
      <c r="C75" s="38"/>
      <c r="D75" s="38"/>
      <c r="E75" s="20">
        <v>0</v>
      </c>
      <c r="F75" s="38"/>
      <c r="G75" s="38"/>
      <c r="H75" s="20">
        <v>0</v>
      </c>
      <c r="I75" s="38"/>
      <c r="J75" s="38"/>
      <c r="K75" s="20">
        <v>0</v>
      </c>
      <c r="L75" s="38"/>
      <c r="M75" s="38"/>
      <c r="N75" s="20">
        <v>0</v>
      </c>
    </row>
    <row r="76" spans="1:14" ht="18.75" customHeight="1" x14ac:dyDescent="0.25">
      <c r="A76" s="18" t="s">
        <v>119</v>
      </c>
      <c r="B76" s="37" t="s">
        <v>69</v>
      </c>
      <c r="C76" s="38"/>
      <c r="D76" s="38"/>
      <c r="E76" s="20">
        <v>55.242000000000004</v>
      </c>
      <c r="F76" s="38"/>
      <c r="G76" s="38"/>
      <c r="H76" s="20">
        <v>47.505000000000003</v>
      </c>
      <c r="I76" s="38"/>
      <c r="J76" s="38"/>
      <c r="K76" s="20">
        <v>101.111</v>
      </c>
      <c r="L76" s="38"/>
      <c r="M76" s="38"/>
      <c r="N76" s="20">
        <v>105.78100000000001</v>
      </c>
    </row>
    <row r="77" spans="1:14" ht="18.75" customHeight="1" x14ac:dyDescent="0.25">
      <c r="A77" s="18" t="s">
        <v>120</v>
      </c>
      <c r="B77" s="34" t="s">
        <v>61</v>
      </c>
      <c r="C77" s="16">
        <f>SUM(C79:C82)</f>
        <v>2354.0570000000002</v>
      </c>
      <c r="D77" s="16">
        <f>SUM(D79:D82)</f>
        <v>-1152.2700000000002</v>
      </c>
      <c r="E77" s="16">
        <f t="shared" si="8"/>
        <v>3506.3270000000002</v>
      </c>
      <c r="F77" s="16">
        <f>SUM(F79:F82)</f>
        <v>3239.6750000000002</v>
      </c>
      <c r="G77" s="16">
        <f>SUM(G79:G82)</f>
        <v>-3870.2670000000007</v>
      </c>
      <c r="H77" s="16">
        <f t="shared" si="5"/>
        <v>7109.9420000000009</v>
      </c>
      <c r="I77" s="16">
        <f>SUM(I79:I82)</f>
        <v>1965.8969999999999</v>
      </c>
      <c r="J77" s="16">
        <f>SUM(J79:J82)</f>
        <v>-6978.32</v>
      </c>
      <c r="K77" s="16">
        <f t="shared" si="6"/>
        <v>8944.2170000000006</v>
      </c>
      <c r="L77" s="16">
        <f>SUM(L79:L82)</f>
        <v>4178.3190000000004</v>
      </c>
      <c r="M77" s="16">
        <f>SUM(M79:M82)</f>
        <v>-6690.2550000000001</v>
      </c>
      <c r="N77" s="16">
        <f t="shared" si="7"/>
        <v>10868.574000000001</v>
      </c>
    </row>
    <row r="78" spans="1:14" ht="18.75" customHeight="1" x14ac:dyDescent="0.3">
      <c r="A78" s="39"/>
      <c r="B78" s="40" t="s">
        <v>121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8.75" customHeight="1" x14ac:dyDescent="0.25">
      <c r="A79" s="18" t="s">
        <v>122</v>
      </c>
      <c r="B79" s="37" t="s">
        <v>88</v>
      </c>
      <c r="C79" s="20">
        <v>-241.6</v>
      </c>
      <c r="D79" s="20">
        <v>-1867.2000000000003</v>
      </c>
      <c r="E79" s="16">
        <f t="shared" si="8"/>
        <v>1625.6000000000004</v>
      </c>
      <c r="F79" s="20">
        <v>-240.20000000000002</v>
      </c>
      <c r="G79" s="20">
        <v>-4047.8</v>
      </c>
      <c r="H79" s="16">
        <f t="shared" si="5"/>
        <v>3807.6000000000004</v>
      </c>
      <c r="I79" s="20">
        <v>-410.9</v>
      </c>
      <c r="J79" s="20">
        <v>-7787.4</v>
      </c>
      <c r="K79" s="16">
        <f t="shared" si="6"/>
        <v>7376.5</v>
      </c>
      <c r="L79" s="20">
        <v>291.79999999999995</v>
      </c>
      <c r="M79" s="20">
        <v>-7048.2000000000007</v>
      </c>
      <c r="N79" s="16">
        <f t="shared" si="7"/>
        <v>7340.0000000000009</v>
      </c>
    </row>
    <row r="80" spans="1:14" ht="18.75" customHeight="1" x14ac:dyDescent="0.25">
      <c r="A80" s="18" t="s">
        <v>123</v>
      </c>
      <c r="B80" s="37" t="s">
        <v>90</v>
      </c>
      <c r="C80" s="20">
        <v>675.19999999999993</v>
      </c>
      <c r="D80" s="20">
        <v>-81.700000000000017</v>
      </c>
      <c r="E80" s="16">
        <f t="shared" si="8"/>
        <v>756.9</v>
      </c>
      <c r="F80" s="20">
        <v>897.5</v>
      </c>
      <c r="G80" s="20">
        <v>-925.3</v>
      </c>
      <c r="H80" s="16">
        <f t="shared" si="5"/>
        <v>1822.8</v>
      </c>
      <c r="I80" s="20">
        <v>1091.5</v>
      </c>
      <c r="J80" s="20">
        <v>-971.60000000000014</v>
      </c>
      <c r="K80" s="16">
        <f t="shared" si="6"/>
        <v>2063.1000000000004</v>
      </c>
      <c r="L80" s="20">
        <v>1782.8</v>
      </c>
      <c r="M80" s="20">
        <v>-1514.4</v>
      </c>
      <c r="N80" s="16">
        <f t="shared" si="7"/>
        <v>3297.2</v>
      </c>
    </row>
    <row r="81" spans="1:14" ht="18.75" customHeight="1" x14ac:dyDescent="0.25">
      <c r="A81" s="18" t="s">
        <v>124</v>
      </c>
      <c r="B81" s="37" t="s">
        <v>67</v>
      </c>
      <c r="C81" s="20">
        <v>1464.0030000000002</v>
      </c>
      <c r="D81" s="20">
        <v>398.19600000000003</v>
      </c>
      <c r="E81" s="16">
        <f t="shared" si="8"/>
        <v>1065.8070000000002</v>
      </c>
      <c r="F81" s="20">
        <v>2330.0540000000001</v>
      </c>
      <c r="G81" s="20">
        <v>873.62800000000004</v>
      </c>
      <c r="H81" s="16">
        <f t="shared" si="5"/>
        <v>1456.4259999999999</v>
      </c>
      <c r="I81" s="20">
        <v>1070.9090000000001</v>
      </c>
      <c r="J81" s="20">
        <v>1167.7380000000001</v>
      </c>
      <c r="K81" s="16">
        <f t="shared" si="6"/>
        <v>-96.828999999999951</v>
      </c>
      <c r="L81" s="20">
        <v>1835.3020000000001</v>
      </c>
      <c r="M81" s="20">
        <v>1538.9860000000001</v>
      </c>
      <c r="N81" s="16">
        <f t="shared" si="7"/>
        <v>296.31600000000003</v>
      </c>
    </row>
    <row r="82" spans="1:14" ht="18.75" customHeight="1" x14ac:dyDescent="0.25">
      <c r="A82" s="18" t="s">
        <v>125</v>
      </c>
      <c r="B82" s="37" t="s">
        <v>69</v>
      </c>
      <c r="C82" s="20">
        <v>456.45400000000001</v>
      </c>
      <c r="D82" s="20">
        <v>398.43399999999997</v>
      </c>
      <c r="E82" s="16">
        <f t="shared" si="8"/>
        <v>58.020000000000039</v>
      </c>
      <c r="F82" s="20">
        <v>252.321</v>
      </c>
      <c r="G82" s="20">
        <v>229.20499999999998</v>
      </c>
      <c r="H82" s="16">
        <f t="shared" si="5"/>
        <v>23.116000000000014</v>
      </c>
      <c r="I82" s="20">
        <v>214.38800000000001</v>
      </c>
      <c r="J82" s="20">
        <v>612.94199999999989</v>
      </c>
      <c r="K82" s="16">
        <f t="shared" si="6"/>
        <v>-398.55399999999986</v>
      </c>
      <c r="L82" s="20">
        <v>268.41700000000003</v>
      </c>
      <c r="M82" s="20">
        <v>333.35900000000004</v>
      </c>
      <c r="N82" s="16">
        <f t="shared" si="7"/>
        <v>-64.942000000000007</v>
      </c>
    </row>
    <row r="83" spans="1:14" ht="18.75" customHeight="1" x14ac:dyDescent="0.3">
      <c r="A83" s="39"/>
      <c r="B83" s="40" t="s">
        <v>126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8.75" customHeight="1" x14ac:dyDescent="0.25">
      <c r="A84" s="18" t="s">
        <v>127</v>
      </c>
      <c r="B84" s="37" t="s">
        <v>128</v>
      </c>
      <c r="C84" s="20">
        <v>1.48</v>
      </c>
      <c r="D84" s="20">
        <v>0</v>
      </c>
      <c r="E84" s="16">
        <f t="shared" ref="E84:E89" si="9">+C84-D84</f>
        <v>1.48</v>
      </c>
      <c r="F84" s="20">
        <v>4.6710000000000003</v>
      </c>
      <c r="G84" s="20">
        <v>0</v>
      </c>
      <c r="H84" s="16">
        <f t="shared" si="5"/>
        <v>4.6710000000000003</v>
      </c>
      <c r="I84" s="20">
        <v>5.7649999999999997</v>
      </c>
      <c r="J84" s="20">
        <v>0</v>
      </c>
      <c r="K84" s="16">
        <f t="shared" si="6"/>
        <v>5.7649999999999997</v>
      </c>
      <c r="L84" s="20">
        <v>283.95600000000002</v>
      </c>
      <c r="M84" s="20">
        <v>0</v>
      </c>
      <c r="N84" s="16">
        <f t="shared" si="7"/>
        <v>283.95600000000002</v>
      </c>
    </row>
    <row r="85" spans="1:14" ht="18.75" customHeight="1" x14ac:dyDescent="0.25">
      <c r="A85" s="18" t="s">
        <v>129</v>
      </c>
      <c r="B85" s="37" t="s">
        <v>130</v>
      </c>
      <c r="C85" s="20">
        <v>1362.913</v>
      </c>
      <c r="D85" s="20">
        <v>-6046.8360000000011</v>
      </c>
      <c r="E85" s="16">
        <f t="shared" si="9"/>
        <v>7409.7490000000016</v>
      </c>
      <c r="F85" s="20">
        <v>1725.5990000000002</v>
      </c>
      <c r="G85" s="20">
        <v>-9643.375</v>
      </c>
      <c r="H85" s="16">
        <f t="shared" si="5"/>
        <v>11368.974</v>
      </c>
      <c r="I85" s="20">
        <v>437.47999999999996</v>
      </c>
      <c r="J85" s="20">
        <v>-13065.14</v>
      </c>
      <c r="K85" s="16">
        <f t="shared" si="6"/>
        <v>13502.619999999999</v>
      </c>
      <c r="L85" s="20">
        <v>1795.874</v>
      </c>
      <c r="M85" s="20">
        <v>-13122.839</v>
      </c>
      <c r="N85" s="16">
        <f t="shared" si="7"/>
        <v>14918.713</v>
      </c>
    </row>
    <row r="86" spans="1:14" ht="18.75" customHeight="1" x14ac:dyDescent="0.25">
      <c r="A86" s="18" t="s">
        <v>131</v>
      </c>
      <c r="B86" s="37" t="s">
        <v>132</v>
      </c>
      <c r="C86" s="20">
        <v>645.5809999999999</v>
      </c>
      <c r="D86" s="20">
        <v>4434.1110000000008</v>
      </c>
      <c r="E86" s="16">
        <f t="shared" si="9"/>
        <v>-3788.5300000000007</v>
      </c>
      <c r="F86" s="20">
        <v>1276.069</v>
      </c>
      <c r="G86" s="20">
        <v>5484.2459999999992</v>
      </c>
      <c r="H86" s="16">
        <f t="shared" si="5"/>
        <v>-4208.1769999999997</v>
      </c>
      <c r="I86" s="20">
        <v>1267.4000000000001</v>
      </c>
      <c r="J86" s="20">
        <v>5586.5840000000007</v>
      </c>
      <c r="K86" s="16">
        <f t="shared" si="6"/>
        <v>-4319.1840000000011</v>
      </c>
      <c r="L86" s="20">
        <v>1993.77</v>
      </c>
      <c r="M86" s="20">
        <v>6036.8439999999991</v>
      </c>
      <c r="N86" s="16">
        <f t="shared" si="7"/>
        <v>-4043.0739999999992</v>
      </c>
    </row>
    <row r="87" spans="1:14" ht="18.75" customHeight="1" x14ac:dyDescent="0.25">
      <c r="A87" s="18" t="s">
        <v>133</v>
      </c>
      <c r="B87" s="37" t="s">
        <v>134</v>
      </c>
      <c r="C87" s="20">
        <v>19.5</v>
      </c>
      <c r="D87" s="20">
        <v>22.700000000000003</v>
      </c>
      <c r="E87" s="16">
        <f t="shared" si="9"/>
        <v>-3.2000000000000028</v>
      </c>
      <c r="F87" s="20">
        <v>-6.4000000000000021</v>
      </c>
      <c r="G87" s="20">
        <v>19.100000000000001</v>
      </c>
      <c r="H87" s="16">
        <f t="shared" si="5"/>
        <v>-25.500000000000004</v>
      </c>
      <c r="I87" s="20">
        <v>6</v>
      </c>
      <c r="J87" s="20">
        <v>28.3</v>
      </c>
      <c r="K87" s="16">
        <f t="shared" si="6"/>
        <v>-22.3</v>
      </c>
      <c r="L87" s="20">
        <v>-2</v>
      </c>
      <c r="M87" s="20">
        <v>24.7</v>
      </c>
      <c r="N87" s="16">
        <f t="shared" si="7"/>
        <v>-26.7</v>
      </c>
    </row>
    <row r="88" spans="1:14" ht="18.75" customHeight="1" x14ac:dyDescent="0.25">
      <c r="A88" s="18" t="s">
        <v>135</v>
      </c>
      <c r="B88" s="37" t="s">
        <v>136</v>
      </c>
      <c r="C88" s="20">
        <v>310.79499999999996</v>
      </c>
      <c r="D88" s="20">
        <v>307.267</v>
      </c>
      <c r="E88" s="16">
        <f t="shared" si="9"/>
        <v>3.5279999999999632</v>
      </c>
      <c r="F88" s="20">
        <v>196.56</v>
      </c>
      <c r="G88" s="20">
        <v>222.08600000000001</v>
      </c>
      <c r="H88" s="16">
        <f t="shared" si="5"/>
        <v>-25.52600000000001</v>
      </c>
      <c r="I88" s="20">
        <v>167.089</v>
      </c>
      <c r="J88" s="20">
        <v>406.27199999999999</v>
      </c>
      <c r="K88" s="16">
        <f t="shared" si="6"/>
        <v>-239.18299999999999</v>
      </c>
      <c r="L88" s="20">
        <v>-63.031999999999996</v>
      </c>
      <c r="M88" s="20">
        <v>312.28800000000001</v>
      </c>
      <c r="N88" s="16">
        <f t="shared" si="7"/>
        <v>-375.32</v>
      </c>
    </row>
    <row r="89" spans="1:14" ht="18.75" customHeight="1" x14ac:dyDescent="0.25">
      <c r="A89" s="18" t="s">
        <v>137</v>
      </c>
      <c r="B89" s="37" t="s">
        <v>138</v>
      </c>
      <c r="C89" s="20">
        <v>13.788</v>
      </c>
      <c r="D89" s="20">
        <v>130.488</v>
      </c>
      <c r="E89" s="16">
        <f t="shared" si="9"/>
        <v>-116.7</v>
      </c>
      <c r="F89" s="20">
        <v>43.176000000000002</v>
      </c>
      <c r="G89" s="20">
        <v>47.676000000000002</v>
      </c>
      <c r="H89" s="16">
        <f t="shared" si="5"/>
        <v>-4.5</v>
      </c>
      <c r="I89" s="20">
        <v>82.163000000000011</v>
      </c>
      <c r="J89" s="20">
        <v>65.664000000000001</v>
      </c>
      <c r="K89" s="16">
        <f t="shared" si="6"/>
        <v>16.499000000000009</v>
      </c>
      <c r="L89" s="20">
        <v>169.75099999999998</v>
      </c>
      <c r="M89" s="20">
        <v>58.752000000000002</v>
      </c>
      <c r="N89" s="16">
        <f t="shared" si="7"/>
        <v>110.99899999999997</v>
      </c>
    </row>
    <row r="90" spans="1:14" ht="18.75" customHeight="1" x14ac:dyDescent="0.25">
      <c r="A90" s="18" t="s">
        <v>139</v>
      </c>
      <c r="B90" s="37" t="s">
        <v>140</v>
      </c>
      <c r="C90" s="38"/>
      <c r="D90" s="20">
        <v>0</v>
      </c>
      <c r="E90" s="16">
        <f t="shared" si="8"/>
        <v>0</v>
      </c>
      <c r="F90" s="38"/>
      <c r="G90" s="20">
        <v>0</v>
      </c>
      <c r="H90" s="16">
        <f t="shared" si="5"/>
        <v>0</v>
      </c>
      <c r="I90" s="38"/>
      <c r="J90" s="20">
        <v>0</v>
      </c>
      <c r="K90" s="16">
        <f t="shared" si="6"/>
        <v>0</v>
      </c>
      <c r="L90" s="38"/>
      <c r="M90" s="20">
        <v>0</v>
      </c>
      <c r="N90" s="16">
        <f t="shared" si="7"/>
        <v>0</v>
      </c>
    </row>
    <row r="91" spans="1:14" ht="18.75" customHeight="1" x14ac:dyDescent="0.25">
      <c r="A91" s="18" t="s">
        <v>141</v>
      </c>
      <c r="B91" s="34" t="s">
        <v>63</v>
      </c>
      <c r="C91" s="20">
        <v>-22.200000000000003</v>
      </c>
      <c r="D91" s="38"/>
      <c r="E91" s="16">
        <f t="shared" si="8"/>
        <v>-22.200000000000003</v>
      </c>
      <c r="F91" s="20">
        <v>-19.5</v>
      </c>
      <c r="G91" s="38"/>
      <c r="H91" s="16">
        <f t="shared" si="5"/>
        <v>-19.5</v>
      </c>
      <c r="I91" s="20">
        <v>-17.100000000000001</v>
      </c>
      <c r="J91" s="38"/>
      <c r="K91" s="16">
        <f t="shared" si="6"/>
        <v>-17.100000000000001</v>
      </c>
      <c r="L91" s="20">
        <v>-17.100000000000001</v>
      </c>
      <c r="M91" s="38"/>
      <c r="N91" s="16">
        <f t="shared" si="7"/>
        <v>-17.100000000000001</v>
      </c>
    </row>
    <row r="92" spans="1:14" ht="18.75" customHeight="1" x14ac:dyDescent="0.25">
      <c r="A92" s="14" t="s">
        <v>142</v>
      </c>
      <c r="B92" s="41" t="s">
        <v>143</v>
      </c>
      <c r="C92" s="38"/>
      <c r="D92" s="38"/>
      <c r="E92" s="16">
        <f>+E44-E6-E40</f>
        <v>-444.80052911669361</v>
      </c>
      <c r="F92" s="38"/>
      <c r="G92" s="38"/>
      <c r="H92" s="16">
        <f>+H44-H6-H40</f>
        <v>-508.48183001038728</v>
      </c>
      <c r="I92" s="38"/>
      <c r="J92" s="38"/>
      <c r="K92" s="16">
        <f>+K44-K6-K40</f>
        <v>-844.6026813546182</v>
      </c>
      <c r="L92" s="38"/>
      <c r="M92" s="38"/>
      <c r="N92" s="16">
        <f>+N44-N6-N40</f>
        <v>-1779.0553296490539</v>
      </c>
    </row>
    <row r="93" spans="1:14" s="42" customFormat="1" ht="18.7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42" customFormat="1" ht="18.7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42" customFormat="1" ht="18.7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42" customFormat="1" ht="18.7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42" customFormat="1" ht="18.7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42" customFormat="1" ht="18.7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42" customFormat="1" ht="18.7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s="42" customFormat="1" ht="18.7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42" customFormat="1" ht="18.7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42" customFormat="1" ht="18.7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42" customFormat="1" ht="18.7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42" customFormat="1" ht="18.7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42" customFormat="1" ht="18.7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42" customFormat="1" ht="18.7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s="42" customFormat="1" ht="18.7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s="42" customFormat="1" ht="18.7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s="42" customFormat="1" ht="18.7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s="42" customFormat="1" ht="18.7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s="42" customFormat="1" ht="18.7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s="42" customFormat="1" ht="18.7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42" customFormat="1" ht="18.7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s="42" customFormat="1" ht="18.7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s="42" customFormat="1" ht="18.7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s="42" customFormat="1" ht="18.7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s="42" customFormat="1" ht="18.7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s="42" customFormat="1" ht="18.7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s="42" customFormat="1" ht="18.7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42" customFormat="1" ht="18.7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42" customFormat="1" ht="18.7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42" customFormat="1" ht="18.7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42" customFormat="1" ht="18.7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42" customFormat="1" ht="18.7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42" customFormat="1" ht="18.7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42" customFormat="1" ht="18.7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42" customFormat="1" ht="18.7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42" customFormat="1" ht="18.7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42" customFormat="1" ht="18.7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42" customFormat="1" ht="18.7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42" customFormat="1" ht="18.7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42" customFormat="1" ht="18.7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42" customFormat="1" ht="18.7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42" customFormat="1" ht="18.7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42" customFormat="1" ht="18.7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42" customFormat="1" ht="18.7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42" customFormat="1" ht="18.7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42" customFormat="1" ht="18.7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42" customFormat="1" ht="18.7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42" customFormat="1" ht="18.7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42" customFormat="1" ht="18.7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42" customFormat="1" ht="18.7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42" customFormat="1" ht="18.7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42" customFormat="1" ht="18.7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42" customFormat="1" ht="18.7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42" customFormat="1" ht="18.7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42" customFormat="1" ht="18.7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42" customFormat="1" ht="18.7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42" customFormat="1" ht="18.7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47" priority="133" stopIfTrue="1"/>
    <cfRule type="duplicateValues" dxfId="46" priority="134" stopIfTrue="1"/>
  </conditionalFormatting>
  <conditionalFormatting sqref="D5">
    <cfRule type="duplicateValues" dxfId="45" priority="131" stopIfTrue="1"/>
    <cfRule type="duplicateValues" dxfId="44" priority="132" stopIfTrue="1"/>
  </conditionalFormatting>
  <conditionalFormatting sqref="E5">
    <cfRule type="duplicateValues" dxfId="43" priority="129" stopIfTrue="1"/>
    <cfRule type="duplicateValues" dxfId="42" priority="130" stopIfTrue="1"/>
  </conditionalFormatting>
  <conditionalFormatting sqref="C43">
    <cfRule type="duplicateValues" dxfId="41" priority="127" stopIfTrue="1"/>
    <cfRule type="duplicateValues" dxfId="40" priority="128" stopIfTrue="1"/>
  </conditionalFormatting>
  <conditionalFormatting sqref="D43">
    <cfRule type="duplicateValues" dxfId="39" priority="125" stopIfTrue="1"/>
    <cfRule type="duplicateValues" dxfId="38" priority="126" stopIfTrue="1"/>
  </conditionalFormatting>
  <conditionalFormatting sqref="E43">
    <cfRule type="duplicateValues" dxfId="37" priority="123" stopIfTrue="1"/>
    <cfRule type="duplicateValues" dxfId="36" priority="124" stopIfTrue="1"/>
  </conditionalFormatting>
  <conditionalFormatting sqref="F5">
    <cfRule type="duplicateValues" dxfId="35" priority="93" stopIfTrue="1"/>
    <cfRule type="duplicateValues" dxfId="34" priority="94" stopIfTrue="1"/>
  </conditionalFormatting>
  <conditionalFormatting sqref="G5">
    <cfRule type="duplicateValues" dxfId="33" priority="91" stopIfTrue="1"/>
    <cfRule type="duplicateValues" dxfId="32" priority="92" stopIfTrue="1"/>
  </conditionalFormatting>
  <conditionalFormatting sqref="H5">
    <cfRule type="duplicateValues" dxfId="31" priority="89" stopIfTrue="1"/>
    <cfRule type="duplicateValues" dxfId="30" priority="90" stopIfTrue="1"/>
  </conditionalFormatting>
  <conditionalFormatting sqref="I5">
    <cfRule type="duplicateValues" dxfId="29" priority="87" stopIfTrue="1"/>
    <cfRule type="duplicateValues" dxfId="28" priority="88" stopIfTrue="1"/>
  </conditionalFormatting>
  <conditionalFormatting sqref="J5">
    <cfRule type="duplicateValues" dxfId="27" priority="85" stopIfTrue="1"/>
    <cfRule type="duplicateValues" dxfId="26" priority="86" stopIfTrue="1"/>
  </conditionalFormatting>
  <conditionalFormatting sqref="K5">
    <cfRule type="duplicateValues" dxfId="25" priority="83" stopIfTrue="1"/>
    <cfRule type="duplicateValues" dxfId="24" priority="84" stopIfTrue="1"/>
  </conditionalFormatting>
  <conditionalFormatting sqref="L5">
    <cfRule type="duplicateValues" dxfId="23" priority="81" stopIfTrue="1"/>
    <cfRule type="duplicateValues" dxfId="22" priority="82" stopIfTrue="1"/>
  </conditionalFormatting>
  <conditionalFormatting sqref="M5">
    <cfRule type="duplicateValues" dxfId="21" priority="79" stopIfTrue="1"/>
    <cfRule type="duplicateValues" dxfId="20" priority="80" stopIfTrue="1"/>
  </conditionalFormatting>
  <conditionalFormatting sqref="N5">
    <cfRule type="duplicateValues" dxfId="19" priority="77" stopIfTrue="1"/>
    <cfRule type="duplicateValues" dxfId="18" priority="78" stopIfTrue="1"/>
  </conditionalFormatting>
  <conditionalFormatting sqref="F43">
    <cfRule type="duplicateValues" dxfId="17" priority="17" stopIfTrue="1"/>
    <cfRule type="duplicateValues" dxfId="16" priority="18" stopIfTrue="1"/>
  </conditionalFormatting>
  <conditionalFormatting sqref="G43">
    <cfRule type="duplicateValues" dxfId="15" priority="15" stopIfTrue="1"/>
    <cfRule type="duplicateValues" dxfId="14" priority="16" stopIfTrue="1"/>
  </conditionalFormatting>
  <conditionalFormatting sqref="H43">
    <cfRule type="duplicateValues" dxfId="13" priority="13" stopIfTrue="1"/>
    <cfRule type="duplicateValues" dxfId="12" priority="14" stopIfTrue="1"/>
  </conditionalFormatting>
  <conditionalFormatting sqref="I43">
    <cfRule type="duplicateValues" dxfId="11" priority="11" stopIfTrue="1"/>
    <cfRule type="duplicateValues" dxfId="10" priority="12" stopIfTrue="1"/>
  </conditionalFormatting>
  <conditionalFormatting sqref="J43">
    <cfRule type="duplicateValues" dxfId="9" priority="9" stopIfTrue="1"/>
    <cfRule type="duplicateValues" dxfId="8" priority="10" stopIfTrue="1"/>
  </conditionalFormatting>
  <conditionalFormatting sqref="K43">
    <cfRule type="duplicateValues" dxfId="7" priority="7" stopIfTrue="1"/>
    <cfRule type="duplicateValues" dxfId="6" priority="8" stopIfTrue="1"/>
  </conditionalFormatting>
  <conditionalFormatting sqref="L43">
    <cfRule type="duplicateValues" dxfId="5" priority="5" stopIfTrue="1"/>
    <cfRule type="duplicateValues" dxfId="4" priority="6" stopIfTrue="1"/>
  </conditionalFormatting>
  <conditionalFormatting sqref="M43">
    <cfRule type="duplicateValues" dxfId="3" priority="3" stopIfTrue="1"/>
    <cfRule type="duplicateValues" dxfId="2" priority="4" stopIfTrue="1"/>
  </conditionalFormatting>
  <conditionalFormatting sqref="N43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Furka</dc:creator>
  <cp:lastModifiedBy> Furka</cp:lastModifiedBy>
  <dcterms:created xsi:type="dcterms:W3CDTF">2014-12-18T11:36:24Z</dcterms:created>
  <dcterms:modified xsi:type="dcterms:W3CDTF">2015-07-15T10:30:51Z</dcterms:modified>
</cp:coreProperties>
</file>