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A92CF283-3D18-444E-8286-06FAF46CD3C6}" xr6:coauthVersionLast="44" xr6:coauthVersionMax="44" xr10:uidLastSave="{00000000-0000-0000-0000-000000000000}"/>
  <bookViews>
    <workbookView xWindow="-108" yWindow="-108" windowWidth="23256" windowHeight="12720" xr2:uid="{DC60AA6A-6531-4A8D-80E9-2F2547B32C0E}"/>
  </bookViews>
  <sheets>
    <sheet name="QBOP_2013" sheetId="1" r:id="rId1"/>
  </sheets>
  <definedNames>
    <definedName name="_xlnm._FilterDatabase" localSheetId="0" hidden="1">QBOP_2013!$A$6:$BC$92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L61" i="1" s="1"/>
  <c r="J62" i="1"/>
  <c r="J61" i="1" s="1"/>
  <c r="I62" i="1"/>
  <c r="G62" i="1"/>
  <c r="F62" i="1"/>
  <c r="D62" i="1"/>
  <c r="D61" i="1" s="1"/>
  <c r="C62" i="1"/>
  <c r="G61" i="1"/>
  <c r="F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H56" i="1" s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G51" i="1"/>
  <c r="F51" i="1"/>
  <c r="H51" i="1" s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N46" i="1" s="1"/>
  <c r="J46" i="1"/>
  <c r="K46" i="1" s="1"/>
  <c r="I46" i="1"/>
  <c r="G46" i="1"/>
  <c r="F46" i="1"/>
  <c r="H46" i="1" s="1"/>
  <c r="D46" i="1"/>
  <c r="C46" i="1"/>
  <c r="G45" i="1"/>
  <c r="G44" i="1" s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M24" i="1" s="1"/>
  <c r="M22" i="1" s="1"/>
  <c r="L25" i="1"/>
  <c r="L24" i="1" s="1"/>
  <c r="J25" i="1"/>
  <c r="J24" i="1" s="1"/>
  <c r="J22" i="1" s="1"/>
  <c r="I25" i="1"/>
  <c r="G25" i="1"/>
  <c r="F25" i="1"/>
  <c r="D25" i="1"/>
  <c r="D24" i="1" s="1"/>
  <c r="D22" i="1" s="1"/>
  <c r="C25" i="1"/>
  <c r="G24" i="1"/>
  <c r="G22" i="1" s="1"/>
  <c r="F24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H8" i="1" s="1"/>
  <c r="D8" i="1"/>
  <c r="C8" i="1"/>
  <c r="N7" i="1"/>
  <c r="K7" i="1"/>
  <c r="H7" i="1"/>
  <c r="E7" i="1"/>
  <c r="L45" i="1" l="1"/>
  <c r="H24" i="1"/>
  <c r="H25" i="1"/>
  <c r="H29" i="1"/>
  <c r="N29" i="1"/>
  <c r="H34" i="1"/>
  <c r="H37" i="1"/>
  <c r="E56" i="1"/>
  <c r="K56" i="1"/>
  <c r="H61" i="1"/>
  <c r="H62" i="1"/>
  <c r="H67" i="1"/>
  <c r="N67" i="1"/>
  <c r="K29" i="1"/>
  <c r="K67" i="1"/>
  <c r="G6" i="1"/>
  <c r="K51" i="1"/>
  <c r="M6" i="1"/>
  <c r="K40" i="1"/>
  <c r="N62" i="1"/>
  <c r="D45" i="1"/>
  <c r="K77" i="1"/>
  <c r="E25" i="1"/>
  <c r="K25" i="1"/>
  <c r="E29" i="1"/>
  <c r="N34" i="1"/>
  <c r="N37" i="1"/>
  <c r="H40" i="1"/>
  <c r="N40" i="1"/>
  <c r="E46" i="1"/>
  <c r="M45" i="1"/>
  <c r="E62" i="1"/>
  <c r="K62" i="1"/>
  <c r="E67" i="1"/>
  <c r="J6" i="1"/>
  <c r="D44" i="1"/>
  <c r="D6" i="1"/>
  <c r="N24" i="1"/>
  <c r="N45" i="1"/>
  <c r="K8" i="1"/>
  <c r="N25" i="1"/>
  <c r="I45" i="1"/>
  <c r="N56" i="1"/>
  <c r="J45" i="1"/>
  <c r="J44" i="1" s="1"/>
  <c r="C61" i="1"/>
  <c r="E61" i="1" s="1"/>
  <c r="I61" i="1"/>
  <c r="K61" i="1" s="1"/>
  <c r="M61" i="1"/>
  <c r="M44" i="1" s="1"/>
  <c r="H77" i="1"/>
  <c r="C45" i="1"/>
  <c r="F22" i="1"/>
  <c r="C24" i="1"/>
  <c r="I24" i="1"/>
  <c r="E8" i="1"/>
  <c r="N8" i="1"/>
  <c r="L22" i="1"/>
  <c r="E40" i="1"/>
  <c r="L44" i="1"/>
  <c r="F45" i="1"/>
  <c r="E51" i="1"/>
  <c r="E77" i="1"/>
  <c r="N22" i="1" l="1"/>
  <c r="L6" i="1"/>
  <c r="N6" i="1" s="1"/>
  <c r="N61" i="1"/>
  <c r="H45" i="1"/>
  <c r="F44" i="1"/>
  <c r="H44" i="1" s="1"/>
  <c r="H22" i="1"/>
  <c r="F6" i="1"/>
  <c r="H6" i="1" s="1"/>
  <c r="K45" i="1"/>
  <c r="I44" i="1"/>
  <c r="K44" i="1" s="1"/>
  <c r="K24" i="1"/>
  <c r="I22" i="1"/>
  <c r="E24" i="1"/>
  <c r="C22" i="1"/>
  <c r="N44" i="1"/>
  <c r="E45" i="1"/>
  <c r="C44" i="1"/>
  <c r="E44" i="1" s="1"/>
  <c r="K22" i="1" l="1"/>
  <c r="I6" i="1"/>
  <c r="K6" i="1" s="1"/>
  <c r="E92" i="1"/>
  <c r="N92" i="1"/>
  <c r="E22" i="1"/>
  <c r="C6" i="1"/>
  <c r="E6" i="1" s="1"/>
  <c r="K92" i="1"/>
  <c r="H92" i="1"/>
</calcChain>
</file>

<file path=xl/sharedStrings.xml><?xml version="1.0" encoding="utf-8"?>
<sst xmlns="http://schemas.openxmlformats.org/spreadsheetml/2006/main" count="200" uniqueCount="148">
  <si>
    <t>Balance of payments</t>
  </si>
  <si>
    <t>(mil.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</si>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</sst>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37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</cellXfs>
  <cellStyles count="4">
    <cellStyle name="Normal" xfId="0" builtinId="0"/>
    <cellStyle name="Normal 3" xfId="3" xr:uid="{1605741A-9ADF-4BF6-810E-AEE92426DB43}"/>
    <cellStyle name="Normal 7" xfId="1" xr:uid="{4606B319-605A-40B9-88B6-8A1068DF0CC6}"/>
    <cellStyle name="Normal_Booklet 2011_euro17_WGES_2011_280" xfId="2" xr:uid="{0662313D-DA9D-4ECE-BB78-97F2F409B6B6}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97203-DED6-40E4-821B-76B886521442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2013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17324.574550683177</v>
      </c>
      <c r="D6" s="15">
        <f>+D7+D8+D22+D37</f>
        <v>16587.347823078351</v>
      </c>
      <c r="E6" s="15">
        <f>+C6-D6</f>
        <v>737.22672760482601</v>
      </c>
      <c r="F6" s="15">
        <f>+F7+F8+F22+F37</f>
        <v>35975.689346077226</v>
      </c>
      <c r="G6" s="15">
        <f>+G7+G8+G22+G37</f>
        <v>34442.689723078351</v>
      </c>
      <c r="H6" s="15">
        <f>+F6-G6</f>
        <v>1532.9996229988756</v>
      </c>
      <c r="I6" s="15">
        <f>+I7+I8+I22+I37</f>
        <v>53818.167876078071</v>
      </c>
      <c r="J6" s="15">
        <f>+J7+J8+J22+J37</f>
        <v>52118.90594407836</v>
      </c>
      <c r="K6" s="15">
        <f>+I6-J6</f>
        <v>1699.2619319997102</v>
      </c>
      <c r="L6" s="15">
        <f>+L7+L8+L22+L37</f>
        <v>73035.689900244455</v>
      </c>
      <c r="M6" s="15">
        <f>+M7+M8+M22+M37</f>
        <v>71656.81058807837</v>
      </c>
      <c r="N6" s="15">
        <f>+L6-M6</f>
        <v>1378.8793121660856</v>
      </c>
    </row>
    <row r="7" spans="1:14" ht="18.75" customHeight="1" x14ac:dyDescent="0.3">
      <c r="A7" s="16" t="s">
        <v>11</v>
      </c>
      <c r="B7" s="17" t="s">
        <v>12</v>
      </c>
      <c r="C7" s="18">
        <v>14667.358519000005</v>
      </c>
      <c r="D7" s="18">
        <v>13741.753474999998</v>
      </c>
      <c r="E7" s="15">
        <f t="shared" ref="E7:E69" si="0">+C7-D7</f>
        <v>925.60504400000718</v>
      </c>
      <c r="F7" s="18">
        <v>30656.176666894058</v>
      </c>
      <c r="G7" s="18">
        <v>28559.948257</v>
      </c>
      <c r="H7" s="15">
        <f t="shared" ref="H7:H42" si="1">+F7-G7</f>
        <v>2096.2284098940581</v>
      </c>
      <c r="I7" s="18">
        <v>45817.475464394898</v>
      </c>
      <c r="J7" s="18">
        <v>43200.803271000004</v>
      </c>
      <c r="K7" s="15">
        <f t="shared" ref="K7:K42" si="2">+I7-J7</f>
        <v>2616.6721933948938</v>
      </c>
      <c r="L7" s="18">
        <v>62410.315668561278</v>
      </c>
      <c r="M7" s="18">
        <v>59502.745459000012</v>
      </c>
      <c r="N7" s="15">
        <f t="shared" ref="N7:N42" si="3">+L7-M7</f>
        <v>2907.5702095612651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1524.5647816831736</v>
      </c>
      <c r="D8" s="15">
        <f>SUM(D9:D21)</f>
        <v>1406.664848078354</v>
      </c>
      <c r="E8" s="15">
        <f t="shared" si="0"/>
        <v>117.89993360481958</v>
      </c>
      <c r="F8" s="15">
        <f>SUM(F9:F21)</f>
        <v>3308.4891791831737</v>
      </c>
      <c r="G8" s="15">
        <f>SUM(G9:G21)</f>
        <v>3046.1404660783542</v>
      </c>
      <c r="H8" s="15">
        <f t="shared" si="1"/>
        <v>262.34871310481958</v>
      </c>
      <c r="I8" s="15">
        <f>SUM(I9:I21)</f>
        <v>5175.6056616831729</v>
      </c>
      <c r="J8" s="15">
        <f>SUM(J9:J21)</f>
        <v>4689.2161730783546</v>
      </c>
      <c r="K8" s="15">
        <f t="shared" si="2"/>
        <v>486.38948860481833</v>
      </c>
      <c r="L8" s="15">
        <f>SUM(L9:L21)</f>
        <v>6964.8732316831729</v>
      </c>
      <c r="M8" s="15">
        <f>SUM(M9:M21)</f>
        <v>6481.0102830783544</v>
      </c>
      <c r="N8" s="15">
        <f t="shared" si="3"/>
        <v>483.86294860481848</v>
      </c>
    </row>
    <row r="9" spans="1:14" ht="18.75" customHeight="1" x14ac:dyDescent="0.35">
      <c r="A9" s="16" t="s">
        <v>15</v>
      </c>
      <c r="B9" s="19" t="s">
        <v>16</v>
      </c>
      <c r="C9" s="18">
        <v>42.690511683173959</v>
      </c>
      <c r="D9" s="18">
        <v>20.658683078354262</v>
      </c>
      <c r="E9" s="15">
        <f t="shared" si="0"/>
        <v>22.031828604819697</v>
      </c>
      <c r="F9" s="18">
        <v>118.94551168317395</v>
      </c>
      <c r="G9" s="18">
        <v>36.088683078354258</v>
      </c>
      <c r="H9" s="15">
        <f t="shared" si="1"/>
        <v>82.856828604819697</v>
      </c>
      <c r="I9" s="18">
        <v>146.44751168317396</v>
      </c>
      <c r="J9" s="18">
        <v>63.698683078354271</v>
      </c>
      <c r="K9" s="15">
        <f t="shared" si="2"/>
        <v>82.748828604819693</v>
      </c>
      <c r="L9" s="18">
        <v>187.86851168317395</v>
      </c>
      <c r="M9" s="18">
        <v>84.863683078354271</v>
      </c>
      <c r="N9" s="15">
        <f t="shared" si="3"/>
        <v>103.00482860481968</v>
      </c>
    </row>
    <row r="10" spans="1:14" ht="18.75" customHeight="1" x14ac:dyDescent="0.35">
      <c r="A10" s="16" t="s">
        <v>17</v>
      </c>
      <c r="B10" s="19" t="s">
        <v>18</v>
      </c>
      <c r="C10" s="18">
        <v>54.046999999999997</v>
      </c>
      <c r="D10" s="18">
        <v>55.308999999999997</v>
      </c>
      <c r="E10" s="15">
        <f t="shared" si="0"/>
        <v>-1.2620000000000005</v>
      </c>
      <c r="F10" s="18">
        <v>111.90900000000001</v>
      </c>
      <c r="G10" s="18">
        <v>90.177000000000007</v>
      </c>
      <c r="H10" s="15">
        <f t="shared" si="1"/>
        <v>21.731999999999999</v>
      </c>
      <c r="I10" s="18">
        <v>164.18799999999999</v>
      </c>
      <c r="J10" s="18">
        <v>125.328</v>
      </c>
      <c r="K10" s="15">
        <f t="shared" si="2"/>
        <v>38.859999999999985</v>
      </c>
      <c r="L10" s="18">
        <v>237.08</v>
      </c>
      <c r="M10" s="18">
        <v>175.458</v>
      </c>
      <c r="N10" s="15">
        <f t="shared" si="3"/>
        <v>61.622000000000014</v>
      </c>
    </row>
    <row r="11" spans="1:14" ht="18.75" customHeight="1" x14ac:dyDescent="0.35">
      <c r="A11" s="16" t="s">
        <v>19</v>
      </c>
      <c r="B11" s="19" t="s">
        <v>20</v>
      </c>
      <c r="C11" s="18">
        <v>475.07112000000006</v>
      </c>
      <c r="D11" s="18">
        <v>352.88800000000003</v>
      </c>
      <c r="E11" s="15">
        <f t="shared" si="0"/>
        <v>122.18312000000003</v>
      </c>
      <c r="F11" s="18">
        <v>980.83767999999986</v>
      </c>
      <c r="G11" s="18">
        <v>771.74999999999989</v>
      </c>
      <c r="H11" s="15">
        <f t="shared" si="1"/>
        <v>209.08767999999998</v>
      </c>
      <c r="I11" s="18">
        <v>1465.8151599999999</v>
      </c>
      <c r="J11" s="18">
        <v>1153.087</v>
      </c>
      <c r="K11" s="15">
        <f t="shared" si="2"/>
        <v>312.72815999999989</v>
      </c>
      <c r="L11" s="18">
        <v>1948.14732</v>
      </c>
      <c r="M11" s="18">
        <v>1571.3309999999999</v>
      </c>
      <c r="N11" s="15">
        <f t="shared" si="3"/>
        <v>376.81632000000013</v>
      </c>
    </row>
    <row r="12" spans="1:14" ht="18.75" customHeight="1" x14ac:dyDescent="0.35">
      <c r="A12" s="16" t="s">
        <v>21</v>
      </c>
      <c r="B12" s="19" t="s">
        <v>22</v>
      </c>
      <c r="C12" s="18">
        <v>397.6</v>
      </c>
      <c r="D12" s="18">
        <v>361.5</v>
      </c>
      <c r="E12" s="15">
        <f t="shared" si="0"/>
        <v>36.100000000000023</v>
      </c>
      <c r="F12" s="18">
        <v>907</v>
      </c>
      <c r="G12" s="18">
        <v>811.7</v>
      </c>
      <c r="H12" s="15">
        <f t="shared" si="1"/>
        <v>95.299999999999955</v>
      </c>
      <c r="I12" s="18">
        <v>1507.9</v>
      </c>
      <c r="J12" s="18">
        <v>1327.3</v>
      </c>
      <c r="K12" s="15">
        <f t="shared" si="2"/>
        <v>180.60000000000014</v>
      </c>
      <c r="L12" s="18">
        <v>1997.7</v>
      </c>
      <c r="M12" s="18">
        <v>1782</v>
      </c>
      <c r="N12" s="15">
        <f t="shared" si="3"/>
        <v>215.70000000000005</v>
      </c>
    </row>
    <row r="13" spans="1:14" ht="18.75" customHeight="1" x14ac:dyDescent="0.35">
      <c r="A13" s="16" t="s">
        <v>23</v>
      </c>
      <c r="B13" s="19" t="s">
        <v>24</v>
      </c>
      <c r="C13" s="18">
        <v>33.785999999999994</v>
      </c>
      <c r="D13" s="18">
        <v>30.864000000000001</v>
      </c>
      <c r="E13" s="15">
        <f t="shared" si="0"/>
        <v>2.9219999999999935</v>
      </c>
      <c r="F13" s="18">
        <v>93.52</v>
      </c>
      <c r="G13" s="18">
        <v>51.674999999999997</v>
      </c>
      <c r="H13" s="15">
        <f t="shared" si="1"/>
        <v>41.844999999999999</v>
      </c>
      <c r="I13" s="18">
        <v>145.67999999999998</v>
      </c>
      <c r="J13" s="18">
        <v>80.12299999999999</v>
      </c>
      <c r="K13" s="15">
        <f t="shared" si="2"/>
        <v>65.556999999999988</v>
      </c>
      <c r="L13" s="18">
        <v>181.893</v>
      </c>
      <c r="M13" s="18">
        <v>114.52500000000001</v>
      </c>
      <c r="N13" s="15">
        <f t="shared" si="3"/>
        <v>67.367999999999995</v>
      </c>
    </row>
    <row r="14" spans="1:14" ht="18.75" customHeight="1" x14ac:dyDescent="0.35">
      <c r="A14" s="16" t="s">
        <v>25</v>
      </c>
      <c r="B14" s="19" t="s">
        <v>26</v>
      </c>
      <c r="C14" s="18">
        <v>7.8210000000000006</v>
      </c>
      <c r="D14" s="18">
        <v>36.842500000000001</v>
      </c>
      <c r="E14" s="15">
        <f t="shared" si="0"/>
        <v>-29.0215</v>
      </c>
      <c r="F14" s="18">
        <v>15.094530000000001</v>
      </c>
      <c r="G14" s="18">
        <v>67.790199999999999</v>
      </c>
      <c r="H14" s="15">
        <f t="shared" si="1"/>
        <v>-52.69567</v>
      </c>
      <c r="I14" s="18">
        <v>23.775840000000002</v>
      </c>
      <c r="J14" s="18">
        <v>114.580175</v>
      </c>
      <c r="K14" s="15">
        <f t="shared" si="2"/>
        <v>-90.804334999999995</v>
      </c>
      <c r="L14" s="18">
        <v>31.283999999999995</v>
      </c>
      <c r="M14" s="18">
        <v>147.37</v>
      </c>
      <c r="N14" s="15">
        <f t="shared" si="3"/>
        <v>-116.08600000000001</v>
      </c>
    </row>
    <row r="15" spans="1:14" ht="18.75" customHeight="1" x14ac:dyDescent="0.35">
      <c r="A15" s="16" t="s">
        <v>27</v>
      </c>
      <c r="B15" s="19" t="s">
        <v>28</v>
      </c>
      <c r="C15" s="18">
        <v>30.403500000000001</v>
      </c>
      <c r="D15" s="18">
        <v>33.827735000000004</v>
      </c>
      <c r="E15" s="15">
        <f t="shared" si="0"/>
        <v>-3.424235000000003</v>
      </c>
      <c r="F15" s="18">
        <v>58.114139999999999</v>
      </c>
      <c r="G15" s="18">
        <v>69.901277999999991</v>
      </c>
      <c r="H15" s="15">
        <f t="shared" si="1"/>
        <v>-11.787137999999992</v>
      </c>
      <c r="I15" s="18">
        <v>88.648350000000008</v>
      </c>
      <c r="J15" s="18">
        <v>105.288465</v>
      </c>
      <c r="K15" s="15">
        <f t="shared" si="2"/>
        <v>-16.640114999999994</v>
      </c>
      <c r="L15" s="18">
        <v>109.874</v>
      </c>
      <c r="M15" s="18">
        <v>140.62720000000002</v>
      </c>
      <c r="N15" s="15">
        <f t="shared" si="3"/>
        <v>-30.753200000000021</v>
      </c>
    </row>
    <row r="16" spans="1:14" ht="18.75" customHeight="1" x14ac:dyDescent="0.35">
      <c r="A16" s="16" t="s">
        <v>29</v>
      </c>
      <c r="B16" s="19" t="s">
        <v>30</v>
      </c>
      <c r="C16" s="18">
        <v>3.2450000000000001</v>
      </c>
      <c r="D16" s="18">
        <v>57.151000000000003</v>
      </c>
      <c r="E16" s="15">
        <f t="shared" si="0"/>
        <v>-53.906000000000006</v>
      </c>
      <c r="F16" s="18">
        <v>6.3639999999999999</v>
      </c>
      <c r="G16" s="18">
        <v>206.31</v>
      </c>
      <c r="H16" s="15">
        <f t="shared" si="1"/>
        <v>-199.946</v>
      </c>
      <c r="I16" s="18">
        <v>12.451000000000001</v>
      </c>
      <c r="J16" s="18">
        <v>297.78500000000003</v>
      </c>
      <c r="K16" s="15">
        <f t="shared" si="2"/>
        <v>-285.334</v>
      </c>
      <c r="L16" s="18">
        <v>19.885000000000002</v>
      </c>
      <c r="M16" s="18">
        <v>430.32499999999999</v>
      </c>
      <c r="N16" s="15">
        <f t="shared" si="3"/>
        <v>-410.44</v>
      </c>
    </row>
    <row r="17" spans="1:14" ht="18.75" customHeight="1" x14ac:dyDescent="0.35">
      <c r="A17" s="16" t="s">
        <v>31</v>
      </c>
      <c r="B17" s="19" t="s">
        <v>32</v>
      </c>
      <c r="C17" s="18">
        <v>173.35399999999998</v>
      </c>
      <c r="D17" s="18">
        <v>134.04042999999999</v>
      </c>
      <c r="E17" s="15">
        <f t="shared" si="0"/>
        <v>39.313569999999999</v>
      </c>
      <c r="F17" s="18">
        <v>361.17400000000004</v>
      </c>
      <c r="G17" s="18">
        <v>291.27022999999997</v>
      </c>
      <c r="H17" s="15">
        <f t="shared" si="1"/>
        <v>69.903770000000065</v>
      </c>
      <c r="I17" s="18">
        <v>552.20299999999997</v>
      </c>
      <c r="J17" s="18">
        <v>456.92335000000003</v>
      </c>
      <c r="K17" s="15">
        <f t="shared" si="2"/>
        <v>95.279649999999947</v>
      </c>
      <c r="L17" s="18">
        <v>767.20699999999999</v>
      </c>
      <c r="M17" s="18">
        <v>629.50419999999997</v>
      </c>
      <c r="N17" s="15">
        <f t="shared" si="3"/>
        <v>137.70280000000002</v>
      </c>
    </row>
    <row r="18" spans="1:14" ht="18.75" customHeight="1" x14ac:dyDescent="0.35">
      <c r="A18" s="16" t="s">
        <v>33</v>
      </c>
      <c r="B18" s="19" t="s">
        <v>34</v>
      </c>
      <c r="C18" s="18">
        <v>298.50740000000002</v>
      </c>
      <c r="D18" s="18">
        <v>309.97375</v>
      </c>
      <c r="E18" s="15">
        <f t="shared" si="0"/>
        <v>-11.466349999999977</v>
      </c>
      <c r="F18" s="18">
        <v>637.04770000000008</v>
      </c>
      <c r="G18" s="18">
        <v>617.86734999999999</v>
      </c>
      <c r="H18" s="15">
        <f t="shared" si="1"/>
        <v>19.180350000000089</v>
      </c>
      <c r="I18" s="18">
        <v>1043.0805</v>
      </c>
      <c r="J18" s="18">
        <v>914.10324999999989</v>
      </c>
      <c r="K18" s="15">
        <f t="shared" si="2"/>
        <v>128.97725000000014</v>
      </c>
      <c r="L18" s="18">
        <v>1450.4483999999998</v>
      </c>
      <c r="M18" s="18">
        <v>1332.3842</v>
      </c>
      <c r="N18" s="15">
        <f t="shared" si="3"/>
        <v>118.0641999999998</v>
      </c>
    </row>
    <row r="19" spans="1:14" ht="18.75" customHeight="1" x14ac:dyDescent="0.35">
      <c r="A19" s="16" t="s">
        <v>35</v>
      </c>
      <c r="B19" s="20" t="s">
        <v>36</v>
      </c>
      <c r="C19" s="18">
        <v>6.6870000000000003</v>
      </c>
      <c r="D19" s="18">
        <v>10.032</v>
      </c>
      <c r="E19" s="15">
        <f t="shared" si="0"/>
        <v>-3.3449999999999998</v>
      </c>
      <c r="F19" s="18">
        <v>16.007999999999999</v>
      </c>
      <c r="G19" s="18">
        <v>24.812999999999999</v>
      </c>
      <c r="H19" s="15">
        <f t="shared" si="1"/>
        <v>-8.8049999999999997</v>
      </c>
      <c r="I19" s="18">
        <v>21.630000000000003</v>
      </c>
      <c r="J19" s="18">
        <v>40.265999999999998</v>
      </c>
      <c r="K19" s="15">
        <f t="shared" si="2"/>
        <v>-18.635999999999996</v>
      </c>
      <c r="L19" s="18">
        <v>28.076999999999998</v>
      </c>
      <c r="M19" s="18">
        <v>58.310999999999993</v>
      </c>
      <c r="N19" s="15">
        <f t="shared" si="3"/>
        <v>-30.233999999999995</v>
      </c>
    </row>
    <row r="20" spans="1:14" ht="18.75" customHeight="1" x14ac:dyDescent="0.35">
      <c r="A20" s="16" t="s">
        <v>37</v>
      </c>
      <c r="B20" s="20" t="s">
        <v>38</v>
      </c>
      <c r="C20" s="18">
        <v>1.35225</v>
      </c>
      <c r="D20" s="18">
        <v>3.57775</v>
      </c>
      <c r="E20" s="15">
        <f t="shared" si="0"/>
        <v>-2.2255000000000003</v>
      </c>
      <c r="F20" s="18">
        <v>2.4746175000000004</v>
      </c>
      <c r="G20" s="18">
        <v>6.7977249999999998</v>
      </c>
      <c r="H20" s="15">
        <f t="shared" si="1"/>
        <v>-4.323107499999999</v>
      </c>
      <c r="I20" s="18">
        <v>3.7862999999999998</v>
      </c>
      <c r="J20" s="18">
        <v>10.73325</v>
      </c>
      <c r="K20" s="15">
        <f t="shared" si="2"/>
        <v>-6.9469500000000002</v>
      </c>
      <c r="L20" s="18">
        <v>5.4089999999999998</v>
      </c>
      <c r="M20" s="18">
        <v>14.311</v>
      </c>
      <c r="N20" s="15">
        <f t="shared" si="3"/>
        <v>-8.902000000000001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1006.076604584946</v>
      </c>
      <c r="D22" s="15">
        <f>+D23+D24+D34</f>
        <v>891.90145700000028</v>
      </c>
      <c r="E22" s="15">
        <f t="shared" si="0"/>
        <v>114.17514758494576</v>
      </c>
      <c r="F22" s="15">
        <f>+F23+F24+F34</f>
        <v>1792.833225369717</v>
      </c>
      <c r="G22" s="15">
        <f>+G23+G24+G34</f>
        <v>1829.0528220000001</v>
      </c>
      <c r="H22" s="15">
        <f t="shared" si="1"/>
        <v>-36.219596630283149</v>
      </c>
      <c r="I22" s="15">
        <f>+I23+I24+I34</f>
        <v>2526.4033653733327</v>
      </c>
      <c r="J22" s="15">
        <f>+J23+J24+J34</f>
        <v>2746.5127120000002</v>
      </c>
      <c r="K22" s="15">
        <f t="shared" si="2"/>
        <v>-220.1093466266675</v>
      </c>
      <c r="L22" s="15">
        <f>+L23+L24+L34</f>
        <v>3262.4326762060828</v>
      </c>
      <c r="M22" s="15">
        <f>+M23+M24+M34</f>
        <v>3760.0018249999998</v>
      </c>
      <c r="N22" s="15">
        <f t="shared" si="3"/>
        <v>-497.56914879391707</v>
      </c>
    </row>
    <row r="23" spans="1:14" ht="18.75" customHeight="1" x14ac:dyDescent="0.35">
      <c r="A23" s="16" t="s">
        <v>43</v>
      </c>
      <c r="B23" s="20" t="s">
        <v>44</v>
      </c>
      <c r="C23" s="18">
        <v>390</v>
      </c>
      <c r="D23" s="18">
        <v>33</v>
      </c>
      <c r="E23" s="15">
        <f t="shared" si="0"/>
        <v>357</v>
      </c>
      <c r="F23" s="18">
        <v>780</v>
      </c>
      <c r="G23" s="18">
        <v>66</v>
      </c>
      <c r="H23" s="15">
        <f t="shared" si="1"/>
        <v>714</v>
      </c>
      <c r="I23" s="18">
        <v>1170</v>
      </c>
      <c r="J23" s="18">
        <v>99</v>
      </c>
      <c r="K23" s="15">
        <f t="shared" si="2"/>
        <v>1071</v>
      </c>
      <c r="L23" s="18">
        <v>1560</v>
      </c>
      <c r="M23" s="18">
        <v>132</v>
      </c>
      <c r="N23" s="15">
        <f t="shared" si="3"/>
        <v>1428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272.35124999999999</v>
      </c>
      <c r="D24" s="15">
        <f>+D25+D29+D32+D33</f>
        <v>841.32950000000005</v>
      </c>
      <c r="E24" s="15">
        <f t="shared" si="0"/>
        <v>-568.97825000000012</v>
      </c>
      <c r="F24" s="15">
        <f>+F25+F29+F32+F33</f>
        <v>566.52350000000001</v>
      </c>
      <c r="G24" s="15">
        <f>+G25+G29+G32+G33</f>
        <v>1715.9010000000001</v>
      </c>
      <c r="H24" s="15">
        <f t="shared" si="1"/>
        <v>-1149.3775000000001</v>
      </c>
      <c r="I24" s="15">
        <f>+I25+I29+I32+I33</f>
        <v>861.08675000000005</v>
      </c>
      <c r="J24" s="15">
        <f>+J25+J29+J32+J33</f>
        <v>2574.9865</v>
      </c>
      <c r="K24" s="15">
        <f t="shared" si="2"/>
        <v>-1713.89975</v>
      </c>
      <c r="L24" s="15">
        <f>+L25+L29+L32+L33</f>
        <v>1156.501</v>
      </c>
      <c r="M24" s="15">
        <f>+M25+M29+M32+M33</f>
        <v>3523.9548459999996</v>
      </c>
      <c r="N24" s="15">
        <f t="shared" si="3"/>
        <v>-2367.4538459999994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67.675250000000005</v>
      </c>
      <c r="D25" s="15">
        <f>SUM(D26:D28)</f>
        <v>616.67650000000003</v>
      </c>
      <c r="E25" s="15">
        <f t="shared" si="0"/>
        <v>-549.00125000000003</v>
      </c>
      <c r="F25" s="15">
        <f>SUM(F26:F28)</f>
        <v>140.02050000000003</v>
      </c>
      <c r="G25" s="15">
        <f>SUM(G26:G28)</f>
        <v>1261.848</v>
      </c>
      <c r="H25" s="15">
        <f t="shared" si="1"/>
        <v>-1121.8274999999999</v>
      </c>
      <c r="I25" s="15">
        <f>SUM(I26:I28)</f>
        <v>210.79175000000004</v>
      </c>
      <c r="J25" s="15">
        <f>SUM(J26:J28)</f>
        <v>1890.3384999999998</v>
      </c>
      <c r="K25" s="15">
        <f t="shared" si="2"/>
        <v>-1679.5467499999997</v>
      </c>
      <c r="L25" s="15">
        <f>SUM(L26:L28)</f>
        <v>303.22400000000005</v>
      </c>
      <c r="M25" s="15">
        <f>SUM(M26:M28)</f>
        <v>2582.0428459999998</v>
      </c>
      <c r="N25" s="15">
        <f t="shared" si="3"/>
        <v>-2278.8188459999997</v>
      </c>
    </row>
    <row r="26" spans="1:14" ht="18.75" customHeight="1" x14ac:dyDescent="0.35">
      <c r="A26" s="16" t="s">
        <v>49</v>
      </c>
      <c r="B26" s="23" t="s">
        <v>50</v>
      </c>
      <c r="C26" s="18">
        <v>12.026</v>
      </c>
      <c r="D26" s="18">
        <v>116.432</v>
      </c>
      <c r="E26" s="15">
        <f t="shared" si="0"/>
        <v>-104.40600000000001</v>
      </c>
      <c r="F26" s="18">
        <v>94.638000000000005</v>
      </c>
      <c r="G26" s="18">
        <v>943.00099999999998</v>
      </c>
      <c r="H26" s="15">
        <f t="shared" si="1"/>
        <v>-848.36299999999994</v>
      </c>
      <c r="I26" s="18">
        <v>128.06100000000001</v>
      </c>
      <c r="J26" s="18">
        <v>1695.22</v>
      </c>
      <c r="K26" s="15">
        <f t="shared" si="2"/>
        <v>-1567.1590000000001</v>
      </c>
      <c r="L26" s="18">
        <v>194.631</v>
      </c>
      <c r="M26" s="18">
        <v>2346.059201</v>
      </c>
      <c r="N26" s="15">
        <f t="shared" si="3"/>
        <v>-2151.4282010000002</v>
      </c>
    </row>
    <row r="27" spans="1:14" ht="18.75" customHeight="1" x14ac:dyDescent="0.35">
      <c r="A27" s="16" t="s">
        <v>51</v>
      </c>
      <c r="B27" s="23" t="s">
        <v>52</v>
      </c>
      <c r="C27" s="18">
        <v>41.101250000000007</v>
      </c>
      <c r="D27" s="18">
        <v>420.37649999999996</v>
      </c>
      <c r="E27" s="15">
        <f t="shared" si="0"/>
        <v>-379.27524999999997</v>
      </c>
      <c r="F27" s="18">
        <v>11.616499999999995</v>
      </c>
      <c r="G27" s="18">
        <v>130.61600000000004</v>
      </c>
      <c r="H27" s="15">
        <f t="shared" si="1"/>
        <v>-118.99950000000004</v>
      </c>
      <c r="I27" s="18">
        <v>31.318750000000019</v>
      </c>
      <c r="J27" s="18">
        <v>-84.794500000000141</v>
      </c>
      <c r="K27" s="15">
        <f t="shared" si="2"/>
        <v>116.11325000000016</v>
      </c>
      <c r="L27" s="18">
        <v>17.733999999999995</v>
      </c>
      <c r="M27" s="18">
        <v>-198.82535500000037</v>
      </c>
      <c r="N27" s="15">
        <f t="shared" si="3"/>
        <v>216.55935500000038</v>
      </c>
    </row>
    <row r="28" spans="1:14" ht="18.75" customHeight="1" x14ac:dyDescent="0.3">
      <c r="A28" s="16" t="s">
        <v>53</v>
      </c>
      <c r="B28" s="24" t="s">
        <v>54</v>
      </c>
      <c r="C28" s="18">
        <v>14.548000000000002</v>
      </c>
      <c r="D28" s="18">
        <v>79.867999999999995</v>
      </c>
      <c r="E28" s="15">
        <f t="shared" si="0"/>
        <v>-65.319999999999993</v>
      </c>
      <c r="F28" s="18">
        <v>33.766000000000005</v>
      </c>
      <c r="G28" s="18">
        <v>188.23099999999999</v>
      </c>
      <c r="H28" s="15">
        <f t="shared" si="1"/>
        <v>-154.46499999999997</v>
      </c>
      <c r="I28" s="18">
        <v>51.411999999999999</v>
      </c>
      <c r="J28" s="18">
        <v>279.91300000000001</v>
      </c>
      <c r="K28" s="15">
        <f t="shared" si="2"/>
        <v>-228.501</v>
      </c>
      <c r="L28" s="18">
        <v>90.859000000000009</v>
      </c>
      <c r="M28" s="18">
        <v>434.80900000000003</v>
      </c>
      <c r="N28" s="15">
        <f t="shared" si="3"/>
        <v>-343.95000000000005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159.22</v>
      </c>
      <c r="D29" s="15">
        <f>SUM(D30:D31)</f>
        <v>169.5</v>
      </c>
      <c r="E29" s="15">
        <f t="shared" si="0"/>
        <v>-10.280000000000001</v>
      </c>
      <c r="F29" s="15">
        <f>SUM(F30:F31)</f>
        <v>325.2</v>
      </c>
      <c r="G29" s="15">
        <f>SUM(G30:G31)</f>
        <v>357.20000000000005</v>
      </c>
      <c r="H29" s="15">
        <f t="shared" si="1"/>
        <v>-32.000000000000057</v>
      </c>
      <c r="I29" s="15">
        <f>SUM(I30:I31)</f>
        <v>495.29999999999995</v>
      </c>
      <c r="J29" s="15">
        <f>SUM(J30:J31)</f>
        <v>547.34999999999991</v>
      </c>
      <c r="K29" s="15">
        <f t="shared" si="2"/>
        <v>-52.049999999999955</v>
      </c>
      <c r="L29" s="15">
        <f>SUM(L30:L31)</f>
        <v>646.19999999999993</v>
      </c>
      <c r="M29" s="15">
        <f>SUM(M30:M31)</f>
        <v>741.25</v>
      </c>
      <c r="N29" s="15">
        <f t="shared" si="3"/>
        <v>-95.050000000000068</v>
      </c>
    </row>
    <row r="30" spans="1:14" ht="18.75" customHeight="1" x14ac:dyDescent="0.35">
      <c r="A30" s="16" t="s">
        <v>57</v>
      </c>
      <c r="B30" s="23" t="s">
        <v>58</v>
      </c>
      <c r="C30" s="18">
        <v>0</v>
      </c>
      <c r="D30" s="18">
        <v>0</v>
      </c>
      <c r="E30" s="15">
        <f t="shared" si="0"/>
        <v>0</v>
      </c>
      <c r="F30" s="18">
        <v>11</v>
      </c>
      <c r="G30" s="18">
        <v>2.5</v>
      </c>
      <c r="H30" s="15">
        <f t="shared" si="1"/>
        <v>8.5</v>
      </c>
      <c r="I30" s="18">
        <v>30</v>
      </c>
      <c r="J30" s="18">
        <v>3.3</v>
      </c>
      <c r="K30" s="15">
        <f t="shared" si="2"/>
        <v>26.7</v>
      </c>
      <c r="L30" s="18">
        <v>30</v>
      </c>
      <c r="M30" s="18">
        <v>3.4</v>
      </c>
      <c r="N30" s="15">
        <f t="shared" si="3"/>
        <v>26.6</v>
      </c>
    </row>
    <row r="31" spans="1:14" ht="18.75" customHeight="1" x14ac:dyDescent="0.35">
      <c r="A31" s="16" t="s">
        <v>59</v>
      </c>
      <c r="B31" s="23" t="s">
        <v>60</v>
      </c>
      <c r="C31" s="18">
        <v>159.22</v>
      </c>
      <c r="D31" s="18">
        <v>169.5</v>
      </c>
      <c r="E31" s="15">
        <f t="shared" si="0"/>
        <v>-10.280000000000001</v>
      </c>
      <c r="F31" s="18">
        <v>314.2</v>
      </c>
      <c r="G31" s="18">
        <v>354.70000000000005</v>
      </c>
      <c r="H31" s="15">
        <f t="shared" si="1"/>
        <v>-40.500000000000057</v>
      </c>
      <c r="I31" s="18">
        <v>465.29999999999995</v>
      </c>
      <c r="J31" s="18">
        <v>544.04999999999995</v>
      </c>
      <c r="K31" s="15">
        <f t="shared" si="2"/>
        <v>-78.75</v>
      </c>
      <c r="L31" s="18">
        <v>616.19999999999993</v>
      </c>
      <c r="M31" s="18">
        <v>737.85</v>
      </c>
      <c r="N31" s="15">
        <f t="shared" si="3"/>
        <v>-121.65000000000009</v>
      </c>
    </row>
    <row r="32" spans="1:14" ht="18.75" customHeight="1" x14ac:dyDescent="0.35">
      <c r="A32" s="16" t="s">
        <v>61</v>
      </c>
      <c r="B32" s="25" t="s">
        <v>62</v>
      </c>
      <c r="C32" s="18">
        <v>45.256</v>
      </c>
      <c r="D32" s="18">
        <v>55.152999999999992</v>
      </c>
      <c r="E32" s="15">
        <f t="shared" si="0"/>
        <v>-9.8969999999999914</v>
      </c>
      <c r="F32" s="18">
        <v>100.90300000000001</v>
      </c>
      <c r="G32" s="18">
        <v>96.852999999999994</v>
      </c>
      <c r="H32" s="15">
        <f t="shared" si="1"/>
        <v>4.0500000000000114</v>
      </c>
      <c r="I32" s="18">
        <v>154.39499999999998</v>
      </c>
      <c r="J32" s="18">
        <v>137.298</v>
      </c>
      <c r="K32" s="15">
        <f t="shared" si="2"/>
        <v>17.09699999999998</v>
      </c>
      <c r="L32" s="18">
        <v>206.27700000000002</v>
      </c>
      <c r="M32" s="18">
        <v>200.66200000000001</v>
      </c>
      <c r="N32" s="15">
        <f t="shared" si="3"/>
        <v>5.6150000000000091</v>
      </c>
    </row>
    <row r="33" spans="1:14" ht="18.75" customHeight="1" x14ac:dyDescent="0.35">
      <c r="A33" s="16" t="s">
        <v>63</v>
      </c>
      <c r="B33" s="25" t="s">
        <v>64</v>
      </c>
      <c r="C33" s="18">
        <v>0.2</v>
      </c>
      <c r="D33" s="18">
        <v>0</v>
      </c>
      <c r="E33" s="15">
        <f t="shared" si="0"/>
        <v>0.2</v>
      </c>
      <c r="F33" s="18">
        <v>0.4</v>
      </c>
      <c r="G33" s="18">
        <v>0</v>
      </c>
      <c r="H33" s="15">
        <f t="shared" si="1"/>
        <v>0.4</v>
      </c>
      <c r="I33" s="18">
        <v>0.6</v>
      </c>
      <c r="J33" s="18">
        <v>0</v>
      </c>
      <c r="K33" s="15">
        <f t="shared" si="2"/>
        <v>0.6</v>
      </c>
      <c r="L33" s="18">
        <v>0.8</v>
      </c>
      <c r="M33" s="18">
        <v>0</v>
      </c>
      <c r="N33" s="15">
        <f t="shared" si="3"/>
        <v>0.8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343.7253545849461</v>
      </c>
      <c r="D34" s="15">
        <f>SUM(D35:D36)</f>
        <v>17.571957000000197</v>
      </c>
      <c r="E34" s="15">
        <f t="shared" si="0"/>
        <v>326.15339758494588</v>
      </c>
      <c r="F34" s="15">
        <f>SUM(F35:F36)</f>
        <v>446.309725369717</v>
      </c>
      <c r="G34" s="15">
        <f>SUM(G35:G36)</f>
        <v>47.15182200000001</v>
      </c>
      <c r="H34" s="15">
        <f t="shared" si="1"/>
        <v>399.15790336971702</v>
      </c>
      <c r="I34" s="15">
        <f>SUM(I35:I36)</f>
        <v>495.31661537333287</v>
      </c>
      <c r="J34" s="15">
        <f>SUM(J35:J36)</f>
        <v>72.526212000000015</v>
      </c>
      <c r="K34" s="15">
        <f t="shared" si="2"/>
        <v>422.79040337333288</v>
      </c>
      <c r="L34" s="15">
        <f>SUM(L35:L36)</f>
        <v>545.93167620608278</v>
      </c>
      <c r="M34" s="15">
        <f>SUM(M35:M36)</f>
        <v>104.04697900000002</v>
      </c>
      <c r="N34" s="15">
        <f t="shared" si="3"/>
        <v>441.88469720608276</v>
      </c>
    </row>
    <row r="35" spans="1:14" ht="18.75" customHeight="1" x14ac:dyDescent="0.3">
      <c r="A35" s="16" t="s">
        <v>67</v>
      </c>
      <c r="B35" s="26" t="s">
        <v>68</v>
      </c>
      <c r="C35" s="18">
        <v>343.7253545849461</v>
      </c>
      <c r="D35" s="18">
        <v>17.571957000000197</v>
      </c>
      <c r="E35" s="15">
        <f t="shared" si="0"/>
        <v>326.15339758494588</v>
      </c>
      <c r="F35" s="18">
        <v>446.309725369717</v>
      </c>
      <c r="G35" s="18">
        <v>47.15182200000001</v>
      </c>
      <c r="H35" s="15">
        <f t="shared" si="1"/>
        <v>399.15790336971702</v>
      </c>
      <c r="I35" s="18">
        <v>495.31661537333287</v>
      </c>
      <c r="J35" s="18">
        <v>72.526212000000015</v>
      </c>
      <c r="K35" s="15">
        <f t="shared" si="2"/>
        <v>422.79040337333288</v>
      </c>
      <c r="L35" s="18">
        <v>545.93167620608278</v>
      </c>
      <c r="M35" s="18">
        <v>104.04697900000002</v>
      </c>
      <c r="N35" s="15">
        <f t="shared" si="3"/>
        <v>441.88469720608276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126.57464541505391</v>
      </c>
      <c r="D37" s="15">
        <f>SUM(D38:D39)</f>
        <v>547.02804300000014</v>
      </c>
      <c r="E37" s="15">
        <f t="shared" si="0"/>
        <v>-420.45339758494623</v>
      </c>
      <c r="F37" s="15">
        <f>SUM(F38:F39)</f>
        <v>218.190274630283</v>
      </c>
      <c r="G37" s="15">
        <f>SUM(G38:G39)</f>
        <v>1007.5481780000002</v>
      </c>
      <c r="H37" s="15">
        <f t="shared" si="1"/>
        <v>-789.35790336971718</v>
      </c>
      <c r="I37" s="15">
        <f>SUM(I38:I39)</f>
        <v>298.68338462666719</v>
      </c>
      <c r="J37" s="15">
        <f>SUM(J38:J39)</f>
        <v>1482.3737880000008</v>
      </c>
      <c r="K37" s="15">
        <f t="shared" si="2"/>
        <v>-1183.6904033733335</v>
      </c>
      <c r="L37" s="15">
        <f>SUM(L38:L39)</f>
        <v>398.06832379391722</v>
      </c>
      <c r="M37" s="15">
        <f>SUM(M38:M39)</f>
        <v>1913.0530210000002</v>
      </c>
      <c r="N37" s="15">
        <f t="shared" si="3"/>
        <v>-1514.984697206083</v>
      </c>
    </row>
    <row r="38" spans="1:14" ht="18.75" customHeight="1" x14ac:dyDescent="0.3">
      <c r="A38" s="16" t="s">
        <v>73</v>
      </c>
      <c r="B38" s="26" t="s">
        <v>68</v>
      </c>
      <c r="C38" s="18">
        <v>62.374645415053912</v>
      </c>
      <c r="D38" s="18">
        <v>311.92804300000012</v>
      </c>
      <c r="E38" s="15">
        <f t="shared" si="0"/>
        <v>-249.5533975849462</v>
      </c>
      <c r="F38" s="18">
        <v>80.990274630282997</v>
      </c>
      <c r="G38" s="18">
        <v>476.54817800000018</v>
      </c>
      <c r="H38" s="15">
        <f t="shared" si="1"/>
        <v>-395.55790336971717</v>
      </c>
      <c r="I38" s="18">
        <v>89.883384626667194</v>
      </c>
      <c r="J38" s="18">
        <v>641.57378800000083</v>
      </c>
      <c r="K38" s="15">
        <f t="shared" si="2"/>
        <v>-551.69040337333365</v>
      </c>
      <c r="L38" s="18">
        <v>99.068323793917187</v>
      </c>
      <c r="M38" s="18">
        <v>769.55302100000029</v>
      </c>
      <c r="N38" s="15">
        <f t="shared" si="3"/>
        <v>-670.48469720608307</v>
      </c>
    </row>
    <row r="39" spans="1:14" ht="18.75" customHeight="1" x14ac:dyDescent="0.3">
      <c r="A39" s="16" t="s">
        <v>74</v>
      </c>
      <c r="B39" s="26" t="s">
        <v>70</v>
      </c>
      <c r="C39" s="18">
        <v>64.2</v>
      </c>
      <c r="D39" s="18">
        <v>235.1</v>
      </c>
      <c r="E39" s="15">
        <f t="shared" si="0"/>
        <v>-170.89999999999998</v>
      </c>
      <c r="F39" s="18">
        <v>137.19999999999999</v>
      </c>
      <c r="G39" s="18">
        <v>531</v>
      </c>
      <c r="H39" s="15">
        <f t="shared" si="1"/>
        <v>-393.8</v>
      </c>
      <c r="I39" s="18">
        <v>208.8</v>
      </c>
      <c r="J39" s="18">
        <v>840.8</v>
      </c>
      <c r="K39" s="15">
        <f t="shared" si="2"/>
        <v>-632</v>
      </c>
      <c r="L39" s="18">
        <v>299</v>
      </c>
      <c r="M39" s="18">
        <v>1143.5</v>
      </c>
      <c r="N39" s="15">
        <f t="shared" si="3"/>
        <v>-844.5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255.6</v>
      </c>
      <c r="D40" s="15">
        <f>SUM(D41:D42)</f>
        <v>79.216666666666669</v>
      </c>
      <c r="E40" s="15">
        <f t="shared" si="0"/>
        <v>176.38333333333333</v>
      </c>
      <c r="F40" s="15">
        <f>SUM(F41:F42)</f>
        <v>499.5</v>
      </c>
      <c r="G40" s="15">
        <f>SUM(G41:G42)</f>
        <v>94.666666666666671</v>
      </c>
      <c r="H40" s="15">
        <f t="shared" si="1"/>
        <v>404.83333333333331</v>
      </c>
      <c r="I40" s="15">
        <f>SUM(I41:I42)</f>
        <v>758.6</v>
      </c>
      <c r="J40" s="15">
        <f>SUM(J41:J42)</f>
        <v>180.7166666666667</v>
      </c>
      <c r="K40" s="15">
        <f t="shared" si="2"/>
        <v>577.88333333333333</v>
      </c>
      <c r="L40" s="15">
        <f>SUM(L41:L42)</f>
        <v>1295.5999999999999</v>
      </c>
      <c r="M40" s="15">
        <f>SUM(M41:M42)</f>
        <v>231.51666666666668</v>
      </c>
      <c r="N40" s="15">
        <f t="shared" si="3"/>
        <v>1064.0833333333333</v>
      </c>
    </row>
    <row r="41" spans="1:14" ht="18.75" customHeight="1" x14ac:dyDescent="0.35">
      <c r="A41" s="16" t="s">
        <v>77</v>
      </c>
      <c r="B41" s="20" t="s">
        <v>78</v>
      </c>
      <c r="C41" s="18">
        <v>0</v>
      </c>
      <c r="D41" s="18">
        <v>69.916666666666671</v>
      </c>
      <c r="E41" s="15">
        <f t="shared" si="0"/>
        <v>-69.916666666666671</v>
      </c>
      <c r="F41" s="18">
        <v>0</v>
      </c>
      <c r="G41" s="18">
        <v>77.666666666666671</v>
      </c>
      <c r="H41" s="15">
        <f t="shared" si="1"/>
        <v>-77.666666666666671</v>
      </c>
      <c r="I41" s="18">
        <v>0</v>
      </c>
      <c r="J41" s="18">
        <v>151.91666666666669</v>
      </c>
      <c r="K41" s="15">
        <f t="shared" si="2"/>
        <v>-151.91666666666669</v>
      </c>
      <c r="L41" s="18">
        <v>0</v>
      </c>
      <c r="M41" s="18">
        <v>189.41666666666669</v>
      </c>
      <c r="N41" s="15">
        <f t="shared" si="3"/>
        <v>-189.41666666666669</v>
      </c>
    </row>
    <row r="42" spans="1:14" ht="18.75" customHeight="1" x14ac:dyDescent="0.35">
      <c r="A42" s="16" t="s">
        <v>79</v>
      </c>
      <c r="B42" s="20" t="s">
        <v>80</v>
      </c>
      <c r="C42" s="18">
        <v>255.6</v>
      </c>
      <c r="D42" s="18">
        <v>9.3000000000000007</v>
      </c>
      <c r="E42" s="15">
        <f t="shared" si="0"/>
        <v>246.29999999999998</v>
      </c>
      <c r="F42" s="18">
        <v>499.5</v>
      </c>
      <c r="G42" s="18">
        <v>17</v>
      </c>
      <c r="H42" s="15">
        <f t="shared" si="1"/>
        <v>482.5</v>
      </c>
      <c r="I42" s="18">
        <v>758.6</v>
      </c>
      <c r="J42" s="18">
        <v>28.8</v>
      </c>
      <c r="K42" s="15">
        <f t="shared" si="2"/>
        <v>729.80000000000007</v>
      </c>
      <c r="L42" s="18">
        <v>1295.5999999999999</v>
      </c>
      <c r="M42" s="18">
        <v>42.1</v>
      </c>
      <c r="N42" s="15">
        <f t="shared" si="3"/>
        <v>1253.5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5059.2922500000004</v>
      </c>
      <c r="D44" s="15">
        <f>+D45+D61+D77</f>
        <v>4576.0864999999994</v>
      </c>
      <c r="E44" s="15">
        <f t="shared" ref="E44" si="4">+C44-D44</f>
        <v>483.20575000000099</v>
      </c>
      <c r="F44" s="15">
        <f>+F45+F61+H72+F77+F91</f>
        <v>7817.7144999999991</v>
      </c>
      <c r="G44" s="15">
        <f>+G45+G61+G77</f>
        <v>7176.4710000000005</v>
      </c>
      <c r="H44" s="15">
        <f t="shared" ref="H44:H91" si="5">+F44-G44</f>
        <v>641.24349999999868</v>
      </c>
      <c r="I44" s="15">
        <f>+I45+I61+K72+I77+I91</f>
        <v>8158.9367499999998</v>
      </c>
      <c r="J44" s="15">
        <f>+J45+J61+J77</f>
        <v>8806.1814999999988</v>
      </c>
      <c r="K44" s="15">
        <f t="shared" ref="K44:K91" si="6">+I44-J44</f>
        <v>-647.24474999999893</v>
      </c>
      <c r="L44" s="15">
        <f>+L45+L61+N72+L77+L91</f>
        <v>6748.6020000000008</v>
      </c>
      <c r="M44" s="15">
        <f>+M45+M61+M77</f>
        <v>7286.1886450000002</v>
      </c>
      <c r="N44" s="15">
        <f t="shared" ref="N44:N91" si="7">+L44-M44</f>
        <v>-537.58664499999941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865.40625000000011</v>
      </c>
      <c r="D45" s="15">
        <f>+D46+D51+D56</f>
        <v>525.93849999999998</v>
      </c>
      <c r="E45" s="15">
        <f t="shared" si="0"/>
        <v>339.46775000000014</v>
      </c>
      <c r="F45" s="15">
        <f>+F46+F51+F56</f>
        <v>823.69749999999988</v>
      </c>
      <c r="G45" s="15">
        <f>+G46+G51+G56</f>
        <v>-162.83199999999982</v>
      </c>
      <c r="H45" s="15">
        <f t="shared" si="5"/>
        <v>986.52949999999964</v>
      </c>
      <c r="I45" s="15">
        <f>+I46+I51+I56</f>
        <v>1344.04375</v>
      </c>
      <c r="J45" s="15">
        <f>+J46+J51+J56</f>
        <v>995.31649999999968</v>
      </c>
      <c r="K45" s="15">
        <f t="shared" si="6"/>
        <v>348.72725000000037</v>
      </c>
      <c r="L45" s="15">
        <f>+L46+L51+L56</f>
        <v>976.14100000000008</v>
      </c>
      <c r="M45" s="15">
        <f>+M46+M51+M56</f>
        <v>756.83464499999945</v>
      </c>
      <c r="N45" s="15">
        <f t="shared" si="7"/>
        <v>219.30635500000062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107.58799999999999</v>
      </c>
      <c r="D46" s="15">
        <f>SUM(D47:D50)</f>
        <v>182.75299999999993</v>
      </c>
      <c r="E46" s="15">
        <f t="shared" si="0"/>
        <v>-75.164999999999935</v>
      </c>
      <c r="F46" s="15">
        <f>SUM(F47:F50)</f>
        <v>115.86499999999999</v>
      </c>
      <c r="G46" s="15">
        <f>SUM(G47:G50)</f>
        <v>120.50300000000013</v>
      </c>
      <c r="H46" s="15">
        <f t="shared" si="5"/>
        <v>-4.6380000000001331</v>
      </c>
      <c r="I46" s="15">
        <f>SUM(I47:I50)</f>
        <v>153.03399999999999</v>
      </c>
      <c r="J46" s="15">
        <f>SUM(J47:J50)</f>
        <v>209.04099999999985</v>
      </c>
      <c r="K46" s="15">
        <f t="shared" si="6"/>
        <v>-56.006999999999863</v>
      </c>
      <c r="L46" s="15">
        <f>SUM(L47:L50)</f>
        <v>-90.38900000000001</v>
      </c>
      <c r="M46" s="15">
        <f>SUM(M47:M50)</f>
        <v>653.34999999999991</v>
      </c>
      <c r="N46" s="15">
        <f t="shared" si="7"/>
        <v>-743.73899999999992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5"/>
        <v>0</v>
      </c>
      <c r="I47" s="18">
        <v>0</v>
      </c>
      <c r="J47" s="18">
        <v>0</v>
      </c>
      <c r="K47" s="15">
        <f t="shared" si="6"/>
        <v>0</v>
      </c>
      <c r="L47" s="18">
        <v>0</v>
      </c>
      <c r="M47" s="18">
        <v>0</v>
      </c>
      <c r="N47" s="15">
        <f t="shared" si="7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71.875999999999948</v>
      </c>
      <c r="E48" s="15">
        <f t="shared" si="0"/>
        <v>-71.875999999999948</v>
      </c>
      <c r="F48" s="18">
        <v>0</v>
      </c>
      <c r="G48" s="18">
        <v>86.300000000000125</v>
      </c>
      <c r="H48" s="15">
        <f t="shared" si="5"/>
        <v>-86.300000000000125</v>
      </c>
      <c r="I48" s="18">
        <v>0</v>
      </c>
      <c r="J48" s="18">
        <v>89.603999999999843</v>
      </c>
      <c r="K48" s="15">
        <f t="shared" si="6"/>
        <v>-89.603999999999843</v>
      </c>
      <c r="L48" s="18">
        <v>0</v>
      </c>
      <c r="M48" s="18">
        <v>456.279</v>
      </c>
      <c r="N48" s="15">
        <f t="shared" si="7"/>
        <v>-456.279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5"/>
        <v>0</v>
      </c>
      <c r="I49" s="18">
        <v>0</v>
      </c>
      <c r="J49" s="18">
        <v>0</v>
      </c>
      <c r="K49" s="15">
        <f t="shared" si="6"/>
        <v>0</v>
      </c>
      <c r="L49" s="18">
        <v>0</v>
      </c>
      <c r="M49" s="18">
        <v>0</v>
      </c>
      <c r="N49" s="15">
        <f t="shared" si="7"/>
        <v>0</v>
      </c>
    </row>
    <row r="50" spans="1:14" ht="18.75" customHeight="1" x14ac:dyDescent="0.3">
      <c r="A50" s="16" t="s">
        <v>94</v>
      </c>
      <c r="B50" s="26" t="s">
        <v>70</v>
      </c>
      <c r="C50" s="18">
        <v>107.58799999999999</v>
      </c>
      <c r="D50" s="18">
        <v>110.877</v>
      </c>
      <c r="E50" s="15">
        <f t="shared" si="0"/>
        <v>-3.2890000000000015</v>
      </c>
      <c r="F50" s="18">
        <v>115.86499999999999</v>
      </c>
      <c r="G50" s="18">
        <v>34.203000000000003</v>
      </c>
      <c r="H50" s="15">
        <f t="shared" si="5"/>
        <v>81.661999999999992</v>
      </c>
      <c r="I50" s="18">
        <v>153.03399999999999</v>
      </c>
      <c r="J50" s="18">
        <v>119.43700000000001</v>
      </c>
      <c r="K50" s="15">
        <f t="shared" si="6"/>
        <v>33.59699999999998</v>
      </c>
      <c r="L50" s="18">
        <v>-90.38900000000001</v>
      </c>
      <c r="M50" s="18">
        <v>197.07099999999997</v>
      </c>
      <c r="N50" s="15">
        <f t="shared" si="7"/>
        <v>-287.45999999999998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41.101250000000007</v>
      </c>
      <c r="D51" s="15">
        <f>SUM(D52:D55)</f>
        <v>420.37650000000008</v>
      </c>
      <c r="E51" s="15">
        <f t="shared" si="0"/>
        <v>-379.27525000000009</v>
      </c>
      <c r="F51" s="15">
        <f>SUM(F52:F55)</f>
        <v>11.616499999999998</v>
      </c>
      <c r="G51" s="15">
        <f>SUM(G52:G55)</f>
        <v>130.61600000000007</v>
      </c>
      <c r="H51" s="15">
        <f t="shared" si="5"/>
        <v>-118.99950000000007</v>
      </c>
      <c r="I51" s="15">
        <f>SUM(I52:I55)</f>
        <v>31.318750000000026</v>
      </c>
      <c r="J51" s="15">
        <f>SUM(J52:J55)</f>
        <v>-84.794500000000141</v>
      </c>
      <c r="K51" s="15">
        <f t="shared" si="6"/>
        <v>116.11325000000016</v>
      </c>
      <c r="L51" s="15">
        <f>SUM(L52:L55)</f>
        <v>17.733999999999995</v>
      </c>
      <c r="M51" s="15">
        <f>SUM(M52:M55)</f>
        <v>-198.82535500000037</v>
      </c>
      <c r="N51" s="15">
        <f t="shared" si="7"/>
        <v>216.55935500000038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5"/>
        <v>0</v>
      </c>
      <c r="I52" s="18">
        <v>0</v>
      </c>
      <c r="J52" s="18">
        <v>0</v>
      </c>
      <c r="K52" s="15">
        <f t="shared" si="6"/>
        <v>0</v>
      </c>
      <c r="L52" s="18">
        <v>0</v>
      </c>
      <c r="M52" s="18">
        <v>0</v>
      </c>
      <c r="N52" s="15">
        <f t="shared" si="7"/>
        <v>0</v>
      </c>
    </row>
    <row r="53" spans="1:14" ht="18.75" customHeight="1" x14ac:dyDescent="0.3">
      <c r="A53" s="16" t="s">
        <v>98</v>
      </c>
      <c r="B53" s="26" t="s">
        <v>92</v>
      </c>
      <c r="C53" s="18">
        <v>1.87575</v>
      </c>
      <c r="D53" s="18">
        <v>131.21725000000001</v>
      </c>
      <c r="E53" s="15">
        <f t="shared" si="0"/>
        <v>-129.3415</v>
      </c>
      <c r="F53" s="18">
        <v>3.7514999999999996</v>
      </c>
      <c r="G53" s="18">
        <v>-59.465499999999956</v>
      </c>
      <c r="H53" s="15">
        <f t="shared" si="5"/>
        <v>63.216999999999956</v>
      </c>
      <c r="I53" s="18">
        <v>5.6272500000000001</v>
      </c>
      <c r="J53" s="18">
        <v>52.307749999999999</v>
      </c>
      <c r="K53" s="15">
        <f t="shared" si="6"/>
        <v>-46.680499999999995</v>
      </c>
      <c r="L53" s="18">
        <v>7.5030000000000001</v>
      </c>
      <c r="M53" s="18">
        <v>183.52464499999999</v>
      </c>
      <c r="N53" s="15">
        <f t="shared" si="7"/>
        <v>-176.02164499999998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5"/>
        <v>0</v>
      </c>
      <c r="I54" s="18">
        <v>0</v>
      </c>
      <c r="J54" s="18">
        <v>0</v>
      </c>
      <c r="K54" s="15">
        <f t="shared" si="6"/>
        <v>0</v>
      </c>
      <c r="L54" s="18">
        <v>0</v>
      </c>
      <c r="M54" s="18">
        <v>0</v>
      </c>
      <c r="N54" s="15">
        <f t="shared" si="7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39.225500000000011</v>
      </c>
      <c r="D55" s="18">
        <v>289.15925000000004</v>
      </c>
      <c r="E55" s="15">
        <f t="shared" si="0"/>
        <v>-249.93375000000003</v>
      </c>
      <c r="F55" s="18">
        <v>7.8649999999999984</v>
      </c>
      <c r="G55" s="18">
        <v>190.08150000000003</v>
      </c>
      <c r="H55" s="15">
        <f t="shared" si="5"/>
        <v>-182.21650000000002</v>
      </c>
      <c r="I55" s="18">
        <v>25.691500000000026</v>
      </c>
      <c r="J55" s="18">
        <v>-137.10225000000014</v>
      </c>
      <c r="K55" s="15">
        <f t="shared" si="6"/>
        <v>162.79375000000016</v>
      </c>
      <c r="L55" s="18">
        <v>10.230999999999995</v>
      </c>
      <c r="M55" s="18">
        <v>-382.35000000000036</v>
      </c>
      <c r="N55" s="15">
        <f t="shared" si="7"/>
        <v>392.58100000000036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716.7170000000001</v>
      </c>
      <c r="D56" s="15">
        <f>SUM(D57:D60)</f>
        <v>-77.190999999999974</v>
      </c>
      <c r="E56" s="15">
        <f t="shared" si="0"/>
        <v>793.90800000000013</v>
      </c>
      <c r="F56" s="15">
        <f>SUM(F57:F60)</f>
        <v>696.21599999999989</v>
      </c>
      <c r="G56" s="15">
        <f>SUM(G57:G60)</f>
        <v>-413.95100000000002</v>
      </c>
      <c r="H56" s="15">
        <f t="shared" si="5"/>
        <v>1110.1669999999999</v>
      </c>
      <c r="I56" s="15">
        <f>SUM(I57:I60)</f>
        <v>1159.691</v>
      </c>
      <c r="J56" s="15">
        <f>SUM(J57:J60)</f>
        <v>871.06999999999994</v>
      </c>
      <c r="K56" s="15">
        <f t="shared" si="6"/>
        <v>288.62100000000009</v>
      </c>
      <c r="L56" s="15">
        <f>SUM(L57:L60)</f>
        <v>1048.796</v>
      </c>
      <c r="M56" s="15">
        <f>SUM(M57:M60)</f>
        <v>302.31</v>
      </c>
      <c r="N56" s="15">
        <f t="shared" si="7"/>
        <v>746.4860000000001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5"/>
        <v>0</v>
      </c>
      <c r="I57" s="18">
        <v>0</v>
      </c>
      <c r="J57" s="18">
        <v>0</v>
      </c>
      <c r="K57" s="15">
        <f t="shared" si="6"/>
        <v>0</v>
      </c>
      <c r="L57" s="18">
        <v>0</v>
      </c>
      <c r="M57" s="18">
        <v>0</v>
      </c>
      <c r="N57" s="15">
        <f t="shared" si="7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5"/>
        <v>0</v>
      </c>
      <c r="I58" s="18">
        <v>0</v>
      </c>
      <c r="J58" s="18">
        <v>0</v>
      </c>
      <c r="K58" s="15">
        <f t="shared" si="6"/>
        <v>0</v>
      </c>
      <c r="L58" s="18">
        <v>0</v>
      </c>
      <c r="M58" s="18">
        <v>0</v>
      </c>
      <c r="N58" s="15">
        <f t="shared" si="7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5"/>
        <v>0</v>
      </c>
      <c r="I59" s="18">
        <v>0</v>
      </c>
      <c r="J59" s="18">
        <v>0</v>
      </c>
      <c r="K59" s="15">
        <f t="shared" si="6"/>
        <v>0</v>
      </c>
      <c r="L59" s="18">
        <v>0</v>
      </c>
      <c r="M59" s="18">
        <v>0</v>
      </c>
      <c r="N59" s="15">
        <f t="shared" si="7"/>
        <v>0</v>
      </c>
    </row>
    <row r="60" spans="1:14" ht="18.75" customHeight="1" x14ac:dyDescent="0.3">
      <c r="A60" s="16" t="s">
        <v>106</v>
      </c>
      <c r="B60" s="26" t="s">
        <v>70</v>
      </c>
      <c r="C60" s="18">
        <v>716.7170000000001</v>
      </c>
      <c r="D60" s="18">
        <v>-77.190999999999974</v>
      </c>
      <c r="E60" s="15">
        <f t="shared" si="0"/>
        <v>793.90800000000013</v>
      </c>
      <c r="F60" s="18">
        <v>696.21599999999989</v>
      </c>
      <c r="G60" s="18">
        <v>-413.95100000000002</v>
      </c>
      <c r="H60" s="15">
        <f t="shared" si="5"/>
        <v>1110.1669999999999</v>
      </c>
      <c r="I60" s="18">
        <v>1159.691</v>
      </c>
      <c r="J60" s="18">
        <v>871.06999999999994</v>
      </c>
      <c r="K60" s="15">
        <f t="shared" si="6"/>
        <v>288.62100000000009</v>
      </c>
      <c r="L60" s="18">
        <v>1048.796</v>
      </c>
      <c r="M60" s="18">
        <v>302.31</v>
      </c>
      <c r="N60" s="15">
        <f t="shared" si="7"/>
        <v>746.4860000000001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81.600000000000023</v>
      </c>
      <c r="D61" s="15">
        <f>+D62+D67</f>
        <v>3030.8599999999997</v>
      </c>
      <c r="E61" s="15">
        <f t="shared" si="0"/>
        <v>-2949.2599999999998</v>
      </c>
      <c r="F61" s="15">
        <f>+F62+F67</f>
        <v>-493.1</v>
      </c>
      <c r="G61" s="15">
        <f>+G62+G67</f>
        <v>4860.8999999999996</v>
      </c>
      <c r="H61" s="15">
        <f t="shared" si="5"/>
        <v>-5354</v>
      </c>
      <c r="I61" s="15">
        <f>+I62+I67</f>
        <v>-232.8</v>
      </c>
      <c r="J61" s="15">
        <f>+J62+J67</f>
        <v>5018.7999999999993</v>
      </c>
      <c r="K61" s="15">
        <f t="shared" si="6"/>
        <v>-5251.5999999999995</v>
      </c>
      <c r="L61" s="15">
        <f>+L62+L67</f>
        <v>381.3000000000003</v>
      </c>
      <c r="M61" s="15">
        <f>+M62+M67</f>
        <v>6917.8</v>
      </c>
      <c r="N61" s="15">
        <f t="shared" si="7"/>
        <v>-6536.5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231.8</v>
      </c>
      <c r="D62" s="15">
        <f>SUM(D63:D66)</f>
        <v>86.7</v>
      </c>
      <c r="E62" s="15">
        <f t="shared" si="0"/>
        <v>145.10000000000002</v>
      </c>
      <c r="F62" s="15">
        <f>SUM(F63:F66)</f>
        <v>223.99999999999991</v>
      </c>
      <c r="G62" s="15">
        <f>SUM(G63:G66)</f>
        <v>71.5</v>
      </c>
      <c r="H62" s="15">
        <f t="shared" si="5"/>
        <v>152.49999999999991</v>
      </c>
      <c r="I62" s="15">
        <f>SUM(I63:I66)</f>
        <v>418.90000000000003</v>
      </c>
      <c r="J62" s="15">
        <f>SUM(J63:J66)</f>
        <v>82.1</v>
      </c>
      <c r="K62" s="15">
        <f t="shared" si="6"/>
        <v>336.80000000000007</v>
      </c>
      <c r="L62" s="15">
        <f>SUM(L63:L66)</f>
        <v>671.90000000000009</v>
      </c>
      <c r="M62" s="15">
        <f>SUM(M63:M66)</f>
        <v>65.2</v>
      </c>
      <c r="N62" s="15">
        <f t="shared" si="7"/>
        <v>606.70000000000005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5"/>
        <v>0</v>
      </c>
      <c r="I63" s="18">
        <v>0</v>
      </c>
      <c r="J63" s="18">
        <v>0</v>
      </c>
      <c r="K63" s="15">
        <f t="shared" si="6"/>
        <v>0</v>
      </c>
      <c r="L63" s="18">
        <v>0</v>
      </c>
      <c r="M63" s="18">
        <v>0</v>
      </c>
      <c r="N63" s="15">
        <f t="shared" si="7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-10.8</v>
      </c>
      <c r="D64" s="18">
        <v>1.7</v>
      </c>
      <c r="E64" s="15">
        <f t="shared" si="0"/>
        <v>-12.5</v>
      </c>
      <c r="F64" s="18">
        <v>-0.80000000000000071</v>
      </c>
      <c r="G64" s="18">
        <v>1.7</v>
      </c>
      <c r="H64" s="15">
        <f t="shared" si="5"/>
        <v>-2.5000000000000009</v>
      </c>
      <c r="I64" s="18">
        <v>5.8000000000000007</v>
      </c>
      <c r="J64" s="18">
        <v>-6.5</v>
      </c>
      <c r="K64" s="15">
        <f t="shared" si="6"/>
        <v>12.3</v>
      </c>
      <c r="L64" s="18">
        <v>6.5</v>
      </c>
      <c r="M64" s="18">
        <v>-6.7</v>
      </c>
      <c r="N64" s="15">
        <f t="shared" si="7"/>
        <v>13.2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5"/>
        <v>0</v>
      </c>
      <c r="I65" s="18">
        <v>0</v>
      </c>
      <c r="J65" s="18">
        <v>0</v>
      </c>
      <c r="K65" s="15">
        <f t="shared" si="6"/>
        <v>0</v>
      </c>
      <c r="L65" s="18">
        <v>0</v>
      </c>
      <c r="M65" s="18">
        <v>0</v>
      </c>
      <c r="N65" s="15">
        <f t="shared" si="7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242.60000000000002</v>
      </c>
      <c r="D66" s="18">
        <v>85</v>
      </c>
      <c r="E66" s="15">
        <f t="shared" si="0"/>
        <v>157.60000000000002</v>
      </c>
      <c r="F66" s="18">
        <v>224.79999999999993</v>
      </c>
      <c r="G66" s="18">
        <v>69.8</v>
      </c>
      <c r="H66" s="15">
        <f t="shared" si="5"/>
        <v>154.99999999999994</v>
      </c>
      <c r="I66" s="18">
        <v>413.1</v>
      </c>
      <c r="J66" s="18">
        <v>88.6</v>
      </c>
      <c r="K66" s="15">
        <f t="shared" si="6"/>
        <v>324.5</v>
      </c>
      <c r="L66" s="18">
        <v>665.40000000000009</v>
      </c>
      <c r="M66" s="18">
        <v>71.900000000000006</v>
      </c>
      <c r="N66" s="15">
        <f t="shared" si="7"/>
        <v>593.50000000000011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-150.19999999999999</v>
      </c>
      <c r="D67" s="15">
        <f>SUM(D68:D71)</f>
        <v>2944.16</v>
      </c>
      <c r="E67" s="15">
        <f t="shared" si="0"/>
        <v>-3094.3599999999997</v>
      </c>
      <c r="F67" s="15">
        <f>SUM(F68:F71)</f>
        <v>-717.09999999999991</v>
      </c>
      <c r="G67" s="15">
        <f>SUM(G68:G71)</f>
        <v>4789.3999999999996</v>
      </c>
      <c r="H67" s="15">
        <f t="shared" si="5"/>
        <v>-5506.5</v>
      </c>
      <c r="I67" s="15">
        <f>SUM(I68:I71)</f>
        <v>-651.70000000000005</v>
      </c>
      <c r="J67" s="15">
        <f>SUM(J68:J71)</f>
        <v>4936.6999999999989</v>
      </c>
      <c r="K67" s="15">
        <f t="shared" si="6"/>
        <v>-5588.3999999999987</v>
      </c>
      <c r="L67" s="15">
        <f>SUM(L68:L71)</f>
        <v>-290.5999999999998</v>
      </c>
      <c r="M67" s="15">
        <f>SUM(M68:M71)</f>
        <v>6852.6</v>
      </c>
      <c r="N67" s="15">
        <f t="shared" si="7"/>
        <v>-7143.2</v>
      </c>
    </row>
    <row r="68" spans="1:14" ht="18.75" customHeight="1" x14ac:dyDescent="0.3">
      <c r="A68" s="16" t="s">
        <v>114</v>
      </c>
      <c r="B68" s="26" t="s">
        <v>90</v>
      </c>
      <c r="C68" s="18">
        <v>-354.1</v>
      </c>
      <c r="D68" s="18">
        <v>0</v>
      </c>
      <c r="E68" s="15">
        <f t="shared" si="0"/>
        <v>-354.1</v>
      </c>
      <c r="F68" s="18">
        <v>-1026</v>
      </c>
      <c r="G68" s="18">
        <v>0</v>
      </c>
      <c r="H68" s="15">
        <f t="shared" si="5"/>
        <v>-1026</v>
      </c>
      <c r="I68" s="18">
        <v>-1320.6000000000001</v>
      </c>
      <c r="J68" s="18">
        <v>0</v>
      </c>
      <c r="K68" s="15">
        <f t="shared" si="6"/>
        <v>-1320.6000000000001</v>
      </c>
      <c r="L68" s="18">
        <v>-1544.1</v>
      </c>
      <c r="M68" s="18">
        <v>0</v>
      </c>
      <c r="N68" s="15">
        <f t="shared" si="7"/>
        <v>-1544.1</v>
      </c>
    </row>
    <row r="69" spans="1:14" ht="18.75" customHeight="1" x14ac:dyDescent="0.3">
      <c r="A69" s="16" t="s">
        <v>115</v>
      </c>
      <c r="B69" s="26" t="s">
        <v>92</v>
      </c>
      <c r="C69" s="18">
        <v>75.600000000000009</v>
      </c>
      <c r="D69" s="18">
        <v>93.1</v>
      </c>
      <c r="E69" s="15">
        <f t="shared" si="0"/>
        <v>-17.499999999999986</v>
      </c>
      <c r="F69" s="18">
        <v>44.6</v>
      </c>
      <c r="G69" s="18">
        <v>63.4</v>
      </c>
      <c r="H69" s="15">
        <f t="shared" si="5"/>
        <v>-18.799999999999997</v>
      </c>
      <c r="I69" s="18">
        <v>119.99999999999999</v>
      </c>
      <c r="J69" s="18">
        <v>135.9</v>
      </c>
      <c r="K69" s="15">
        <f t="shared" si="6"/>
        <v>-15.90000000000002</v>
      </c>
      <c r="L69" s="18">
        <v>334.2</v>
      </c>
      <c r="M69" s="18">
        <v>139.1</v>
      </c>
      <c r="N69" s="15">
        <f t="shared" si="7"/>
        <v>195.1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2855.4</v>
      </c>
      <c r="E70" s="15">
        <f t="shared" ref="E70:E91" si="8">+C70-D70</f>
        <v>-2855.4</v>
      </c>
      <c r="F70" s="18">
        <v>0</v>
      </c>
      <c r="G70" s="18">
        <v>4631.7</v>
      </c>
      <c r="H70" s="15">
        <f t="shared" si="5"/>
        <v>-4631.7</v>
      </c>
      <c r="I70" s="18">
        <v>0</v>
      </c>
      <c r="J70" s="18">
        <v>4704.3999999999996</v>
      </c>
      <c r="K70" s="15">
        <f t="shared" si="6"/>
        <v>-4704.3999999999996</v>
      </c>
      <c r="L70" s="18">
        <v>0</v>
      </c>
      <c r="M70" s="18">
        <v>4534</v>
      </c>
      <c r="N70" s="15">
        <f t="shared" si="7"/>
        <v>-4534</v>
      </c>
    </row>
    <row r="71" spans="1:14" ht="18.75" customHeight="1" x14ac:dyDescent="0.3">
      <c r="A71" s="16" t="s">
        <v>117</v>
      </c>
      <c r="B71" s="26" t="s">
        <v>70</v>
      </c>
      <c r="C71" s="18">
        <v>128.30000000000001</v>
      </c>
      <c r="D71" s="18">
        <v>-4.34</v>
      </c>
      <c r="E71" s="15">
        <f t="shared" si="8"/>
        <v>132.64000000000001</v>
      </c>
      <c r="F71" s="18">
        <v>264.3</v>
      </c>
      <c r="G71" s="18">
        <v>94.3</v>
      </c>
      <c r="H71" s="15">
        <f t="shared" si="5"/>
        <v>170</v>
      </c>
      <c r="I71" s="18">
        <v>548.90000000000009</v>
      </c>
      <c r="J71" s="18">
        <v>96.4</v>
      </c>
      <c r="K71" s="15">
        <f t="shared" si="6"/>
        <v>452.50000000000011</v>
      </c>
      <c r="L71" s="18">
        <v>919.30000000000007</v>
      </c>
      <c r="M71" s="18">
        <v>2179.5</v>
      </c>
      <c r="N71" s="15">
        <f t="shared" si="7"/>
        <v>-1260.1999999999998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122.563</v>
      </c>
      <c r="F72" s="32"/>
      <c r="G72" s="32"/>
      <c r="H72" s="15">
        <f>SUM(H73:H76)</f>
        <v>205.51</v>
      </c>
      <c r="I72" s="32"/>
      <c r="J72" s="32"/>
      <c r="K72" s="15">
        <f>SUM(K73:K76)</f>
        <v>256.483</v>
      </c>
      <c r="L72" s="32"/>
      <c r="M72" s="32"/>
      <c r="N72" s="15">
        <f>SUM(N73:N76)</f>
        <v>320.42600000000004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119</v>
      </c>
      <c r="F73" s="32"/>
      <c r="G73" s="32"/>
      <c r="H73" s="18">
        <v>212.9</v>
      </c>
      <c r="I73" s="32"/>
      <c r="J73" s="32"/>
      <c r="K73" s="18">
        <v>279.3</v>
      </c>
      <c r="L73" s="32"/>
      <c r="M73" s="32"/>
      <c r="N73" s="18">
        <v>371.1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19.399999999999999</v>
      </c>
      <c r="F74" s="32"/>
      <c r="G74" s="32"/>
      <c r="H74" s="18">
        <v>35.1</v>
      </c>
      <c r="I74" s="32"/>
      <c r="J74" s="32"/>
      <c r="K74" s="18">
        <v>30.9</v>
      </c>
      <c r="L74" s="32"/>
      <c r="M74" s="32"/>
      <c r="N74" s="18">
        <v>10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-15.837</v>
      </c>
      <c r="F76" s="32"/>
      <c r="G76" s="32"/>
      <c r="H76" s="18">
        <v>-42.490000000000016</v>
      </c>
      <c r="I76" s="32"/>
      <c r="J76" s="32"/>
      <c r="K76" s="18">
        <v>-53.717000000000006</v>
      </c>
      <c r="L76" s="32"/>
      <c r="M76" s="32"/>
      <c r="N76" s="18">
        <v>-60.673999999999999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3945.8230000000003</v>
      </c>
      <c r="D77" s="15">
        <f>SUM(D79:D82)</f>
        <v>1019.288</v>
      </c>
      <c r="E77" s="15">
        <f t="shared" si="8"/>
        <v>2926.5350000000003</v>
      </c>
      <c r="F77" s="15">
        <f>SUM(F79:F82)</f>
        <v>7065.3069999999989</v>
      </c>
      <c r="G77" s="15">
        <f>SUM(G79:G82)</f>
        <v>2478.4030000000002</v>
      </c>
      <c r="H77" s="15">
        <f t="shared" si="5"/>
        <v>4586.9039999999986</v>
      </c>
      <c r="I77" s="15">
        <f>SUM(I79:I82)</f>
        <v>6769.81</v>
      </c>
      <c r="J77" s="15">
        <f>SUM(J79:J82)</f>
        <v>2792.0650000000001</v>
      </c>
      <c r="K77" s="15">
        <f t="shared" si="6"/>
        <v>3977.7450000000003</v>
      </c>
      <c r="L77" s="15">
        <f>SUM(L79:L82)</f>
        <v>4997.4350000000004</v>
      </c>
      <c r="M77" s="15">
        <f>SUM(M79:M82)</f>
        <v>-388.44599999999991</v>
      </c>
      <c r="N77" s="15">
        <f t="shared" si="7"/>
        <v>5385.8810000000003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3650.5</v>
      </c>
      <c r="D79" s="18">
        <v>313.20000000000005</v>
      </c>
      <c r="E79" s="15">
        <f t="shared" si="8"/>
        <v>3337.3</v>
      </c>
      <c r="F79" s="18">
        <v>6136.2</v>
      </c>
      <c r="G79" s="18">
        <v>676</v>
      </c>
      <c r="H79" s="15">
        <f t="shared" si="5"/>
        <v>5460.2</v>
      </c>
      <c r="I79" s="18">
        <v>5703.4</v>
      </c>
      <c r="J79" s="18">
        <v>669.7</v>
      </c>
      <c r="K79" s="15">
        <f t="shared" si="6"/>
        <v>5033.7</v>
      </c>
      <c r="L79" s="18">
        <v>1407.6</v>
      </c>
      <c r="M79" s="18">
        <v>-3256.1000000000004</v>
      </c>
      <c r="N79" s="15">
        <f t="shared" si="7"/>
        <v>4663.7000000000007</v>
      </c>
    </row>
    <row r="80" spans="1:14" ht="18.75" customHeight="1" x14ac:dyDescent="0.3">
      <c r="A80" s="16" t="s">
        <v>127</v>
      </c>
      <c r="B80" s="26" t="s">
        <v>92</v>
      </c>
      <c r="C80" s="18">
        <v>107.00000000000003</v>
      </c>
      <c r="D80" s="18">
        <v>588.20000000000005</v>
      </c>
      <c r="E80" s="15">
        <f t="shared" si="8"/>
        <v>-481.20000000000005</v>
      </c>
      <c r="F80" s="18">
        <v>-201.50000000000006</v>
      </c>
      <c r="G80" s="18">
        <v>1150.0000000000002</v>
      </c>
      <c r="H80" s="15">
        <f t="shared" si="5"/>
        <v>-1351.5000000000002</v>
      </c>
      <c r="I80" s="18">
        <v>-264.90000000000003</v>
      </c>
      <c r="J80" s="18">
        <v>1057.5999999999999</v>
      </c>
      <c r="K80" s="15">
        <f t="shared" si="6"/>
        <v>-1322.5</v>
      </c>
      <c r="L80" s="18">
        <v>1657.3999999999999</v>
      </c>
      <c r="M80" s="18">
        <v>974.60000000000014</v>
      </c>
      <c r="N80" s="15">
        <f t="shared" si="7"/>
        <v>682.79999999999973</v>
      </c>
    </row>
    <row r="81" spans="1:14" ht="18.75" customHeight="1" x14ac:dyDescent="0.3">
      <c r="A81" s="16" t="s">
        <v>128</v>
      </c>
      <c r="B81" s="26" t="s">
        <v>68</v>
      </c>
      <c r="C81" s="18">
        <v>-140.85899999999998</v>
      </c>
      <c r="D81" s="18">
        <v>36.655000000000001</v>
      </c>
      <c r="E81" s="15">
        <f t="shared" si="8"/>
        <v>-177.51399999999998</v>
      </c>
      <c r="F81" s="18">
        <v>210.86799999999994</v>
      </c>
      <c r="G81" s="18">
        <v>270.08199999999999</v>
      </c>
      <c r="H81" s="15">
        <f t="shared" si="5"/>
        <v>-59.214000000000055</v>
      </c>
      <c r="I81" s="18">
        <v>454.82400000000007</v>
      </c>
      <c r="J81" s="18">
        <v>525.86099999999999</v>
      </c>
      <c r="K81" s="15">
        <f t="shared" si="6"/>
        <v>-71.036999999999921</v>
      </c>
      <c r="L81" s="18">
        <v>1438.0150000000001</v>
      </c>
      <c r="M81" s="18">
        <v>734.33300000000008</v>
      </c>
      <c r="N81" s="15">
        <f t="shared" si="7"/>
        <v>703.68200000000002</v>
      </c>
    </row>
    <row r="82" spans="1:14" ht="18.75" customHeight="1" x14ac:dyDescent="0.3">
      <c r="A82" s="16" t="s">
        <v>129</v>
      </c>
      <c r="B82" s="26" t="s">
        <v>70</v>
      </c>
      <c r="C82" s="18">
        <v>329.18200000000002</v>
      </c>
      <c r="D82" s="18">
        <v>81.23299999999999</v>
      </c>
      <c r="E82" s="15">
        <f t="shared" si="8"/>
        <v>247.94900000000001</v>
      </c>
      <c r="F82" s="18">
        <v>919.73900000000003</v>
      </c>
      <c r="G82" s="18">
        <v>382.32099999999991</v>
      </c>
      <c r="H82" s="15">
        <f t="shared" si="5"/>
        <v>537.41800000000012</v>
      </c>
      <c r="I82" s="18">
        <v>876.48599999999999</v>
      </c>
      <c r="J82" s="18">
        <v>538.904</v>
      </c>
      <c r="K82" s="15">
        <f t="shared" si="6"/>
        <v>337.58199999999999</v>
      </c>
      <c r="L82" s="18">
        <v>494.41999999999996</v>
      </c>
      <c r="M82" s="18">
        <v>1158.721</v>
      </c>
      <c r="N82" s="15">
        <f t="shared" si="7"/>
        <v>-664.30100000000004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1.07</v>
      </c>
      <c r="D84" s="18">
        <v>0</v>
      </c>
      <c r="E84" s="15">
        <f t="shared" ref="E84:E89" si="9">+C84-D84</f>
        <v>1.07</v>
      </c>
      <c r="F84" s="18">
        <v>136.75399999999999</v>
      </c>
      <c r="G84" s="18">
        <v>0</v>
      </c>
      <c r="H84" s="15">
        <f t="shared" si="5"/>
        <v>136.75399999999999</v>
      </c>
      <c r="I84" s="18">
        <v>139.137</v>
      </c>
      <c r="J84" s="18">
        <v>0</v>
      </c>
      <c r="K84" s="15">
        <f t="shared" si="6"/>
        <v>139.137</v>
      </c>
      <c r="L84" s="18">
        <v>298.78899999999999</v>
      </c>
      <c r="M84" s="18">
        <v>0</v>
      </c>
      <c r="N84" s="15">
        <f t="shared" si="7"/>
        <v>298.78899999999999</v>
      </c>
    </row>
    <row r="85" spans="1:14" ht="18.75" customHeight="1" x14ac:dyDescent="0.3">
      <c r="A85" s="16" t="s">
        <v>133</v>
      </c>
      <c r="B85" s="26" t="s">
        <v>134</v>
      </c>
      <c r="C85" s="18">
        <v>3441.8870000000002</v>
      </c>
      <c r="D85" s="18">
        <v>889.39799999999991</v>
      </c>
      <c r="E85" s="15">
        <f t="shared" si="9"/>
        <v>2552.4890000000005</v>
      </c>
      <c r="F85" s="18">
        <v>6043.8370000000004</v>
      </c>
      <c r="G85" s="18">
        <v>1751.44</v>
      </c>
      <c r="H85" s="15">
        <f t="shared" si="5"/>
        <v>4292.3970000000008</v>
      </c>
      <c r="I85" s="18">
        <v>5610.9559999999992</v>
      </c>
      <c r="J85" s="18">
        <v>1980.7220000000002</v>
      </c>
      <c r="K85" s="15">
        <f t="shared" si="6"/>
        <v>3630.233999999999</v>
      </c>
      <c r="L85" s="18">
        <v>3331.0360000000005</v>
      </c>
      <c r="M85" s="18">
        <v>418.60200000000009</v>
      </c>
      <c r="N85" s="15">
        <f t="shared" si="7"/>
        <v>2912.4340000000002</v>
      </c>
    </row>
    <row r="86" spans="1:14" ht="18.75" customHeight="1" x14ac:dyDescent="0.3">
      <c r="A86" s="16" t="s">
        <v>135</v>
      </c>
      <c r="B86" s="26" t="s">
        <v>136</v>
      </c>
      <c r="C86" s="18">
        <v>185.929</v>
      </c>
      <c r="D86" s="18">
        <v>166.84000000000003</v>
      </c>
      <c r="E86" s="15">
        <f t="shared" si="9"/>
        <v>19.08899999999997</v>
      </c>
      <c r="F86" s="18">
        <v>459.49099999999993</v>
      </c>
      <c r="G86" s="18">
        <v>431.99</v>
      </c>
      <c r="H86" s="15">
        <f t="shared" si="5"/>
        <v>27.50099999999992</v>
      </c>
      <c r="I86" s="18">
        <v>547.76599999999996</v>
      </c>
      <c r="J86" s="18">
        <v>514.13400000000001</v>
      </c>
      <c r="K86" s="15">
        <f t="shared" si="6"/>
        <v>33.631999999999948</v>
      </c>
      <c r="L86" s="18">
        <v>1122.6640000000002</v>
      </c>
      <c r="M86" s="18">
        <v>-992.99600000000009</v>
      </c>
      <c r="N86" s="15">
        <f t="shared" si="7"/>
        <v>2115.6600000000003</v>
      </c>
    </row>
    <row r="87" spans="1:14" ht="18.75" customHeight="1" x14ac:dyDescent="0.3">
      <c r="A87" s="16" t="s">
        <v>137</v>
      </c>
      <c r="B87" s="26" t="s">
        <v>138</v>
      </c>
      <c r="C87" s="18">
        <v>-7.4</v>
      </c>
      <c r="D87" s="18">
        <v>-10.7</v>
      </c>
      <c r="E87" s="15">
        <f t="shared" si="9"/>
        <v>3.2999999999999989</v>
      </c>
      <c r="F87" s="18">
        <v>-18</v>
      </c>
      <c r="G87" s="18">
        <v>-27.1</v>
      </c>
      <c r="H87" s="15">
        <f t="shared" si="5"/>
        <v>9.1000000000000014</v>
      </c>
      <c r="I87" s="18">
        <v>-22.2</v>
      </c>
      <c r="J87" s="18">
        <v>-39.4</v>
      </c>
      <c r="K87" s="15">
        <f t="shared" si="6"/>
        <v>17.2</v>
      </c>
      <c r="L87" s="18">
        <v>-57.1</v>
      </c>
      <c r="M87" s="18">
        <v>-46.7</v>
      </c>
      <c r="N87" s="15">
        <f t="shared" si="7"/>
        <v>-10.399999999999999</v>
      </c>
    </row>
    <row r="88" spans="1:14" ht="18.75" customHeight="1" x14ac:dyDescent="0.3">
      <c r="A88" s="16" t="s">
        <v>139</v>
      </c>
      <c r="B88" s="26" t="s">
        <v>140</v>
      </c>
      <c r="C88" s="18">
        <v>293.23699999999997</v>
      </c>
      <c r="D88" s="18">
        <v>-54.250000000000007</v>
      </c>
      <c r="E88" s="15">
        <f t="shared" si="9"/>
        <v>347.48699999999997</v>
      </c>
      <c r="F88" s="18">
        <v>457.92500000000001</v>
      </c>
      <c r="G88" s="18">
        <v>211.37299999999999</v>
      </c>
      <c r="H88" s="15">
        <f t="shared" si="5"/>
        <v>246.55200000000002</v>
      </c>
      <c r="I88" s="18">
        <v>486.351</v>
      </c>
      <c r="J88" s="18">
        <v>271.30900000000003</v>
      </c>
      <c r="K88" s="15">
        <f t="shared" si="6"/>
        <v>215.04199999999997</v>
      </c>
      <c r="L88" s="18">
        <v>287.54599999999999</v>
      </c>
      <c r="M88" s="18">
        <v>219.94800000000001</v>
      </c>
      <c r="N88" s="15">
        <f t="shared" si="7"/>
        <v>67.597999999999985</v>
      </c>
    </row>
    <row r="89" spans="1:14" ht="18.75" customHeight="1" x14ac:dyDescent="0.3">
      <c r="A89" s="16" t="s">
        <v>141</v>
      </c>
      <c r="B89" s="26" t="s">
        <v>142</v>
      </c>
      <c r="C89" s="18">
        <v>31.1</v>
      </c>
      <c r="D89" s="18">
        <v>28</v>
      </c>
      <c r="E89" s="15">
        <f t="shared" si="9"/>
        <v>3.1000000000000014</v>
      </c>
      <c r="F89" s="18">
        <v>-14.700000000000003</v>
      </c>
      <c r="G89" s="18">
        <v>110.7</v>
      </c>
      <c r="H89" s="15">
        <f t="shared" si="5"/>
        <v>-125.4</v>
      </c>
      <c r="I89" s="18">
        <v>7.7999999999999972</v>
      </c>
      <c r="J89" s="18">
        <v>65.3</v>
      </c>
      <c r="K89" s="15">
        <f t="shared" si="6"/>
        <v>-57.5</v>
      </c>
      <c r="L89" s="18">
        <v>14.5</v>
      </c>
      <c r="M89" s="18">
        <v>12.700000000000003</v>
      </c>
      <c r="N89" s="15">
        <f t="shared" si="7"/>
        <v>1.7999999999999972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8"/>
        <v>0</v>
      </c>
      <c r="F90" s="32"/>
      <c r="G90" s="18">
        <v>0</v>
      </c>
      <c r="H90" s="15">
        <f t="shared" si="5"/>
        <v>0</v>
      </c>
      <c r="I90" s="32"/>
      <c r="J90" s="18">
        <v>0</v>
      </c>
      <c r="K90" s="15">
        <f t="shared" si="6"/>
        <v>0</v>
      </c>
      <c r="L90" s="32"/>
      <c r="M90" s="18">
        <v>0</v>
      </c>
      <c r="N90" s="15">
        <f t="shared" si="7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43.900000000000006</v>
      </c>
      <c r="D91" s="32"/>
      <c r="E91" s="15">
        <f t="shared" si="8"/>
        <v>43.900000000000006</v>
      </c>
      <c r="F91" s="18">
        <v>216.29999999999998</v>
      </c>
      <c r="G91" s="32"/>
      <c r="H91" s="15">
        <f t="shared" si="5"/>
        <v>216.29999999999998</v>
      </c>
      <c r="I91" s="18">
        <v>21.4</v>
      </c>
      <c r="J91" s="32"/>
      <c r="K91" s="15">
        <f t="shared" si="6"/>
        <v>21.4</v>
      </c>
      <c r="L91" s="18">
        <v>73.3</v>
      </c>
      <c r="M91" s="32"/>
      <c r="N91" s="15">
        <f t="shared" si="7"/>
        <v>73.3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-430.40431093815835</v>
      </c>
      <c r="F92" s="32"/>
      <c r="G92" s="32"/>
      <c r="H92" s="15">
        <f>+H44-H6-H40</f>
        <v>-1296.5894563322101</v>
      </c>
      <c r="I92" s="32"/>
      <c r="J92" s="32"/>
      <c r="K92" s="15">
        <f>+K44-K6-K40</f>
        <v>-2924.3900153330424</v>
      </c>
      <c r="L92" s="32"/>
      <c r="M92" s="32"/>
      <c r="N92" s="15">
        <f>+N44-N6-N40</f>
        <v>-2980.549290499418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6" customFormat="1" ht="18.75" customHeight="1" x14ac:dyDescent="0.3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6" customFormat="1" ht="18.75" customHeight="1" x14ac:dyDescent="0.3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6" customFormat="1" ht="18.75" customHeight="1" x14ac:dyDescent="0.3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6" customFormat="1" ht="18.75" customHeight="1" x14ac:dyDescent="0.3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6" customFormat="1" ht="18.75" customHeight="1" x14ac:dyDescent="0.3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6" customFormat="1" ht="18.75" customHeight="1" x14ac:dyDescent="0.3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6" customFormat="1" ht="18.75" customHeight="1" x14ac:dyDescent="0.3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6" customFormat="1" ht="18.75" customHeight="1" x14ac:dyDescent="0.3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6" customFormat="1" ht="18.75" customHeight="1" x14ac:dyDescent="0.3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6" customFormat="1" ht="18.75" customHeight="1" x14ac:dyDescent="0.3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6" customFormat="1" ht="18.75" customHeight="1" x14ac:dyDescent="0.3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36" customFormat="1" ht="18.75" customHeight="1" x14ac:dyDescent="0.3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36" customFormat="1" ht="18.75" customHeight="1" x14ac:dyDescent="0.3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36" customFormat="1" ht="18.75" customHeight="1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6" customFormat="1" ht="18.75" customHeight="1" x14ac:dyDescent="0.3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36" customFormat="1" ht="18.75" customHeight="1" x14ac:dyDescent="0.3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36" customFormat="1" ht="18.75" customHeight="1" x14ac:dyDescent="0.3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36" customFormat="1" ht="18.75" customHeight="1" x14ac:dyDescent="0.3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36" customFormat="1" ht="18.75" customHeight="1" x14ac:dyDescent="0.3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36" customFormat="1" ht="18.75" customHeight="1" x14ac:dyDescent="0.3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2020-06-22T13:47:05Z</dcterms:created>
  <dcterms:modified xsi:type="dcterms:W3CDTF">2020-06-22T13:48:04Z</dcterms:modified>
</cp:coreProperties>
</file>