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5236" windowHeight="6156" activeTab="0"/>
  </bookViews>
  <sheets>
    <sheet name="Custody_Securities_Total" sheetId="1" r:id="rId1"/>
    <sheet name="vzorce" sheetId="2" state="hidden" r:id="rId2"/>
  </sheets>
  <definedNames>
    <definedName name="DCP">#REF!</definedName>
    <definedName name="MCP">#REF!</definedName>
    <definedName name="v86_Dlhove_CP_Klient">#REF!</definedName>
    <definedName name="v86_Majet_CP_Klient">#REF!</definedName>
    <definedName name="v86_zhr_parametre">#REF!</definedName>
    <definedName name="v86_zhr_vykazy">#REF!</definedName>
  </definedNames>
  <calcPr fullCalcOnLoad="1"/>
</workbook>
</file>

<file path=xl/sharedStrings.xml><?xml version="1.0" encoding="utf-8"?>
<sst xmlns="http://schemas.openxmlformats.org/spreadsheetml/2006/main" count="64" uniqueCount="39">
  <si>
    <t>E</t>
  </si>
  <si>
    <t>S</t>
  </si>
  <si>
    <t>CD</t>
  </si>
  <si>
    <t>Subject:</t>
  </si>
  <si>
    <t>Banking sector</t>
  </si>
  <si>
    <t>Domestic</t>
  </si>
  <si>
    <t>Non-domestic</t>
  </si>
  <si>
    <t>Total</t>
  </si>
  <si>
    <t>Financial institutions</t>
  </si>
  <si>
    <t>Domestic securities</t>
  </si>
  <si>
    <t>Foreign securities</t>
  </si>
  <si>
    <t>Majet_CP_Klient</t>
  </si>
  <si>
    <t>Dlhove_CP_Klient</t>
  </si>
  <si>
    <t xml:space="preserve">Explanations: </t>
  </si>
  <si>
    <t>RP</t>
  </si>
  <si>
    <t>DS</t>
  </si>
  <si>
    <t>VUM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</si>
  <si>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Securities custodians - domestic banks and branches of foreign banks which provide securities custody; </t>
    </r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</si>
  <si>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Financial institutions- institutions included in the institutional classification under sector S.12 and do not provide securities custody</t>
    </r>
  </si>
  <si>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Retail sector - natural persons included in the institutional classification under sector S.14 </t>
    </r>
  </si>
  <si>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 xml:space="preserve"> Legal entities - legal entities included in the institutional classification under sector S.11 and sector S.15 </t>
    </r>
  </si>
  <si>
    <r>
      <rPr>
        <vertAlign val="superscript"/>
        <sz val="10"/>
        <rFont val="Arial"/>
        <family val="2"/>
      </rPr>
      <t>5</t>
    </r>
    <r>
      <rPr>
        <sz val="10"/>
        <rFont val="Arial"/>
        <family val="2"/>
      </rPr>
      <t xml:space="preserve"> General government - general government institutions included in the institutional classification under sector S.13</t>
    </r>
  </si>
  <si>
    <t xml:space="preserve">Custody type: </t>
  </si>
  <si>
    <t>DS    -  custodianship</t>
  </si>
  <si>
    <t>S      -  administration</t>
  </si>
  <si>
    <t>CD    -  securities registered in the Central Securities Depository of the Slovak Republic – Centrálny depozitár cenných papierov SR, a.s. (due to lower requirements for reporting agents)</t>
  </si>
  <si>
    <t>E      -  securities registration (safekeeping of securities, mediation of instructions or holding of securities abroad in the name of a customer)</t>
  </si>
  <si>
    <t xml:space="preserve">RP    -  portfolio management </t>
  </si>
  <si>
    <t>Equity</t>
  </si>
  <si>
    <t>Debt</t>
  </si>
  <si>
    <t>Security type</t>
  </si>
  <si>
    <t>Holder residency</t>
  </si>
  <si>
    <t>Holder type</t>
  </si>
  <si>
    <r>
      <t>Securities custodians</t>
    </r>
    <r>
      <rPr>
        <vertAlign val="superscript"/>
        <sz val="11"/>
        <rFont val="Arial"/>
        <family val="2"/>
      </rPr>
      <t>1</t>
    </r>
  </si>
  <si>
    <r>
      <t>Financial institutions</t>
    </r>
    <r>
      <rPr>
        <vertAlign val="superscript"/>
        <sz val="11"/>
        <rFont val="Arial"/>
        <family val="2"/>
      </rPr>
      <t>2</t>
    </r>
  </si>
  <si>
    <r>
      <t>Retail sector</t>
    </r>
    <r>
      <rPr>
        <vertAlign val="superscript"/>
        <sz val="11"/>
        <rFont val="Arial"/>
        <family val="2"/>
      </rPr>
      <t>3</t>
    </r>
  </si>
  <si>
    <r>
      <t>Legal entities</t>
    </r>
    <r>
      <rPr>
        <vertAlign val="superscript"/>
        <sz val="11"/>
        <rFont val="Arial"/>
        <family val="2"/>
      </rPr>
      <t>4</t>
    </r>
  </si>
  <si>
    <r>
      <t>General government</t>
    </r>
    <r>
      <rPr>
        <vertAlign val="superscript"/>
        <sz val="11"/>
        <rFont val="Arial"/>
        <family val="2"/>
      </rPr>
      <t>5</t>
    </r>
  </si>
  <si>
    <t>VUM  -  keeping of owner's account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</si>
</sst>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d/m/yyyy\ hh:mm:ss"/>
    <numFmt numFmtId="175" formatCode="0.0%"/>
    <numFmt numFmtId="176" formatCode="0.0"/>
    <numFmt numFmtId="177" formatCode="0.00;\-0.00;\-"/>
    <numFmt numFmtId="178" formatCode="#,##0.00;\-#,##0.00;\-"/>
    <numFmt numFmtId="179" formatCode="#,##0;\-#,##0;\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"/>
    <numFmt numFmtId="184" formatCode="[$€-2]\ #,##0.00_);[Red]\([$€-2]\ #,##0.00\)"/>
    <numFmt numFmtId="185" formatCode="[$-41B]d\.\ mmmm\ yyyy"/>
    <numFmt numFmtId="186" formatCode="#,##0.0"/>
    <numFmt numFmtId="187" formatCode="#,##0.000"/>
    <numFmt numFmtId="188" formatCode="#,##0.0000"/>
    <numFmt numFmtId="189" formatCode="#,##0.00000"/>
    <numFmt numFmtId="190" formatCode="#,##0.000000"/>
    <numFmt numFmtId="191" formatCode="#,##0.0000000"/>
    <numFmt numFmtId="192" formatCode="#,##0.00000000"/>
    <numFmt numFmtId="193" formatCode="#,##0.000000000"/>
    <numFmt numFmtId="194" formatCode="#,##0.0000000000"/>
    <numFmt numFmtId="195" formatCode="d/m/yyyy;@"/>
    <numFmt numFmtId="196" formatCode="#,##0\ [$EUR]"/>
    <numFmt numFmtId="197" formatCode="0.0000"/>
  </numFmts>
  <fonts count="46">
    <font>
      <sz val="11"/>
      <name val="Arial"/>
      <family val="0"/>
    </font>
    <font>
      <b/>
      <sz val="11"/>
      <name val="Arial"/>
      <family val="2"/>
    </font>
    <font>
      <sz val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vertAlign val="superscript"/>
      <sz val="11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7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sz val="11"/>
      <color indexed="8"/>
      <name val="Calibri"/>
      <family val="2"/>
    </font>
    <font>
      <sz val="11"/>
      <color indexed="52"/>
      <name val="Arial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indexed="62"/>
      <name val="Arial"/>
      <family val="2"/>
    </font>
    <font>
      <b/>
      <sz val="11"/>
      <color indexed="52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11"/>
      <color indexed="2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rgb="FFFA7D00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1"/>
      <color rgb="FF3F3F76"/>
      <name val="Arial"/>
      <family val="2"/>
    </font>
    <font>
      <b/>
      <sz val="11"/>
      <color rgb="FFFA7D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sz val="11"/>
      <color rgb="FF9C0006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30" fillId="21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6" fillId="0" borderId="0">
      <alignment/>
      <protection/>
    </xf>
    <xf numFmtId="0" fontId="27" fillId="0" borderId="0">
      <alignment/>
      <protection/>
    </xf>
    <xf numFmtId="0" fontId="36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4" borderId="8" applyNumberFormat="0" applyAlignment="0" applyProtection="0"/>
    <xf numFmtId="0" fontId="42" fillId="25" borderId="8" applyNumberFormat="0" applyAlignment="0" applyProtection="0"/>
    <xf numFmtId="0" fontId="43" fillId="25" borderId="9" applyNumberFormat="0" applyAlignment="0" applyProtection="0"/>
    <xf numFmtId="0" fontId="44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4" fontId="0" fillId="33" borderId="10" xfId="0" applyNumberFormat="1" applyFill="1" applyBorder="1" applyAlignment="1">
      <alignment/>
    </xf>
    <xf numFmtId="4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2" fontId="0" fillId="34" borderId="10" xfId="0" applyNumberFormat="1" applyFill="1" applyBorder="1" applyAlignment="1">
      <alignment/>
    </xf>
    <xf numFmtId="3" fontId="0" fillId="33" borderId="10" xfId="0" applyNumberFormat="1" applyFill="1" applyBorder="1" applyAlignment="1">
      <alignment/>
    </xf>
    <xf numFmtId="0" fontId="0" fillId="33" borderId="0" xfId="0" applyFill="1" applyAlignment="1">
      <alignment/>
    </xf>
    <xf numFmtId="3" fontId="0" fillId="34" borderId="10" xfId="0" applyNumberFormat="1" applyFill="1" applyBorder="1" applyAlignment="1">
      <alignment/>
    </xf>
    <xf numFmtId="0" fontId="0" fillId="34" borderId="0" xfId="0" applyFill="1" applyAlignment="1">
      <alignment/>
    </xf>
    <xf numFmtId="0" fontId="6" fillId="35" borderId="11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3" fontId="6" fillId="36" borderId="11" xfId="0" applyNumberFormat="1" applyFont="1" applyFill="1" applyBorder="1" applyAlignment="1">
      <alignment horizontal="right" vertical="center"/>
    </xf>
    <xf numFmtId="3" fontId="6" fillId="0" borderId="14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15" xfId="0" applyNumberFormat="1" applyFont="1" applyFill="1" applyBorder="1" applyAlignment="1">
      <alignment horizontal="right" vertical="center"/>
    </xf>
    <xf numFmtId="3" fontId="6" fillId="36" borderId="16" xfId="0" applyNumberFormat="1" applyFont="1" applyFill="1" applyBorder="1" applyAlignment="1">
      <alignment horizontal="right" vertical="center"/>
    </xf>
    <xf numFmtId="0" fontId="6" fillId="0" borderId="0" xfId="0" applyFont="1" applyAlignment="1">
      <alignment/>
    </xf>
    <xf numFmtId="3" fontId="6" fillId="0" borderId="11" xfId="0" applyNumberFormat="1" applyFont="1" applyFill="1" applyBorder="1" applyAlignment="1">
      <alignment horizontal="right" vertical="center"/>
    </xf>
    <xf numFmtId="3" fontId="6" fillId="0" borderId="13" xfId="0" applyNumberFormat="1" applyFont="1" applyFill="1" applyBorder="1" applyAlignment="1">
      <alignment horizontal="right" vertical="center"/>
    </xf>
    <xf numFmtId="3" fontId="6" fillId="0" borderId="17" xfId="0" applyNumberFormat="1" applyFont="1" applyFill="1" applyBorder="1" applyAlignment="1">
      <alignment horizontal="right" vertical="center"/>
    </xf>
    <xf numFmtId="3" fontId="6" fillId="0" borderId="18" xfId="0" applyNumberFormat="1" applyFont="1" applyFill="1" applyBorder="1" applyAlignment="1">
      <alignment horizontal="right" vertical="center"/>
    </xf>
    <xf numFmtId="3" fontId="6" fillId="0" borderId="19" xfId="0" applyNumberFormat="1" applyFont="1" applyFill="1" applyBorder="1" applyAlignment="1">
      <alignment horizontal="right" vertical="center"/>
    </xf>
    <xf numFmtId="3" fontId="6" fillId="0" borderId="20" xfId="0" applyNumberFormat="1" applyFont="1" applyFill="1" applyBorder="1" applyAlignment="1">
      <alignment horizontal="right" vertical="center"/>
    </xf>
    <xf numFmtId="3" fontId="6" fillId="0" borderId="21" xfId="0" applyNumberFormat="1" applyFont="1" applyFill="1" applyBorder="1" applyAlignment="1">
      <alignment horizontal="right" vertical="center"/>
    </xf>
    <xf numFmtId="3" fontId="6" fillId="0" borderId="22" xfId="0" applyNumberFormat="1" applyFont="1" applyFill="1" applyBorder="1" applyAlignment="1">
      <alignment horizontal="right" vertical="center"/>
    </xf>
    <xf numFmtId="0" fontId="6" fillId="35" borderId="23" xfId="0" applyFont="1" applyFill="1" applyBorder="1" applyAlignment="1">
      <alignment horizontal="left" vertical="center"/>
    </xf>
    <xf numFmtId="0" fontId="0" fillId="35" borderId="12" xfId="0" applyFill="1" applyBorder="1" applyAlignment="1">
      <alignment horizontal="left" vertical="center"/>
    </xf>
    <xf numFmtId="0" fontId="0" fillId="35" borderId="24" xfId="0" applyFill="1" applyBorder="1" applyAlignment="1">
      <alignment horizontal="left" vertical="center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0" fillId="35" borderId="12" xfId="0" applyFont="1" applyFill="1" applyBorder="1" applyAlignment="1">
      <alignment horizontal="left" vertical="center"/>
    </xf>
    <xf numFmtId="0" fontId="0" fillId="35" borderId="24" xfId="0" applyFont="1" applyFill="1" applyBorder="1" applyAlignment="1">
      <alignment horizontal="left" vertical="center"/>
    </xf>
    <xf numFmtId="0" fontId="0" fillId="35" borderId="24" xfId="0" applyFont="1" applyFill="1" applyBorder="1" applyAlignment="1">
      <alignment horizontal="left" vertical="center" wrapText="1"/>
    </xf>
    <xf numFmtId="0" fontId="0" fillId="35" borderId="20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justify" vertical="top"/>
    </xf>
    <xf numFmtId="0" fontId="6" fillId="35" borderId="11" xfId="0" applyFont="1" applyFill="1" applyBorder="1" applyAlignment="1">
      <alignment horizontal="center" vertical="center" textRotation="90"/>
    </xf>
    <xf numFmtId="0" fontId="6" fillId="35" borderId="17" xfId="0" applyFont="1" applyFill="1" applyBorder="1" applyAlignment="1">
      <alignment horizontal="center" vertical="center" textRotation="90"/>
    </xf>
    <xf numFmtId="0" fontId="6" fillId="35" borderId="23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6" fillId="35" borderId="19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 wrapText="1"/>
    </xf>
    <xf numFmtId="0" fontId="6" fillId="35" borderId="20" xfId="0" applyFont="1" applyFill="1" applyBorder="1" applyAlignment="1">
      <alignment horizontal="center" vertical="center" wrapText="1"/>
    </xf>
    <xf numFmtId="0" fontId="6" fillId="35" borderId="16" xfId="0" applyFont="1" applyFill="1" applyBorder="1" applyAlignment="1">
      <alignment horizontal="center" vertical="center"/>
    </xf>
    <xf numFmtId="0" fontId="6" fillId="35" borderId="20" xfId="0" applyFont="1" applyFill="1" applyBorder="1" applyAlignment="1">
      <alignment horizontal="center" vertical="center" textRotation="90"/>
    </xf>
    <xf numFmtId="0" fontId="6" fillId="35" borderId="11" xfId="0" applyFont="1" applyFill="1" applyBorder="1" applyAlignment="1">
      <alignment horizontal="center" vertical="center"/>
    </xf>
    <xf numFmtId="0" fontId="6" fillId="35" borderId="17" xfId="0" applyFont="1" applyFill="1" applyBorder="1" applyAlignment="1">
      <alignment horizontal="center" vertical="center"/>
    </xf>
    <xf numFmtId="0" fontId="6" fillId="35" borderId="20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55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Normal 17" xfId="46"/>
    <cellStyle name="Normal 2" xfId="47"/>
    <cellStyle name="Normal 2 2" xfId="48"/>
    <cellStyle name="Normal 3" xfId="49"/>
    <cellStyle name="Normal 4" xfId="50"/>
    <cellStyle name="Normal_CDCP_makro_euro" xfId="51"/>
    <cellStyle name="Percent" xfId="52"/>
    <cellStyle name="Followed Hyperlink" xfId="53"/>
    <cellStyle name="Poznámka" xfId="54"/>
    <cellStyle name="Prepojená bunka" xfId="55"/>
    <cellStyle name="Spolu" xfId="56"/>
    <cellStyle name="Text upozornenia" xfId="57"/>
    <cellStyle name="Vstup" xfId="58"/>
    <cellStyle name="Výpočet" xfId="59"/>
    <cellStyle name="Výstup" xfId="60"/>
    <cellStyle name="Vysvetľujúci text" xfId="61"/>
    <cellStyle name="Zlá" xfId="62"/>
    <cellStyle name="Zvýraznenie1" xfId="63"/>
    <cellStyle name="Zvýraznenie2" xfId="64"/>
    <cellStyle name="Zvýraznenie3" xfId="65"/>
    <cellStyle name="Zvýraznenie4" xfId="66"/>
    <cellStyle name="Zvýraznenie5" xfId="67"/>
    <cellStyle name="Zvýraznenie6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4">
    <pageSetUpPr fitToPage="1"/>
  </sheetPr>
  <dimension ref="A1:Q43"/>
  <sheetViews>
    <sheetView showGridLines="0" tabSelected="1" zoomScalePageLayoutView="0" workbookViewId="0" topLeftCell="A1">
      <selection activeCell="A1" sqref="A1"/>
    </sheetView>
  </sheetViews>
  <sheetFormatPr defaultColWidth="9.00390625" defaultRowHeight="14.25"/>
  <cols>
    <col min="1" max="1" width="8.125" style="0" bestFit="1" customWidth="1"/>
    <col min="2" max="2" width="14.625" style="0" customWidth="1"/>
    <col min="3" max="3" width="25.75390625" style="0" customWidth="1"/>
    <col min="4" max="17" width="13.75390625" style="0" customWidth="1"/>
  </cols>
  <sheetData>
    <row r="1" spans="1:3" ht="13.5">
      <c r="A1" s="31" t="s">
        <v>3</v>
      </c>
      <c r="B1" s="31"/>
      <c r="C1" s="31" t="s">
        <v>4</v>
      </c>
    </row>
    <row r="3" spans="1:17" ht="16.5" customHeight="1">
      <c r="A3" s="47" t="s">
        <v>30</v>
      </c>
      <c r="B3" s="47" t="s">
        <v>31</v>
      </c>
      <c r="C3" s="49" t="s">
        <v>32</v>
      </c>
      <c r="D3" s="44" t="s">
        <v>9</v>
      </c>
      <c r="E3" s="45"/>
      <c r="F3" s="45"/>
      <c r="G3" s="45"/>
      <c r="H3" s="45"/>
      <c r="I3" s="45"/>
      <c r="J3" s="45"/>
      <c r="K3" s="44" t="s">
        <v>10</v>
      </c>
      <c r="L3" s="45"/>
      <c r="M3" s="45"/>
      <c r="N3" s="45"/>
      <c r="O3" s="45"/>
      <c r="P3" s="45"/>
      <c r="Q3" s="46"/>
    </row>
    <row r="4" spans="1:17" ht="16.5" customHeight="1">
      <c r="A4" s="48"/>
      <c r="B4" s="48"/>
      <c r="C4" s="49"/>
      <c r="D4" s="10" t="s">
        <v>7</v>
      </c>
      <c r="E4" s="12" t="s">
        <v>15</v>
      </c>
      <c r="F4" s="12" t="s">
        <v>1</v>
      </c>
      <c r="G4" s="13" t="s">
        <v>16</v>
      </c>
      <c r="H4" s="12" t="s">
        <v>2</v>
      </c>
      <c r="I4" s="12" t="s">
        <v>0</v>
      </c>
      <c r="J4" s="11" t="s">
        <v>14</v>
      </c>
      <c r="K4" s="12" t="s">
        <v>7</v>
      </c>
      <c r="L4" s="12" t="s">
        <v>15</v>
      </c>
      <c r="M4" s="12" t="s">
        <v>1</v>
      </c>
      <c r="N4" s="12" t="s">
        <v>16</v>
      </c>
      <c r="O4" s="12" t="s">
        <v>2</v>
      </c>
      <c r="P4" s="12" t="s">
        <v>0</v>
      </c>
      <c r="Q4" s="12" t="s">
        <v>14</v>
      </c>
    </row>
    <row r="5" spans="1:17" ht="16.5" customHeight="1">
      <c r="A5" s="42" t="s">
        <v>28</v>
      </c>
      <c r="B5" s="51" t="s">
        <v>5</v>
      </c>
      <c r="C5" s="28" t="s">
        <v>7</v>
      </c>
      <c r="D5" s="14">
        <v>4094915033.241404</v>
      </c>
      <c r="E5" s="15">
        <v>510017368.714589</v>
      </c>
      <c r="F5" s="15">
        <v>155412658.60657713</v>
      </c>
      <c r="G5" s="15">
        <v>2442839833.183282</v>
      </c>
      <c r="H5" s="15">
        <v>837997557.8752062</v>
      </c>
      <c r="I5" s="15">
        <v>148647614.86174732</v>
      </c>
      <c r="J5" s="21">
        <v>0</v>
      </c>
      <c r="K5" s="14">
        <v>10762801873.191065</v>
      </c>
      <c r="L5" s="15">
        <v>7525107839.431035</v>
      </c>
      <c r="M5" s="15">
        <v>3105865403.341148</v>
      </c>
      <c r="N5" s="15">
        <v>33</v>
      </c>
      <c r="O5" s="15">
        <v>0</v>
      </c>
      <c r="P5" s="15">
        <v>74209891.30994357</v>
      </c>
      <c r="Q5" s="21">
        <v>57618706.10893745</v>
      </c>
    </row>
    <row r="6" spans="1:17" ht="16.5" customHeight="1">
      <c r="A6" s="43"/>
      <c r="B6" s="52"/>
      <c r="C6" s="36" t="s">
        <v>33</v>
      </c>
      <c r="D6" s="20">
        <v>34774350.573107615</v>
      </c>
      <c r="E6" s="15">
        <v>0</v>
      </c>
      <c r="F6" s="15">
        <v>34774350.573107615</v>
      </c>
      <c r="G6" s="15">
        <v>0</v>
      </c>
      <c r="H6" s="15">
        <v>0</v>
      </c>
      <c r="I6" s="15">
        <v>0</v>
      </c>
      <c r="J6" s="21">
        <v>0</v>
      </c>
      <c r="K6" s="20">
        <v>833.3055639097743</v>
      </c>
      <c r="L6" s="15">
        <v>833.3055639097743</v>
      </c>
      <c r="M6" s="15">
        <v>0</v>
      </c>
      <c r="N6" s="15">
        <v>0</v>
      </c>
      <c r="O6" s="15">
        <v>0</v>
      </c>
      <c r="P6" s="15">
        <v>0</v>
      </c>
      <c r="Q6" s="21">
        <v>0</v>
      </c>
    </row>
    <row r="7" spans="1:17" ht="16.5" customHeight="1">
      <c r="A7" s="43"/>
      <c r="B7" s="52"/>
      <c r="C7" s="37" t="s">
        <v>34</v>
      </c>
      <c r="D7" s="22">
        <v>565005466.0768647</v>
      </c>
      <c r="E7" s="16">
        <v>5907318.768</v>
      </c>
      <c r="F7" s="16">
        <v>49549035.31999999</v>
      </c>
      <c r="G7" s="16">
        <v>324682113.10631746</v>
      </c>
      <c r="H7" s="16">
        <v>78724665.5208</v>
      </c>
      <c r="I7" s="16">
        <v>106142333.36174732</v>
      </c>
      <c r="J7" s="23">
        <v>0</v>
      </c>
      <c r="K7" s="22">
        <v>9179355006.472609</v>
      </c>
      <c r="L7" s="16">
        <v>6069365303.47761</v>
      </c>
      <c r="M7" s="16">
        <v>3101010370.338347</v>
      </c>
      <c r="N7" s="16">
        <v>0</v>
      </c>
      <c r="O7" s="16">
        <v>0</v>
      </c>
      <c r="P7" s="16">
        <v>8979332.656654654</v>
      </c>
      <c r="Q7" s="23">
        <v>0</v>
      </c>
    </row>
    <row r="8" spans="1:17" ht="16.5" customHeight="1">
      <c r="A8" s="43"/>
      <c r="B8" s="52"/>
      <c r="C8" s="37" t="s">
        <v>35</v>
      </c>
      <c r="D8" s="22">
        <v>2233339771.4381857</v>
      </c>
      <c r="E8" s="16">
        <v>448440722.776089</v>
      </c>
      <c r="F8" s="16">
        <v>5837769.64969271</v>
      </c>
      <c r="G8" s="16">
        <v>1752191366.635827</v>
      </c>
      <c r="H8" s="16">
        <v>10692530.876569562</v>
      </c>
      <c r="I8" s="16">
        <v>16177381.500000002</v>
      </c>
      <c r="J8" s="23">
        <v>0</v>
      </c>
      <c r="K8" s="22">
        <v>1492848149.2424145</v>
      </c>
      <c r="L8" s="16">
        <v>1376262780.4919493</v>
      </c>
      <c r="M8" s="16">
        <v>1000878.2634301486</v>
      </c>
      <c r="N8" s="16">
        <v>10</v>
      </c>
      <c r="O8" s="16">
        <v>0</v>
      </c>
      <c r="P8" s="16">
        <v>64770740.18326653</v>
      </c>
      <c r="Q8" s="23">
        <v>50813740.303766824</v>
      </c>
    </row>
    <row r="9" spans="1:17" ht="16.5" customHeight="1">
      <c r="A9" s="43"/>
      <c r="B9" s="52"/>
      <c r="C9" s="38" t="s">
        <v>36</v>
      </c>
      <c r="D9" s="22">
        <v>466993449.09844565</v>
      </c>
      <c r="E9" s="16">
        <v>55669327.170499995</v>
      </c>
      <c r="F9" s="16">
        <v>65155249.443776794</v>
      </c>
      <c r="G9" s="16">
        <v>272675359.0145758</v>
      </c>
      <c r="H9" s="16">
        <v>47165613.46959303</v>
      </c>
      <c r="I9" s="16">
        <v>26327900</v>
      </c>
      <c r="J9" s="23">
        <v>0</v>
      </c>
      <c r="K9" s="22">
        <v>90597884.17047651</v>
      </c>
      <c r="L9" s="16">
        <v>79478922.15591285</v>
      </c>
      <c r="M9" s="16">
        <v>3854154.739370618</v>
      </c>
      <c r="N9" s="16">
        <v>23</v>
      </c>
      <c r="O9" s="16">
        <v>0</v>
      </c>
      <c r="P9" s="16">
        <v>459818.47002239956</v>
      </c>
      <c r="Q9" s="23">
        <v>6804965.805170628</v>
      </c>
    </row>
    <row r="10" spans="1:17" ht="16.5" customHeight="1">
      <c r="A10" s="43"/>
      <c r="B10" s="52"/>
      <c r="C10" s="37" t="s">
        <v>37</v>
      </c>
      <c r="D10" s="22">
        <v>794801996.0548006</v>
      </c>
      <c r="E10" s="16">
        <v>0</v>
      </c>
      <c r="F10" s="16">
        <v>96253.62</v>
      </c>
      <c r="G10" s="16">
        <v>93290994.42656144</v>
      </c>
      <c r="H10" s="16">
        <v>701414748.0082436</v>
      </c>
      <c r="I10" s="16">
        <v>0</v>
      </c>
      <c r="J10" s="23">
        <v>0</v>
      </c>
      <c r="K10" s="22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23">
        <v>0</v>
      </c>
    </row>
    <row r="11" spans="1:17" ht="16.5" customHeight="1">
      <c r="A11" s="43"/>
      <c r="B11" s="51" t="s">
        <v>6</v>
      </c>
      <c r="C11" s="28" t="s">
        <v>7</v>
      </c>
      <c r="D11" s="18">
        <v>5641362469.022755</v>
      </c>
      <c r="E11" s="17">
        <v>274742493.5855653</v>
      </c>
      <c r="F11" s="17">
        <v>1464316984.7268534</v>
      </c>
      <c r="G11" s="17">
        <v>1950959474.5405645</v>
      </c>
      <c r="H11" s="17">
        <v>1943480536.1697717</v>
      </c>
      <c r="I11" s="17">
        <v>7862980</v>
      </c>
      <c r="J11" s="24">
        <v>0</v>
      </c>
      <c r="K11" s="18">
        <v>351916119.18932766</v>
      </c>
      <c r="L11" s="17">
        <v>349655488.64542544</v>
      </c>
      <c r="M11" s="17">
        <v>269728.7214466791</v>
      </c>
      <c r="N11" s="17">
        <v>0</v>
      </c>
      <c r="O11" s="17">
        <v>0</v>
      </c>
      <c r="P11" s="17">
        <v>588330.26</v>
      </c>
      <c r="Q11" s="24">
        <v>1402571.5624555317</v>
      </c>
    </row>
    <row r="12" spans="1:17" ht="16.5" customHeight="1">
      <c r="A12" s="43"/>
      <c r="B12" s="52"/>
      <c r="C12" s="29" t="s">
        <v>8</v>
      </c>
      <c r="D12" s="22">
        <v>3916372335.5311065</v>
      </c>
      <c r="E12" s="16">
        <v>14886314.382567218</v>
      </c>
      <c r="F12" s="16">
        <v>506173513.02755344</v>
      </c>
      <c r="G12" s="16">
        <v>1598423328.1209857</v>
      </c>
      <c r="H12" s="16">
        <v>1794203980</v>
      </c>
      <c r="I12" s="16">
        <v>2685200</v>
      </c>
      <c r="J12" s="23">
        <v>0</v>
      </c>
      <c r="K12" s="22">
        <v>256963618.36033863</v>
      </c>
      <c r="L12" s="16">
        <v>256962824.03889194</v>
      </c>
      <c r="M12" s="16">
        <v>794.3214466790604</v>
      </c>
      <c r="N12" s="16">
        <v>0</v>
      </c>
      <c r="O12" s="16">
        <v>0</v>
      </c>
      <c r="P12" s="16">
        <v>0</v>
      </c>
      <c r="Q12" s="23">
        <v>0</v>
      </c>
    </row>
    <row r="13" spans="1:17" ht="16.5" customHeight="1">
      <c r="A13" s="43"/>
      <c r="B13" s="52"/>
      <c r="C13" s="37" t="s">
        <v>35</v>
      </c>
      <c r="D13" s="22">
        <v>11887499.10883583</v>
      </c>
      <c r="E13" s="16">
        <v>9148669.922998084</v>
      </c>
      <c r="F13" s="16">
        <v>105582</v>
      </c>
      <c r="G13" s="16">
        <v>2298402.6600000006</v>
      </c>
      <c r="H13" s="16">
        <v>334844.52583774814</v>
      </c>
      <c r="I13" s="16">
        <v>0</v>
      </c>
      <c r="J13" s="23">
        <v>0</v>
      </c>
      <c r="K13" s="22">
        <v>65562834.04793528</v>
      </c>
      <c r="L13" s="16">
        <v>63302997.82547972</v>
      </c>
      <c r="M13" s="16">
        <v>268934.4</v>
      </c>
      <c r="N13" s="16">
        <v>0</v>
      </c>
      <c r="O13" s="16">
        <v>0</v>
      </c>
      <c r="P13" s="16">
        <v>588330.26</v>
      </c>
      <c r="Q13" s="23">
        <v>1402571.5624555317</v>
      </c>
    </row>
    <row r="14" spans="1:17" ht="16.5" customHeight="1">
      <c r="A14" s="43"/>
      <c r="B14" s="52"/>
      <c r="C14" s="38" t="s">
        <v>36</v>
      </c>
      <c r="D14" s="22">
        <v>1713102634.3828125</v>
      </c>
      <c r="E14" s="16">
        <v>250707509.28000003</v>
      </c>
      <c r="F14" s="16">
        <v>958037889.6992999</v>
      </c>
      <c r="G14" s="16">
        <v>350237743.75957876</v>
      </c>
      <c r="H14" s="16">
        <v>148941711.6439339</v>
      </c>
      <c r="I14" s="16">
        <v>5177780</v>
      </c>
      <c r="J14" s="23">
        <v>0</v>
      </c>
      <c r="K14" s="22">
        <v>29389666.781053763</v>
      </c>
      <c r="L14" s="16">
        <v>29389666.781053763</v>
      </c>
      <c r="M14" s="16">
        <v>0</v>
      </c>
      <c r="N14" s="16">
        <v>0</v>
      </c>
      <c r="O14" s="16">
        <v>0</v>
      </c>
      <c r="P14" s="16">
        <v>0</v>
      </c>
      <c r="Q14" s="23">
        <v>0</v>
      </c>
    </row>
    <row r="15" spans="1:17" ht="16.5" customHeight="1">
      <c r="A15" s="43"/>
      <c r="B15" s="52"/>
      <c r="C15" s="37" t="s">
        <v>37</v>
      </c>
      <c r="D15" s="22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23">
        <v>0</v>
      </c>
      <c r="K15" s="22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23">
        <v>0</v>
      </c>
    </row>
    <row r="16" spans="1:17" ht="16.5" customHeight="1">
      <c r="A16" s="42" t="s">
        <v>29</v>
      </c>
      <c r="B16" s="51" t="s">
        <v>5</v>
      </c>
      <c r="C16" s="28" t="s">
        <v>7</v>
      </c>
      <c r="D16" s="18">
        <v>7878158642.226391</v>
      </c>
      <c r="E16" s="17">
        <v>3624923961.85681</v>
      </c>
      <c r="F16" s="17">
        <v>1646016508.941244</v>
      </c>
      <c r="G16" s="17">
        <v>1940594781.1756606</v>
      </c>
      <c r="H16" s="17">
        <v>559265417.915656</v>
      </c>
      <c r="I16" s="17">
        <v>35125827.21116865</v>
      </c>
      <c r="J16" s="24">
        <v>72232145.1258531</v>
      </c>
      <c r="K16" s="18">
        <v>12379941912.272596</v>
      </c>
      <c r="L16" s="17">
        <v>8333680767.105039</v>
      </c>
      <c r="M16" s="17">
        <v>3766447933.9165697</v>
      </c>
      <c r="N16" s="17">
        <v>13713.121498256474</v>
      </c>
      <c r="O16" s="17">
        <v>165685.97241000508</v>
      </c>
      <c r="P16" s="17">
        <v>266981123.89532298</v>
      </c>
      <c r="Q16" s="24">
        <v>12652688.26175643</v>
      </c>
    </row>
    <row r="17" spans="1:17" ht="16.5" customHeight="1">
      <c r="A17" s="43"/>
      <c r="B17" s="52"/>
      <c r="C17" s="36" t="s">
        <v>33</v>
      </c>
      <c r="D17" s="22">
        <v>46518639.42300001</v>
      </c>
      <c r="E17" s="16">
        <v>0</v>
      </c>
      <c r="F17" s="16">
        <v>46518639.42300001</v>
      </c>
      <c r="G17" s="16">
        <v>0</v>
      </c>
      <c r="H17" s="16">
        <v>0</v>
      </c>
      <c r="I17" s="16">
        <v>0</v>
      </c>
      <c r="J17" s="23">
        <v>0</v>
      </c>
      <c r="K17" s="22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23">
        <v>0</v>
      </c>
    </row>
    <row r="18" spans="1:17" ht="16.5" customHeight="1">
      <c r="A18" s="43"/>
      <c r="B18" s="52"/>
      <c r="C18" s="37" t="s">
        <v>34</v>
      </c>
      <c r="D18" s="22">
        <v>4926971225.319951</v>
      </c>
      <c r="E18" s="16">
        <v>1823079397.179303</v>
      </c>
      <c r="F18" s="16">
        <v>1493059705.105958</v>
      </c>
      <c r="G18" s="16">
        <v>1168559806.2777805</v>
      </c>
      <c r="H18" s="16">
        <v>433543525.576</v>
      </c>
      <c r="I18" s="16">
        <v>8728791.180912117</v>
      </c>
      <c r="J18" s="23">
        <v>0</v>
      </c>
      <c r="K18" s="22">
        <v>11327119857.31232</v>
      </c>
      <c r="L18" s="16">
        <v>7501750557.559685</v>
      </c>
      <c r="M18" s="16">
        <v>3755007671.4170694</v>
      </c>
      <c r="N18" s="16">
        <v>0</v>
      </c>
      <c r="O18" s="16">
        <v>0</v>
      </c>
      <c r="P18" s="16">
        <v>70361628.33557047</v>
      </c>
      <c r="Q18" s="23">
        <v>0</v>
      </c>
    </row>
    <row r="19" spans="1:17" ht="16.5" customHeight="1">
      <c r="A19" s="43"/>
      <c r="B19" s="52"/>
      <c r="C19" s="37" t="s">
        <v>35</v>
      </c>
      <c r="D19" s="22">
        <v>2137883279.150495</v>
      </c>
      <c r="E19" s="16">
        <v>1625847444.3856208</v>
      </c>
      <c r="F19" s="16">
        <v>72287686.66277632</v>
      </c>
      <c r="G19" s="16">
        <v>369027508.79611707</v>
      </c>
      <c r="H19" s="16">
        <v>4708892.339656</v>
      </c>
      <c r="I19" s="16">
        <v>2108743.055037789</v>
      </c>
      <c r="J19" s="23">
        <v>63903003.91128629</v>
      </c>
      <c r="K19" s="22">
        <v>828930996.3438476</v>
      </c>
      <c r="L19" s="16">
        <v>777937942.0767889</v>
      </c>
      <c r="M19" s="16">
        <v>10076133.217173643</v>
      </c>
      <c r="N19" s="16">
        <v>13713.121498256474</v>
      </c>
      <c r="O19" s="16">
        <v>165685.97241000508</v>
      </c>
      <c r="P19" s="16">
        <v>30102700.043560788</v>
      </c>
      <c r="Q19" s="23">
        <v>10634821.912414934</v>
      </c>
    </row>
    <row r="20" spans="1:17" ht="16.5" customHeight="1">
      <c r="A20" s="43"/>
      <c r="B20" s="52"/>
      <c r="C20" s="38" t="s">
        <v>36</v>
      </c>
      <c r="D20" s="22">
        <v>764262777.8867443</v>
      </c>
      <c r="E20" s="16">
        <v>174398290.68188617</v>
      </c>
      <c r="F20" s="16">
        <v>34150477.74950956</v>
      </c>
      <c r="G20" s="16">
        <v>402509609.601763</v>
      </c>
      <c r="H20" s="16">
        <v>121013000</v>
      </c>
      <c r="I20" s="16">
        <v>23862258.63901874</v>
      </c>
      <c r="J20" s="23">
        <v>8329141.214566819</v>
      </c>
      <c r="K20" s="22">
        <v>221034631.05642512</v>
      </c>
      <c r="L20" s="16">
        <v>53992267.46856544</v>
      </c>
      <c r="M20" s="16">
        <v>1364129.282326492</v>
      </c>
      <c r="N20" s="16">
        <v>0</v>
      </c>
      <c r="O20" s="16">
        <v>0</v>
      </c>
      <c r="P20" s="16">
        <v>163660367.95619172</v>
      </c>
      <c r="Q20" s="23">
        <v>2017866.3493414945</v>
      </c>
    </row>
    <row r="21" spans="1:17" ht="16.5" customHeight="1">
      <c r="A21" s="43"/>
      <c r="B21" s="52"/>
      <c r="C21" s="37" t="s">
        <v>37</v>
      </c>
      <c r="D21" s="22">
        <v>2522720.4461999997</v>
      </c>
      <c r="E21" s="16">
        <v>1598829.61</v>
      </c>
      <c r="F21" s="16">
        <v>0</v>
      </c>
      <c r="G21" s="16">
        <v>497856.49999999994</v>
      </c>
      <c r="H21" s="16">
        <v>0</v>
      </c>
      <c r="I21" s="16">
        <v>426034.3362</v>
      </c>
      <c r="J21" s="23">
        <v>0</v>
      </c>
      <c r="K21" s="22">
        <v>2856427.56</v>
      </c>
      <c r="L21" s="16">
        <v>0</v>
      </c>
      <c r="M21" s="16">
        <v>0</v>
      </c>
      <c r="N21" s="16">
        <v>0</v>
      </c>
      <c r="O21" s="16">
        <v>0</v>
      </c>
      <c r="P21" s="16">
        <v>2856427.56</v>
      </c>
      <c r="Q21" s="23">
        <v>0</v>
      </c>
    </row>
    <row r="22" spans="1:17" ht="16.5" customHeight="1">
      <c r="A22" s="43"/>
      <c r="B22" s="51" t="s">
        <v>6</v>
      </c>
      <c r="C22" s="28" t="s">
        <v>7</v>
      </c>
      <c r="D22" s="18">
        <v>30349543656.342606</v>
      </c>
      <c r="E22" s="17">
        <v>21847248309.824467</v>
      </c>
      <c r="F22" s="17">
        <v>6065418495.568018</v>
      </c>
      <c r="G22" s="17">
        <v>2404055567.384236</v>
      </c>
      <c r="H22" s="17">
        <v>1688496.6431845785</v>
      </c>
      <c r="I22" s="17">
        <v>30182747.853770785</v>
      </c>
      <c r="J22" s="24">
        <v>950039.0689294753</v>
      </c>
      <c r="K22" s="18">
        <v>247773846.05144125</v>
      </c>
      <c r="L22" s="17">
        <v>171733516.2128403</v>
      </c>
      <c r="M22" s="17">
        <v>51068216.395491816</v>
      </c>
      <c r="N22" s="17">
        <v>0</v>
      </c>
      <c r="O22" s="17">
        <v>0</v>
      </c>
      <c r="P22" s="17">
        <v>22433667.30538965</v>
      </c>
      <c r="Q22" s="24">
        <v>2538446.137719509</v>
      </c>
    </row>
    <row r="23" spans="1:17" ht="16.5" customHeight="1">
      <c r="A23" s="43"/>
      <c r="B23" s="52"/>
      <c r="C23" s="30" t="s">
        <v>8</v>
      </c>
      <c r="D23" s="22">
        <v>30163159549.702534</v>
      </c>
      <c r="E23" s="16">
        <v>21716289367.348995</v>
      </c>
      <c r="F23" s="16">
        <v>6044304339.594301</v>
      </c>
      <c r="G23" s="16">
        <v>2402565842.759236</v>
      </c>
      <c r="H23" s="16">
        <v>0</v>
      </c>
      <c r="I23" s="16">
        <v>0</v>
      </c>
      <c r="J23" s="23">
        <v>0</v>
      </c>
      <c r="K23" s="22">
        <v>70741034.35017842</v>
      </c>
      <c r="L23" s="16">
        <v>21974183.24576277</v>
      </c>
      <c r="M23" s="16">
        <v>48766851.104415625</v>
      </c>
      <c r="N23" s="16">
        <v>0</v>
      </c>
      <c r="O23" s="16">
        <v>0</v>
      </c>
      <c r="P23" s="16">
        <v>0</v>
      </c>
      <c r="Q23" s="23">
        <v>0</v>
      </c>
    </row>
    <row r="24" spans="1:17" ht="16.5" customHeight="1">
      <c r="A24" s="43"/>
      <c r="B24" s="52"/>
      <c r="C24" s="37" t="s">
        <v>35</v>
      </c>
      <c r="D24" s="22">
        <v>92985948.14215231</v>
      </c>
      <c r="E24" s="16">
        <v>72025587.49752201</v>
      </c>
      <c r="F24" s="16">
        <v>3123866.493444147</v>
      </c>
      <c r="G24" s="16">
        <v>240656.075</v>
      </c>
      <c r="H24" s="16">
        <v>0</v>
      </c>
      <c r="I24" s="16">
        <v>16645799.007256698</v>
      </c>
      <c r="J24" s="23">
        <v>950039.0689294753</v>
      </c>
      <c r="K24" s="22">
        <v>132839699.53481916</v>
      </c>
      <c r="L24" s="16">
        <v>121824896.875453</v>
      </c>
      <c r="M24" s="16">
        <v>2301365.291076192</v>
      </c>
      <c r="N24" s="16">
        <v>0</v>
      </c>
      <c r="O24" s="16">
        <v>0</v>
      </c>
      <c r="P24" s="16">
        <v>6174991.230570466</v>
      </c>
      <c r="Q24" s="23">
        <v>2538446.137719509</v>
      </c>
    </row>
    <row r="25" spans="1:17" ht="16.5" customHeight="1">
      <c r="A25" s="43"/>
      <c r="B25" s="52"/>
      <c r="C25" s="38" t="s">
        <v>36</v>
      </c>
      <c r="D25" s="22">
        <v>93398158.4979223</v>
      </c>
      <c r="E25" s="16">
        <v>58933354.97795094</v>
      </c>
      <c r="F25" s="16">
        <v>17990289.480272695</v>
      </c>
      <c r="G25" s="16">
        <v>1249068.55</v>
      </c>
      <c r="H25" s="16">
        <v>1688496.6431845785</v>
      </c>
      <c r="I25" s="16">
        <v>13536948.846514089</v>
      </c>
      <c r="J25" s="23">
        <v>0</v>
      </c>
      <c r="K25" s="22">
        <v>44193112.16644369</v>
      </c>
      <c r="L25" s="16">
        <v>27934436.091624517</v>
      </c>
      <c r="M25" s="16">
        <v>0</v>
      </c>
      <c r="N25" s="16">
        <v>0</v>
      </c>
      <c r="O25" s="16">
        <v>0</v>
      </c>
      <c r="P25" s="16">
        <v>16258676.074819183</v>
      </c>
      <c r="Q25" s="23">
        <v>0</v>
      </c>
    </row>
    <row r="26" spans="1:17" ht="16.5" customHeight="1">
      <c r="A26" s="50"/>
      <c r="B26" s="53"/>
      <c r="C26" s="39" t="s">
        <v>37</v>
      </c>
      <c r="D26" s="25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7">
        <v>0</v>
      </c>
      <c r="K26" s="25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7">
        <v>0</v>
      </c>
    </row>
    <row r="29" ht="13.5">
      <c r="C29" s="19" t="s">
        <v>13</v>
      </c>
    </row>
    <row r="30" ht="15">
      <c r="C30" s="32" t="s">
        <v>17</v>
      </c>
    </row>
    <row r="31" ht="15">
      <c r="C31" s="32" t="s">
        <v>18</v>
      </c>
    </row>
    <row r="32" ht="15">
      <c r="C32" s="32" t="s">
        <v>19</v>
      </c>
    </row>
    <row r="33" ht="15">
      <c r="C33" s="32" t="s">
        <v>20</v>
      </c>
    </row>
    <row r="34" ht="15">
      <c r="C34" s="32" t="s">
        <v>21</v>
      </c>
    </row>
    <row r="35" ht="13.5">
      <c r="C35" s="32"/>
    </row>
    <row r="37" ht="13.5">
      <c r="C37" s="34" t="s">
        <v>22</v>
      </c>
    </row>
    <row r="38" spans="3:4" ht="13.5">
      <c r="C38" s="35" t="s">
        <v>23</v>
      </c>
      <c r="D38" s="35"/>
    </row>
    <row r="39" spans="3:4" ht="13.5">
      <c r="C39" s="35" t="s">
        <v>24</v>
      </c>
      <c r="D39" s="35"/>
    </row>
    <row r="40" spans="3:4" ht="14.25" customHeight="1">
      <c r="C40" s="40" t="s">
        <v>38</v>
      </c>
      <c r="D40" s="41"/>
    </row>
    <row r="41" spans="3:8" ht="13.5">
      <c r="C41" s="33" t="s">
        <v>25</v>
      </c>
      <c r="D41" s="33"/>
      <c r="E41" s="33"/>
      <c r="F41" s="33"/>
      <c r="G41" s="33"/>
      <c r="H41" s="33"/>
    </row>
    <row r="42" spans="3:12" ht="13.5">
      <c r="C42" s="54" t="s">
        <v>26</v>
      </c>
      <c r="D42" s="54"/>
      <c r="E42" s="54"/>
      <c r="F42" s="54"/>
      <c r="G42" s="54"/>
      <c r="H42" s="54"/>
      <c r="I42" s="54"/>
      <c r="J42" s="54"/>
      <c r="K42" s="54"/>
      <c r="L42" s="54"/>
    </row>
    <row r="43" spans="3:4" ht="13.5">
      <c r="C43" s="35" t="s">
        <v>27</v>
      </c>
      <c r="D43" s="35"/>
    </row>
  </sheetData>
  <sheetProtection/>
  <mergeCells count="12">
    <mergeCell ref="C42:L42"/>
    <mergeCell ref="K3:Q3"/>
    <mergeCell ref="A5:A15"/>
    <mergeCell ref="B5:B10"/>
    <mergeCell ref="B11:B15"/>
    <mergeCell ref="A3:A4"/>
    <mergeCell ref="B3:B4"/>
    <mergeCell ref="C3:C4"/>
    <mergeCell ref="D3:J3"/>
    <mergeCell ref="A16:A26"/>
    <mergeCell ref="B16:B21"/>
    <mergeCell ref="B22:B26"/>
  </mergeCells>
  <printOptions/>
  <pageMargins left="0.75" right="0.75" top="1" bottom="1" header="0.5" footer="0.5"/>
  <pageSetup fitToHeight="1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AO2"/>
  <sheetViews>
    <sheetView zoomScalePageLayoutView="0" workbookViewId="0" topLeftCell="A1">
      <pane xSplit="1" topLeftCell="T1" activePane="topRight" state="frozen"/>
      <selection pane="topLeft" activeCell="A1" sqref="A1"/>
      <selection pane="topRight" activeCell="AA1" sqref="AA1"/>
    </sheetView>
  </sheetViews>
  <sheetFormatPr defaultColWidth="9.00390625" defaultRowHeight="14.25"/>
  <cols>
    <col min="1" max="1" width="18.50390625" style="0" customWidth="1"/>
  </cols>
  <sheetData>
    <row r="1" spans="1:35" ht="13.5">
      <c r="A1" s="7" t="s">
        <v>11</v>
      </c>
      <c r="S1">
        <v>1</v>
      </c>
      <c r="V1">
        <v>1</v>
      </c>
      <c r="W1" s="2">
        <f>S1/V1</f>
        <v>1</v>
      </c>
      <c r="AA1" s="1">
        <f>IF(N1="99999999",2,1)</f>
        <v>1</v>
      </c>
      <c r="AB1" s="1">
        <f>IF(G1="SK",1,2)</f>
        <v>2</v>
      </c>
      <c r="AC1" s="6">
        <f>R1*W1</f>
        <v>0</v>
      </c>
      <c r="AD1" s="6">
        <f>R1*X1</f>
        <v>0</v>
      </c>
      <c r="AE1" s="6">
        <f>R1*Y1</f>
        <v>0</v>
      </c>
      <c r="AF1" s="6">
        <f>AC1-AD1</f>
        <v>0</v>
      </c>
      <c r="AG1" s="6">
        <f>AC1-AE1</f>
        <v>0</v>
      </c>
      <c r="AH1" s="1">
        <f>ABS(AF1)</f>
        <v>0</v>
      </c>
      <c r="AI1" s="1">
        <f>ABS(AG1)</f>
        <v>0</v>
      </c>
    </row>
    <row r="2" spans="1:41" ht="13.5">
      <c r="A2" s="9" t="s">
        <v>12</v>
      </c>
      <c r="T2">
        <v>1</v>
      </c>
      <c r="V2">
        <v>1</v>
      </c>
      <c r="W2">
        <v>1</v>
      </c>
      <c r="AA2" s="5">
        <f>IF(W2="PCL",V2,V2/T2*100)</f>
        <v>100</v>
      </c>
      <c r="AE2" s="4">
        <f>IF(P2="99999999",2,1)</f>
        <v>1</v>
      </c>
      <c r="AF2" s="4">
        <f>IF(G2="SK",1,2)</f>
        <v>2</v>
      </c>
      <c r="AG2" s="3">
        <f>AB2-AC2</f>
        <v>0</v>
      </c>
      <c r="AH2" s="8">
        <f>T2*AA2/100*U2/AO2</f>
        <v>0</v>
      </c>
      <c r="AI2" s="8">
        <f>T2*AB2/100*U2/AO2</f>
        <v>0</v>
      </c>
      <c r="AJ2" s="8">
        <f>T2*AC2/100*U2/AO2</f>
        <v>0</v>
      </c>
      <c r="AK2" s="8">
        <f>AH2-AI2</f>
        <v>0</v>
      </c>
      <c r="AL2" s="8">
        <f>AH2-AJ2</f>
        <v>0</v>
      </c>
      <c r="AM2" s="8">
        <f>ABS(AK2)</f>
        <v>0</v>
      </c>
      <c r="AN2" s="8">
        <f>ABS(AL2)</f>
        <v>0</v>
      </c>
      <c r="AO2">
        <v>1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 Eder</dc:creator>
  <cp:keywords/>
  <dc:description/>
  <cp:lastModifiedBy>Thomková Nikola</cp:lastModifiedBy>
  <cp:lastPrinted>2020-08-24T11:17:11Z</cp:lastPrinted>
  <dcterms:created xsi:type="dcterms:W3CDTF">2012-06-13T11:38:11Z</dcterms:created>
  <dcterms:modified xsi:type="dcterms:W3CDTF">2021-09-27T14:20:03Z</dcterms:modified>
  <cp:category/>
  <cp:version/>
  <cp:contentType/>
  <cp:contentStatus/>
</cp:coreProperties>
</file>