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<sst xmlns="http://schemas.openxmlformats.org/spreadsheetml/2006/main" count="56" uniqueCount="22">
  <si>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</si>
  <si>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</si>
  <si>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</si>
  <si>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</si>
  <si>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</si>
  <si>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</si>
  <si>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</si>
  <si>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</si>
  <si>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</si>
  <si>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</si>
  <si>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</si>
  <si>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</si>
  <si>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</si>
  <si>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</si>
  <si>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</si>
  <si>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</si>
  <si>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* preliminary data</t>
  </si>
  <si>
    <t>(mil. USD)</t>
  </si>
  <si>
    <t>of which: Short term</t>
  </si>
  <si>
    <t xml:space="preserve">              Long term</t>
  </si>
  <si>
    <t xml:space="preserve">Gross external debt of Slovak Republic in 2009 </t>
  </si>
  <si>
    <t>31.12.2009*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</si>
</sst>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0" fillId="0" borderId="4" xfId="0" applyFill="1" applyBorder="1" applyAlignment="1">
      <alignment horizontal="left"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5" fillId="0" borderId="6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9"/>
  <sheetViews>
    <sheetView tabSelected="1" workbookViewId="0" topLeftCell="G1">
      <selection activeCell="O18" sqref="O18"/>
    </sheetView>
  </sheetViews>
  <sheetFormatPr defaultColWidth="9.140625" defaultRowHeight="12.75"/>
  <cols>
    <col min="2" max="2" width="42.140625" style="0" customWidth="1"/>
    <col min="3" max="3" width="10.8515625" style="0" customWidth="1"/>
    <col min="4" max="4" width="11.140625" style="0" customWidth="1"/>
    <col min="5" max="5" width="12.140625" style="0" customWidth="1"/>
    <col min="6" max="7" width="12.7109375" style="0" customWidth="1"/>
    <col min="8" max="9" width="12.57421875" style="0" customWidth="1"/>
    <col min="10" max="10" width="11.8515625" style="0" customWidth="1"/>
    <col min="11" max="11" width="11.7109375" style="0" customWidth="1"/>
    <col min="12" max="12" width="12.57421875" style="0" customWidth="1"/>
    <col min="13" max="13" width="12.7109375" style="0" customWidth="1"/>
    <col min="14" max="14" width="13.140625" style="0" customWidth="1"/>
  </cols>
  <sheetData>
    <row r="2" ht="12.75">
      <c r="B2" s="6"/>
    </row>
    <row r="3" spans="2:5" ht="18">
      <c r="B3" s="11" t="s">
        <v>20</v>
      </c>
      <c r="C3" s="8"/>
      <c r="D3" s="8"/>
      <c r="E3" s="8"/>
    </row>
    <row r="4" spans="2:5" ht="13.5" thickBot="1">
      <c r="B4" t="s">
        <v>17</v>
      </c>
      <c r="E4" s="1"/>
    </row>
    <row r="5" spans="2:14" ht="15.75" thickBot="1">
      <c r="B5" s="7"/>
      <c r="C5" s="15">
        <v>39844</v>
      </c>
      <c r="D5" s="15">
        <v>39872</v>
      </c>
      <c r="E5" s="15">
        <v>39903</v>
      </c>
      <c r="F5" s="15">
        <v>39933</v>
      </c>
      <c r="G5" s="15">
        <v>39964</v>
      </c>
      <c r="H5" s="15">
        <v>39994</v>
      </c>
      <c r="I5" s="15">
        <v>40025</v>
      </c>
      <c r="J5" s="15">
        <v>40056</v>
      </c>
      <c r="K5" s="15">
        <v>40086</v>
      </c>
      <c r="L5" s="15">
        <v>40117</v>
      </c>
      <c r="M5" s="15">
        <v>40147</v>
      </c>
      <c r="N5" s="15" t="s">
        <v>21</v>
      </c>
    </row>
    <row r="6" spans="2:14" ht="13.5" thickBot="1">
      <c r="B6" s="2" t="s">
        <v>15</v>
      </c>
      <c r="C6" s="16">
        <f aca="true" t="shared" si="0" ref="C6:I6">+C7+C12</f>
        <v>7857.599999999999</v>
      </c>
      <c r="D6" s="16">
        <f t="shared" si="0"/>
        <v>6871.5</v>
      </c>
      <c r="E6" s="16">
        <f t="shared" si="0"/>
        <v>7150.099999999999</v>
      </c>
      <c r="F6" s="16">
        <f t="shared" si="0"/>
        <v>7109.7</v>
      </c>
      <c r="G6" s="16">
        <f t="shared" si="0"/>
        <v>10555.7</v>
      </c>
      <c r="H6" s="16">
        <f t="shared" si="0"/>
        <v>10349.099999999999</v>
      </c>
      <c r="I6" s="16">
        <f t="shared" si="0"/>
        <v>10255.800000000001</v>
      </c>
      <c r="J6" s="16">
        <f>+J7+J12</f>
        <v>10735.2</v>
      </c>
      <c r="K6" s="16">
        <f>+K7+K12</f>
        <v>11087.5</v>
      </c>
      <c r="L6" s="16">
        <f>+L7+L12</f>
        <v>11179.699999999999</v>
      </c>
      <c r="M6" s="16">
        <f>+M7+M12</f>
        <v>11555.5</v>
      </c>
      <c r="N6" s="16">
        <f>+N7+N12</f>
        <v>11211.4</v>
      </c>
    </row>
    <row r="7" spans="2:14" ht="12.75">
      <c r="B7" s="3" t="s">
        <v>12</v>
      </c>
      <c r="C7" s="17">
        <f aca="true" t="shared" si="1" ref="C7:I7">SUM(C8:C11)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>SUM(J8:J11)</f>
        <v>0</v>
      </c>
      <c r="K7" s="17">
        <f>SUM(K8:K11)</f>
        <v>0</v>
      </c>
      <c r="L7" s="17">
        <f>SUM(L8:L11)</f>
        <v>0</v>
      </c>
      <c r="M7" s="17">
        <f>SUM(M8:M11)</f>
        <v>0</v>
      </c>
      <c r="N7" s="17">
        <f>SUM(N8:N11)</f>
        <v>0</v>
      </c>
    </row>
    <row r="8" spans="2:14" ht="12.75">
      <c r="B8" s="4" t="s">
        <v>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2:14" ht="12.75">
      <c r="B9" s="4" t="s">
        <v>5</v>
      </c>
      <c r="C9" s="19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2:14" ht="12.75">
      <c r="B10" s="4" t="s">
        <v>6</v>
      </c>
      <c r="C10" s="19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2:14" ht="13.5" thickBot="1">
      <c r="B11" s="5" t="s">
        <v>7</v>
      </c>
      <c r="C11" s="20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2:14" ht="12.75">
      <c r="B12" s="3" t="s">
        <v>13</v>
      </c>
      <c r="C12" s="22">
        <f aca="true" t="shared" si="2" ref="C12:I12">SUM(C13:C16)</f>
        <v>7857.599999999999</v>
      </c>
      <c r="D12" s="22">
        <f t="shared" si="2"/>
        <v>6871.5</v>
      </c>
      <c r="E12" s="22">
        <f t="shared" si="2"/>
        <v>7150.099999999999</v>
      </c>
      <c r="F12" s="22">
        <f t="shared" si="2"/>
        <v>7109.7</v>
      </c>
      <c r="G12" s="22">
        <f t="shared" si="2"/>
        <v>10555.7</v>
      </c>
      <c r="H12" s="22">
        <f t="shared" si="2"/>
        <v>10349.099999999999</v>
      </c>
      <c r="I12" s="22">
        <f t="shared" si="2"/>
        <v>10255.800000000001</v>
      </c>
      <c r="J12" s="22">
        <f>SUM(J13:J16)</f>
        <v>10735.2</v>
      </c>
      <c r="K12" s="22">
        <f>SUM(K13:K16)</f>
        <v>11087.5</v>
      </c>
      <c r="L12" s="22">
        <f>SUM(L13:L16)</f>
        <v>11179.699999999999</v>
      </c>
      <c r="M12" s="22">
        <f>SUM(M13:M16)</f>
        <v>11555.5</v>
      </c>
      <c r="N12" s="22">
        <f>SUM(N13:N16)</f>
        <v>11211.4</v>
      </c>
    </row>
    <row r="13" spans="2:14" ht="12.75">
      <c r="B13" s="4" t="s">
        <v>8</v>
      </c>
      <c r="C13" s="18">
        <v>6515.9</v>
      </c>
      <c r="D13" s="18">
        <v>5593.7</v>
      </c>
      <c r="E13" s="18">
        <v>5840.9</v>
      </c>
      <c r="F13" s="18">
        <v>5803</v>
      </c>
      <c r="G13" s="18">
        <v>9175.5</v>
      </c>
      <c r="H13" s="18">
        <v>8986.3</v>
      </c>
      <c r="I13" s="18">
        <v>8891.6</v>
      </c>
      <c r="J13" s="18">
        <v>9376.2</v>
      </c>
      <c r="K13" s="18">
        <v>9721.2</v>
      </c>
      <c r="L13" s="18">
        <v>9816.4</v>
      </c>
      <c r="M13" s="18">
        <v>10170</v>
      </c>
      <c r="N13" s="18">
        <v>9883.3</v>
      </c>
    </row>
    <row r="14" spans="2:14" ht="12.75">
      <c r="B14" s="4" t="s">
        <v>5</v>
      </c>
      <c r="C14" s="18">
        <v>1341.7</v>
      </c>
      <c r="D14" s="18">
        <v>1277.8</v>
      </c>
      <c r="E14" s="18">
        <v>1309.2</v>
      </c>
      <c r="F14" s="18">
        <v>1306.7</v>
      </c>
      <c r="G14" s="18">
        <v>1380.2</v>
      </c>
      <c r="H14" s="18">
        <v>1362.8</v>
      </c>
      <c r="I14" s="18">
        <v>1364.2</v>
      </c>
      <c r="J14" s="18">
        <v>1359</v>
      </c>
      <c r="K14" s="18">
        <v>1366.3</v>
      </c>
      <c r="L14" s="18">
        <v>1363.3</v>
      </c>
      <c r="M14" s="18">
        <v>1385.5</v>
      </c>
      <c r="N14" s="18">
        <v>1328.1</v>
      </c>
    </row>
    <row r="15" spans="2:14" ht="12.75">
      <c r="B15" s="4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3.5" thickBot="1">
      <c r="B16" s="5" t="s">
        <v>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2:14" ht="13.5" thickBot="1">
      <c r="B17" s="2" t="s">
        <v>3</v>
      </c>
      <c r="C17" s="16">
        <f aca="true" t="shared" si="3" ref="C17:I17">+C18+C23</f>
        <v>15907.3</v>
      </c>
      <c r="D17" s="16">
        <f t="shared" si="3"/>
        <v>16509.4</v>
      </c>
      <c r="E17" s="16">
        <f t="shared" si="3"/>
        <v>17358.75</v>
      </c>
      <c r="F17" s="16">
        <f t="shared" si="3"/>
        <v>18442.4</v>
      </c>
      <c r="G17" s="16">
        <f t="shared" si="3"/>
        <v>21179.900000000005</v>
      </c>
      <c r="H17" s="16">
        <f t="shared" si="3"/>
        <v>21844.199999999997</v>
      </c>
      <c r="I17" s="16">
        <f t="shared" si="3"/>
        <v>23056.6</v>
      </c>
      <c r="J17" s="16">
        <f>+J18+J23</f>
        <v>22320.2</v>
      </c>
      <c r="K17" s="16">
        <f>+K18+K23</f>
        <v>23749.2</v>
      </c>
      <c r="L17" s="16">
        <f>+L18+L23</f>
        <v>24344</v>
      </c>
      <c r="M17" s="16">
        <f>+M18+M23</f>
        <v>23961.3</v>
      </c>
      <c r="N17" s="16">
        <f>+N18+N23</f>
        <v>21702.5</v>
      </c>
    </row>
    <row r="18" spans="2:14" ht="12.75">
      <c r="B18" s="3" t="s">
        <v>12</v>
      </c>
      <c r="C18" s="22">
        <f aca="true" t="shared" si="4" ref="C18:I18">SUM(C19:C22)</f>
        <v>15136</v>
      </c>
      <c r="D18" s="22">
        <f t="shared" si="4"/>
        <v>16162</v>
      </c>
      <c r="E18" s="22">
        <f t="shared" si="4"/>
        <v>17012.65</v>
      </c>
      <c r="F18" s="22">
        <f t="shared" si="4"/>
        <v>18136.7</v>
      </c>
      <c r="G18" s="22">
        <f t="shared" si="4"/>
        <v>20934.200000000004</v>
      </c>
      <c r="H18" s="22">
        <f t="shared" si="4"/>
        <v>21650.299999999996</v>
      </c>
      <c r="I18" s="22">
        <f t="shared" si="4"/>
        <v>22862.5</v>
      </c>
      <c r="J18" s="22">
        <f>SUM(J19:J22)</f>
        <v>22125.8</v>
      </c>
      <c r="K18" s="22">
        <f>SUM(K19:K22)</f>
        <v>23554.600000000002</v>
      </c>
      <c r="L18" s="22">
        <f>SUM(L19:L22)</f>
        <v>24149.4</v>
      </c>
      <c r="M18" s="22">
        <f>SUM(M19:M22)</f>
        <v>23766.1</v>
      </c>
      <c r="N18" s="22">
        <f>SUM(N19:N22)</f>
        <v>21507</v>
      </c>
    </row>
    <row r="19" spans="2:14" ht="12.75">
      <c r="B19" s="4" t="s">
        <v>4</v>
      </c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2:14" ht="12.75">
      <c r="B20" s="4" t="s">
        <v>5</v>
      </c>
      <c r="C20" s="18">
        <v>127.1</v>
      </c>
      <c r="D20" s="19">
        <v>143.4</v>
      </c>
      <c r="E20" s="19">
        <v>153.7</v>
      </c>
      <c r="F20" s="19">
        <v>191.2</v>
      </c>
      <c r="G20" s="19">
        <v>273.4</v>
      </c>
      <c r="H20" s="19">
        <v>442.1</v>
      </c>
      <c r="I20" s="19">
        <v>433.9</v>
      </c>
      <c r="J20" s="19">
        <v>437.7</v>
      </c>
      <c r="K20" s="19">
        <v>460.7</v>
      </c>
      <c r="L20" s="19">
        <v>478.2</v>
      </c>
      <c r="M20" s="19">
        <v>515.7</v>
      </c>
      <c r="N20" s="19">
        <v>569.3</v>
      </c>
    </row>
    <row r="21" spans="2:14" ht="12.75">
      <c r="B21" s="4" t="s">
        <v>9</v>
      </c>
      <c r="C21" s="18">
        <f>14936.4+72.5</f>
        <v>15008.9</v>
      </c>
      <c r="D21" s="19">
        <f>15959.9+58.7</f>
        <v>16018.6</v>
      </c>
      <c r="E21" s="19">
        <f>16798+60.95</f>
        <v>16858.95</v>
      </c>
      <c r="F21" s="19">
        <f>17843.4+102.1</f>
        <v>17945.5</v>
      </c>
      <c r="G21" s="19">
        <f>20505.4+155.4</f>
        <v>20660.800000000003</v>
      </c>
      <c r="H21" s="19">
        <f>16.1+21192.1</f>
        <v>21208.199999999997</v>
      </c>
      <c r="I21" s="19">
        <f>15.1+22413.5</f>
        <v>22428.6</v>
      </c>
      <c r="J21" s="19">
        <f>23.1+21665</f>
        <v>21688.1</v>
      </c>
      <c r="K21" s="19">
        <f>9.4+23084.5</f>
        <v>23093.9</v>
      </c>
      <c r="L21" s="19">
        <f>9+23662.2</f>
        <v>23671.2</v>
      </c>
      <c r="M21" s="19">
        <f>13.1+23237.3</f>
        <v>23250.399999999998</v>
      </c>
      <c r="N21" s="19">
        <f>20918.4+19.3</f>
        <v>20937.7</v>
      </c>
    </row>
    <row r="22" spans="2:14" ht="13.5" thickBot="1">
      <c r="B22" s="5" t="s">
        <v>7</v>
      </c>
      <c r="C22" s="18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2:14" ht="12.75">
      <c r="B23" s="3" t="s">
        <v>13</v>
      </c>
      <c r="C23" s="17">
        <f aca="true" t="shared" si="5" ref="C23:I23">SUM(C24:C27)</f>
        <v>771.3</v>
      </c>
      <c r="D23" s="17">
        <f t="shared" si="5"/>
        <v>347.4</v>
      </c>
      <c r="E23" s="17">
        <f t="shared" si="5"/>
        <v>346.1</v>
      </c>
      <c r="F23" s="17">
        <f t="shared" si="5"/>
        <v>305.7</v>
      </c>
      <c r="G23" s="17">
        <f t="shared" si="5"/>
        <v>245.7</v>
      </c>
      <c r="H23" s="17">
        <f t="shared" si="5"/>
        <v>193.9</v>
      </c>
      <c r="I23" s="17">
        <f t="shared" si="5"/>
        <v>194.1</v>
      </c>
      <c r="J23" s="17">
        <f>SUM(J24:J27)</f>
        <v>194.4</v>
      </c>
      <c r="K23" s="17">
        <f>SUM(K24:K27)</f>
        <v>194.6</v>
      </c>
      <c r="L23" s="17">
        <f>SUM(L24:L27)</f>
        <v>194.6</v>
      </c>
      <c r="M23" s="17">
        <f>SUM(M24:M27)</f>
        <v>195.2</v>
      </c>
      <c r="N23" s="17">
        <f>SUM(N24:N27)</f>
        <v>195.5</v>
      </c>
    </row>
    <row r="24" spans="2:14" ht="12.75">
      <c r="B24" s="4" t="s">
        <v>8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2:14" ht="12.75">
      <c r="B25" s="4" t="s">
        <v>5</v>
      </c>
      <c r="C25" s="19">
        <v>771.3</v>
      </c>
      <c r="D25" s="19">
        <f>1.5+345.9</f>
        <v>347.4</v>
      </c>
      <c r="E25" s="19">
        <v>346.1</v>
      </c>
      <c r="F25" s="19">
        <v>305.7</v>
      </c>
      <c r="G25" s="19">
        <v>245.7</v>
      </c>
      <c r="H25" s="19">
        <v>193.9</v>
      </c>
      <c r="I25" s="19">
        <v>194.1</v>
      </c>
      <c r="J25" s="19">
        <v>194.4</v>
      </c>
      <c r="K25" s="19">
        <v>194.6</v>
      </c>
      <c r="L25" s="19">
        <v>194.6</v>
      </c>
      <c r="M25" s="19">
        <v>195.2</v>
      </c>
      <c r="N25" s="19">
        <v>195.5</v>
      </c>
    </row>
    <row r="26" spans="2:14" ht="12.75">
      <c r="B26" s="4" t="s">
        <v>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2:14" ht="13.5" thickBot="1">
      <c r="B27" s="4" t="s">
        <v>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</row>
    <row r="28" spans="2:14" ht="13.5" thickBot="1">
      <c r="B28" s="2" t="s">
        <v>0</v>
      </c>
      <c r="C28" s="16">
        <f aca="true" t="shared" si="6" ref="C28:I28">+C29+C34</f>
        <v>6422.7</v>
      </c>
      <c r="D28" s="16">
        <f t="shared" si="6"/>
        <v>5903.7</v>
      </c>
      <c r="E28" s="16">
        <f t="shared" si="6"/>
        <v>6278.5</v>
      </c>
      <c r="F28" s="16">
        <f t="shared" si="6"/>
        <v>6233.1</v>
      </c>
      <c r="G28" s="16">
        <f t="shared" si="6"/>
        <v>6170.4</v>
      </c>
      <c r="H28" s="16">
        <f t="shared" si="6"/>
        <v>6469.299999999999</v>
      </c>
      <c r="I28" s="16">
        <f t="shared" si="6"/>
        <v>6225.700000000001</v>
      </c>
      <c r="J28" s="16">
        <f>+J29+J34</f>
        <v>6970.4</v>
      </c>
      <c r="K28" s="16">
        <f>+K29+K34</f>
        <v>7586.7</v>
      </c>
      <c r="L28" s="16">
        <f>+L29+L34</f>
        <v>7461.1</v>
      </c>
      <c r="M28" s="16">
        <f>+M29+M34</f>
        <v>7691.7</v>
      </c>
      <c r="N28" s="16">
        <f>+N29+N34</f>
        <v>7765.4</v>
      </c>
    </row>
    <row r="29" spans="2:14" ht="12.75">
      <c r="B29" s="3" t="s">
        <v>12</v>
      </c>
      <c r="C29" s="23">
        <f aca="true" t="shared" si="7" ref="C29:I29">SUM(C30:C33)</f>
        <v>3318.9</v>
      </c>
      <c r="D29" s="23">
        <f t="shared" si="7"/>
        <v>2748.8</v>
      </c>
      <c r="E29" s="23">
        <f t="shared" si="7"/>
        <v>3096.2000000000003</v>
      </c>
      <c r="F29" s="23">
        <f t="shared" si="7"/>
        <v>2973.3</v>
      </c>
      <c r="G29" s="23">
        <f t="shared" si="7"/>
        <v>2574.7</v>
      </c>
      <c r="H29" s="23">
        <f t="shared" si="7"/>
        <v>2880.2</v>
      </c>
      <c r="I29" s="23">
        <f t="shared" si="7"/>
        <v>2470</v>
      </c>
      <c r="J29" s="23">
        <f>SUM(J30:J33)</f>
        <v>3175.1</v>
      </c>
      <c r="K29" s="23">
        <f>SUM(K30:K33)</f>
        <v>3664.7999999999997</v>
      </c>
      <c r="L29" s="23">
        <f>SUM(L30:L33)</f>
        <v>3484.5</v>
      </c>
      <c r="M29" s="23">
        <f>SUM(M30:M33)</f>
        <v>3632.3</v>
      </c>
      <c r="N29" s="23">
        <f>SUM(N30:N33)</f>
        <v>3781.7</v>
      </c>
    </row>
    <row r="30" spans="2:14" ht="12.75">
      <c r="B30" s="4" t="s">
        <v>4</v>
      </c>
      <c r="C30" s="24">
        <v>0.5</v>
      </c>
      <c r="D30" s="24">
        <v>0.5</v>
      </c>
      <c r="E30" s="24">
        <v>0.5</v>
      </c>
      <c r="F30" s="24">
        <v>0.5</v>
      </c>
      <c r="G30" s="24">
        <v>0.6</v>
      </c>
      <c r="H30" s="24">
        <v>0.6</v>
      </c>
      <c r="I30" s="24">
        <v>0.6</v>
      </c>
      <c r="J30" s="24">
        <v>0.6</v>
      </c>
      <c r="K30" s="24">
        <v>0.6</v>
      </c>
      <c r="L30" s="24">
        <v>0.6</v>
      </c>
      <c r="M30" s="24">
        <v>0.6</v>
      </c>
      <c r="N30" s="24">
        <v>0</v>
      </c>
    </row>
    <row r="31" spans="2:14" ht="12.75">
      <c r="B31" s="4" t="s">
        <v>5</v>
      </c>
      <c r="C31" s="24">
        <v>239.9</v>
      </c>
      <c r="D31" s="24">
        <v>52.3</v>
      </c>
      <c r="E31" s="24">
        <v>172.5</v>
      </c>
      <c r="F31" s="24">
        <v>57.3</v>
      </c>
      <c r="G31" s="24">
        <v>356</v>
      </c>
      <c r="H31" s="24">
        <v>91.4</v>
      </c>
      <c r="I31" s="24">
        <v>100.1</v>
      </c>
      <c r="J31" s="24">
        <v>74.5</v>
      </c>
      <c r="K31" s="24">
        <v>92.1</v>
      </c>
      <c r="L31" s="24">
        <v>94.7</v>
      </c>
      <c r="M31" s="24">
        <v>124.8</v>
      </c>
      <c r="N31" s="24">
        <v>246.2</v>
      </c>
    </row>
    <row r="32" spans="2:14" ht="12.75">
      <c r="B32" s="4" t="s">
        <v>9</v>
      </c>
      <c r="C32" s="24">
        <v>2873.1</v>
      </c>
      <c r="D32" s="24">
        <v>2586</v>
      </c>
      <c r="E32" s="24">
        <v>2835.8</v>
      </c>
      <c r="F32" s="24">
        <v>2785.1</v>
      </c>
      <c r="G32" s="24">
        <v>2124.6</v>
      </c>
      <c r="H32" s="24">
        <v>2678.7</v>
      </c>
      <c r="I32" s="24">
        <v>2275.4</v>
      </c>
      <c r="J32" s="24">
        <v>3003.4</v>
      </c>
      <c r="K32" s="24">
        <v>3367.5</v>
      </c>
      <c r="L32" s="24">
        <v>3267</v>
      </c>
      <c r="M32" s="24">
        <v>3389</v>
      </c>
      <c r="N32" s="24">
        <v>3474.6</v>
      </c>
    </row>
    <row r="33" spans="2:14" ht="13.5" thickBot="1">
      <c r="B33" s="5" t="s">
        <v>7</v>
      </c>
      <c r="C33" s="25">
        <v>205.4</v>
      </c>
      <c r="D33" s="25">
        <v>110</v>
      </c>
      <c r="E33" s="25">
        <v>87.4</v>
      </c>
      <c r="F33" s="25">
        <v>130.4</v>
      </c>
      <c r="G33" s="25">
        <v>93.5</v>
      </c>
      <c r="H33" s="25">
        <v>109.5</v>
      </c>
      <c r="I33" s="25">
        <v>93.9</v>
      </c>
      <c r="J33" s="25">
        <v>96.6</v>
      </c>
      <c r="K33" s="25">
        <v>204.6</v>
      </c>
      <c r="L33" s="25">
        <v>122.2</v>
      </c>
      <c r="M33" s="25">
        <v>117.9</v>
      </c>
      <c r="N33" s="25">
        <v>60.9</v>
      </c>
    </row>
    <row r="34" spans="2:14" ht="12.75">
      <c r="B34" s="3" t="s">
        <v>13</v>
      </c>
      <c r="C34" s="23">
        <f aca="true" t="shared" si="8" ref="C34:I34">SUM(C35:C38)</f>
        <v>3103.7999999999997</v>
      </c>
      <c r="D34" s="23">
        <f t="shared" si="8"/>
        <v>3154.8999999999996</v>
      </c>
      <c r="E34" s="23">
        <f t="shared" si="8"/>
        <v>3182.2999999999997</v>
      </c>
      <c r="F34" s="23">
        <f t="shared" si="8"/>
        <v>3259.7999999999997</v>
      </c>
      <c r="G34" s="23">
        <f t="shared" si="8"/>
        <v>3595.7000000000003</v>
      </c>
      <c r="H34" s="23">
        <f t="shared" si="8"/>
        <v>3589.1</v>
      </c>
      <c r="I34" s="23">
        <f t="shared" si="8"/>
        <v>3755.7000000000003</v>
      </c>
      <c r="J34" s="23">
        <f>SUM(J35:J38)</f>
        <v>3795.2999999999997</v>
      </c>
      <c r="K34" s="23">
        <f>SUM(K35:K38)</f>
        <v>3921.9</v>
      </c>
      <c r="L34" s="23">
        <f>SUM(L35:L38)</f>
        <v>3976.6</v>
      </c>
      <c r="M34" s="23">
        <f>SUM(M35:M38)</f>
        <v>4059.3999999999996</v>
      </c>
      <c r="N34" s="23">
        <f>SUM(N35:N38)</f>
        <v>3983.7000000000003</v>
      </c>
    </row>
    <row r="35" spans="2:14" ht="12.75">
      <c r="B35" s="4" t="s">
        <v>8</v>
      </c>
      <c r="C35" s="24">
        <v>1402.6</v>
      </c>
      <c r="D35" s="24">
        <v>1386</v>
      </c>
      <c r="E35" s="24">
        <v>1444.5</v>
      </c>
      <c r="F35" s="24">
        <v>1529.7</v>
      </c>
      <c r="G35" s="24">
        <v>1756.6</v>
      </c>
      <c r="H35" s="24">
        <v>1737.2</v>
      </c>
      <c r="I35" s="24">
        <v>1881.5</v>
      </c>
      <c r="J35" s="24">
        <v>1890</v>
      </c>
      <c r="K35" s="24">
        <v>1932.9</v>
      </c>
      <c r="L35" s="24">
        <v>1969.3</v>
      </c>
      <c r="M35" s="24">
        <v>1969.7</v>
      </c>
      <c r="N35" s="24">
        <v>1890.6</v>
      </c>
    </row>
    <row r="36" spans="2:14" ht="12.75">
      <c r="B36" s="4" t="s">
        <v>5</v>
      </c>
      <c r="C36" s="24">
        <v>913.3</v>
      </c>
      <c r="D36" s="24">
        <v>1202.4</v>
      </c>
      <c r="E36" s="24">
        <v>1267.2</v>
      </c>
      <c r="F36" s="24">
        <v>1257</v>
      </c>
      <c r="G36" s="24">
        <v>1333.4</v>
      </c>
      <c r="H36" s="24">
        <v>1327.3</v>
      </c>
      <c r="I36" s="24">
        <v>1328.4</v>
      </c>
      <c r="J36" s="24">
        <v>1350.1</v>
      </c>
      <c r="K36" s="24">
        <v>1440.6</v>
      </c>
      <c r="L36" s="24">
        <v>1446.7</v>
      </c>
      <c r="M36" s="24">
        <v>1515.5</v>
      </c>
      <c r="N36" s="24">
        <v>1621.4</v>
      </c>
    </row>
    <row r="37" spans="2:14" ht="12.75">
      <c r="B37" s="4" t="s">
        <v>9</v>
      </c>
      <c r="C37" s="24">
        <v>811.6</v>
      </c>
      <c r="D37" s="24">
        <v>589.8</v>
      </c>
      <c r="E37" s="24">
        <v>498</v>
      </c>
      <c r="F37" s="24">
        <v>498.2</v>
      </c>
      <c r="G37" s="24">
        <v>525.9</v>
      </c>
      <c r="H37" s="24">
        <v>537.7</v>
      </c>
      <c r="I37" s="24">
        <v>558.7</v>
      </c>
      <c r="J37" s="24">
        <v>565.6</v>
      </c>
      <c r="K37" s="24">
        <v>570.5</v>
      </c>
      <c r="L37" s="24">
        <v>578.7</v>
      </c>
      <c r="M37" s="24">
        <v>594.5</v>
      </c>
      <c r="N37" s="24">
        <v>496.3</v>
      </c>
    </row>
    <row r="38" spans="2:14" ht="13.5" thickBot="1">
      <c r="B38" s="4" t="s">
        <v>7</v>
      </c>
      <c r="C38" s="24">
        <v>-23.7</v>
      </c>
      <c r="D38" s="24">
        <v>-23.3</v>
      </c>
      <c r="E38" s="24">
        <v>-27.4</v>
      </c>
      <c r="F38" s="24">
        <v>-25.1</v>
      </c>
      <c r="G38" s="24">
        <v>-20.2</v>
      </c>
      <c r="H38" s="24">
        <v>-13.1</v>
      </c>
      <c r="I38" s="24">
        <v>-12.9</v>
      </c>
      <c r="J38" s="24">
        <v>-10.4</v>
      </c>
      <c r="K38" s="24">
        <v>-22.1</v>
      </c>
      <c r="L38" s="24">
        <v>-18.1</v>
      </c>
      <c r="M38" s="24">
        <v>-20.3</v>
      </c>
      <c r="N38" s="24">
        <v>-24.6</v>
      </c>
    </row>
    <row r="39" spans="2:14" ht="13.5" thickBot="1">
      <c r="B39" s="2" t="s">
        <v>2</v>
      </c>
      <c r="C39" s="16">
        <f aca="true" t="shared" si="9" ref="C39:I39">+C40+C46</f>
        <v>9005.6</v>
      </c>
      <c r="D39" s="16">
        <f t="shared" si="9"/>
        <v>8895.9</v>
      </c>
      <c r="E39" s="16">
        <f t="shared" si="9"/>
        <v>9400.900000000001</v>
      </c>
      <c r="F39" s="16">
        <f t="shared" si="9"/>
        <v>9206.4</v>
      </c>
      <c r="G39" s="16">
        <f t="shared" si="9"/>
        <v>9859.5</v>
      </c>
      <c r="H39" s="16">
        <f t="shared" si="9"/>
        <v>10184</v>
      </c>
      <c r="I39" s="16">
        <f t="shared" si="9"/>
        <v>10058.5</v>
      </c>
      <c r="J39" s="16">
        <f>+J40+J46</f>
        <v>10235.5</v>
      </c>
      <c r="K39" s="16">
        <f>+K40+K46</f>
        <v>10727.1</v>
      </c>
      <c r="L39" s="16">
        <f>+L40+L46</f>
        <v>10881.2</v>
      </c>
      <c r="M39" s="16">
        <f>+M40+M46</f>
        <v>10938.9</v>
      </c>
      <c r="N39" s="16">
        <f>+N40+N46</f>
        <v>9980.3</v>
      </c>
    </row>
    <row r="40" spans="2:14" ht="12.75">
      <c r="B40" s="3" t="s">
        <v>12</v>
      </c>
      <c r="C40" s="22">
        <f aca="true" t="shared" si="10" ref="C40:I40">SUM(C41:C45)</f>
        <v>4280.2</v>
      </c>
      <c r="D40" s="22">
        <f t="shared" si="10"/>
        <v>4061.7</v>
      </c>
      <c r="E40" s="22">
        <f t="shared" si="10"/>
        <v>4250.1</v>
      </c>
      <c r="F40" s="22">
        <f t="shared" si="10"/>
        <v>4190.4</v>
      </c>
      <c r="G40" s="22">
        <f t="shared" si="10"/>
        <v>4506.9</v>
      </c>
      <c r="H40" s="22">
        <f t="shared" si="10"/>
        <v>4832.400000000001</v>
      </c>
      <c r="I40" s="22">
        <f t="shared" si="10"/>
        <v>4694.9</v>
      </c>
      <c r="J40" s="22">
        <f>SUM(J41:J45)</f>
        <v>5006.1</v>
      </c>
      <c r="K40" s="22">
        <f>SUM(K41:K45)</f>
        <v>5254.6</v>
      </c>
      <c r="L40" s="22">
        <f>SUM(L41:L45)</f>
        <v>5350.4</v>
      </c>
      <c r="M40" s="22">
        <f>SUM(M41:M45)</f>
        <v>5298.8</v>
      </c>
      <c r="N40" s="22">
        <f>SUM(N41:N45)</f>
        <v>4978</v>
      </c>
    </row>
    <row r="41" spans="2:14" ht="12.75">
      <c r="B41" s="4" t="s">
        <v>4</v>
      </c>
      <c r="C41" s="24">
        <v>1.5</v>
      </c>
      <c r="D41" s="24">
        <v>1.5</v>
      </c>
      <c r="E41" s="24">
        <v>1.7</v>
      </c>
      <c r="F41" s="24">
        <v>4.8</v>
      </c>
      <c r="G41" s="24">
        <v>5.1</v>
      </c>
      <c r="H41" s="24">
        <v>5.2</v>
      </c>
      <c r="I41" s="24">
        <v>5.1</v>
      </c>
      <c r="J41" s="24">
        <v>5.2</v>
      </c>
      <c r="K41" s="24">
        <v>5.5</v>
      </c>
      <c r="L41" s="24">
        <v>5.5</v>
      </c>
      <c r="M41" s="24">
        <v>5.6</v>
      </c>
      <c r="N41" s="24">
        <v>5.4</v>
      </c>
    </row>
    <row r="42" spans="2:14" ht="12.75">
      <c r="B42" s="4" t="s">
        <v>5</v>
      </c>
      <c r="C42" s="24">
        <v>753.4</v>
      </c>
      <c r="D42" s="24">
        <v>661.5</v>
      </c>
      <c r="E42" s="24">
        <v>631</v>
      </c>
      <c r="F42" s="24">
        <v>659.5</v>
      </c>
      <c r="G42" s="24">
        <v>669.3</v>
      </c>
      <c r="H42" s="24">
        <v>706.4</v>
      </c>
      <c r="I42" s="24">
        <v>805.6</v>
      </c>
      <c r="J42" s="24">
        <v>853.8</v>
      </c>
      <c r="K42" s="24">
        <v>847.5</v>
      </c>
      <c r="L42" s="24">
        <v>962.5</v>
      </c>
      <c r="M42" s="24">
        <v>1015</v>
      </c>
      <c r="N42" s="24">
        <v>800</v>
      </c>
    </row>
    <row r="43" spans="2:14" ht="12.75">
      <c r="B43" s="4" t="s">
        <v>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2:14" ht="12.75">
      <c r="B44" s="4" t="s">
        <v>6</v>
      </c>
      <c r="C44" s="24">
        <v>3525.3</v>
      </c>
      <c r="D44" s="24">
        <v>3398.7</v>
      </c>
      <c r="E44" s="24">
        <v>3617.4</v>
      </c>
      <c r="F44" s="24">
        <v>3526.1</v>
      </c>
      <c r="G44" s="24">
        <v>3832.5</v>
      </c>
      <c r="H44" s="24">
        <v>4120.8</v>
      </c>
      <c r="I44" s="24">
        <v>3884.2</v>
      </c>
      <c r="J44" s="24">
        <v>4147.1</v>
      </c>
      <c r="K44" s="24">
        <v>4401.6</v>
      </c>
      <c r="L44" s="24">
        <v>4382.4</v>
      </c>
      <c r="M44" s="24">
        <v>4278.2</v>
      </c>
      <c r="N44" s="24">
        <v>4172.6</v>
      </c>
    </row>
    <row r="45" spans="2:14" ht="13.5" thickBot="1">
      <c r="B45" s="5" t="s">
        <v>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</row>
    <row r="46" spans="2:14" ht="12.75">
      <c r="B46" s="3" t="s">
        <v>13</v>
      </c>
      <c r="C46" s="22">
        <f aca="true" t="shared" si="11" ref="C46:I46">SUM(C47:C51)</f>
        <v>4725.400000000001</v>
      </c>
      <c r="D46" s="22">
        <f t="shared" si="11"/>
        <v>4834.2</v>
      </c>
      <c r="E46" s="22">
        <f t="shared" si="11"/>
        <v>5150.8</v>
      </c>
      <c r="F46" s="22">
        <f t="shared" si="11"/>
        <v>5016</v>
      </c>
      <c r="G46" s="22">
        <f t="shared" si="11"/>
        <v>5352.6</v>
      </c>
      <c r="H46" s="22">
        <f t="shared" si="11"/>
        <v>5351.599999999999</v>
      </c>
      <c r="I46" s="22">
        <f t="shared" si="11"/>
        <v>5363.6</v>
      </c>
      <c r="J46" s="22">
        <f>SUM(J47:J51)</f>
        <v>5229.4</v>
      </c>
      <c r="K46" s="22">
        <f>SUM(K47:K51)</f>
        <v>5472.5</v>
      </c>
      <c r="L46" s="22">
        <f>SUM(L47:L51)</f>
        <v>5530.8</v>
      </c>
      <c r="M46" s="22">
        <f>SUM(M47:M51)</f>
        <v>5640.099999999999</v>
      </c>
      <c r="N46" s="22">
        <f>SUM(N47:N51)</f>
        <v>5002.3</v>
      </c>
    </row>
    <row r="47" spans="2:14" ht="12.75">
      <c r="B47" s="4" t="s">
        <v>8</v>
      </c>
      <c r="C47" s="24">
        <v>56.6</v>
      </c>
      <c r="D47" s="24">
        <v>56.7</v>
      </c>
      <c r="E47" s="24">
        <v>59.6</v>
      </c>
      <c r="F47" s="24">
        <v>59.4</v>
      </c>
      <c r="G47" s="24">
        <v>64.8</v>
      </c>
      <c r="H47" s="24">
        <v>65</v>
      </c>
      <c r="I47" s="24">
        <v>60.8</v>
      </c>
      <c r="J47" s="24">
        <v>61.4</v>
      </c>
      <c r="K47" s="24">
        <v>62.9</v>
      </c>
      <c r="L47" s="24">
        <v>61.4</v>
      </c>
      <c r="M47" s="24">
        <v>137.9</v>
      </c>
      <c r="N47" s="24">
        <v>134.3</v>
      </c>
    </row>
    <row r="48" spans="2:14" ht="12.75">
      <c r="B48" s="4" t="s">
        <v>5</v>
      </c>
      <c r="C48" s="24">
        <v>4627.1</v>
      </c>
      <c r="D48" s="24">
        <v>4726.7</v>
      </c>
      <c r="E48" s="24">
        <v>5044.8</v>
      </c>
      <c r="F48" s="24">
        <v>4921.3</v>
      </c>
      <c r="G48" s="24">
        <v>5250.3</v>
      </c>
      <c r="H48" s="24">
        <v>5249.2</v>
      </c>
      <c r="I48" s="24">
        <v>5267.5</v>
      </c>
      <c r="J48" s="24">
        <v>5131.1</v>
      </c>
      <c r="K48" s="24">
        <v>5369.6</v>
      </c>
      <c r="L48" s="24">
        <v>5429.1</v>
      </c>
      <c r="M48" s="24">
        <v>5462.7</v>
      </c>
      <c r="N48" s="24">
        <v>4830.2</v>
      </c>
    </row>
    <row r="49" spans="2:14" ht="12.75">
      <c r="B49" s="4" t="s">
        <v>9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2:14" ht="12.75">
      <c r="B50" s="4" t="s">
        <v>6</v>
      </c>
      <c r="C50" s="24">
        <v>41.7</v>
      </c>
      <c r="D50" s="24">
        <v>50.8</v>
      </c>
      <c r="E50" s="24">
        <v>46.4</v>
      </c>
      <c r="F50" s="24">
        <v>35.3</v>
      </c>
      <c r="G50" s="24">
        <v>37.5</v>
      </c>
      <c r="H50" s="24">
        <v>37.4</v>
      </c>
      <c r="I50" s="24">
        <v>35.3</v>
      </c>
      <c r="J50" s="24">
        <v>36.9</v>
      </c>
      <c r="K50" s="24">
        <v>40</v>
      </c>
      <c r="L50" s="24">
        <v>40.3</v>
      </c>
      <c r="M50" s="24">
        <v>39.5</v>
      </c>
      <c r="N50" s="24">
        <v>37.8</v>
      </c>
    </row>
    <row r="51" spans="2:14" ht="13.5" thickBot="1">
      <c r="B51" s="4" t="s"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2:14" ht="13.5" thickBot="1">
      <c r="B52" s="2" t="s">
        <v>14</v>
      </c>
      <c r="C52" s="16">
        <f aca="true" t="shared" si="12" ref="C52:N52">+C55+C56</f>
        <v>12496.699999999999</v>
      </c>
      <c r="D52" s="16">
        <f t="shared" si="12"/>
        <v>12719.599999999999</v>
      </c>
      <c r="E52" s="16">
        <f t="shared" si="12"/>
        <v>13416.6</v>
      </c>
      <c r="F52" s="16">
        <f t="shared" si="12"/>
        <v>13502.099999999999</v>
      </c>
      <c r="G52" s="16">
        <f t="shared" si="12"/>
        <v>13965.7</v>
      </c>
      <c r="H52" s="16">
        <f t="shared" si="12"/>
        <v>14582.6</v>
      </c>
      <c r="I52" s="16">
        <f t="shared" si="12"/>
        <v>14318.9</v>
      </c>
      <c r="J52" s="16">
        <f t="shared" si="12"/>
        <v>14691.7</v>
      </c>
      <c r="K52" s="16">
        <f t="shared" si="12"/>
        <v>15195</v>
      </c>
      <c r="L52" s="16">
        <f t="shared" si="12"/>
        <v>15698.400000000001</v>
      </c>
      <c r="M52" s="16">
        <f t="shared" si="12"/>
        <v>15404.4</v>
      </c>
      <c r="N52" s="16">
        <f t="shared" si="12"/>
        <v>14654.5</v>
      </c>
    </row>
    <row r="53" spans="2:14" ht="12.75">
      <c r="B53" s="14" t="s">
        <v>18</v>
      </c>
      <c r="C53" s="18">
        <v>6485.5</v>
      </c>
      <c r="D53" s="18">
        <v>6744.9</v>
      </c>
      <c r="E53" s="18">
        <v>7079.7</v>
      </c>
      <c r="F53" s="18">
        <v>7047.9</v>
      </c>
      <c r="G53" s="18">
        <v>7031.1</v>
      </c>
      <c r="H53" s="18">
        <v>7649.1</v>
      </c>
      <c r="I53" s="18">
        <v>7333.9</v>
      </c>
      <c r="J53" s="18">
        <v>7393.5</v>
      </c>
      <c r="K53" s="18">
        <v>7648.5</v>
      </c>
      <c r="L53" s="18">
        <v>8059.4</v>
      </c>
      <c r="M53" s="18">
        <v>7721</v>
      </c>
      <c r="N53" s="18">
        <v>7128.2</v>
      </c>
    </row>
    <row r="54" spans="2:14" ht="12.75">
      <c r="B54" s="13" t="s">
        <v>19</v>
      </c>
      <c r="C54" s="18">
        <v>6011.2</v>
      </c>
      <c r="D54" s="18">
        <v>5974.7</v>
      </c>
      <c r="E54" s="18">
        <v>6336.8</v>
      </c>
      <c r="F54" s="18">
        <v>6454.2</v>
      </c>
      <c r="G54" s="18">
        <v>6934.6</v>
      </c>
      <c r="H54" s="18">
        <v>6933.5</v>
      </c>
      <c r="I54" s="18">
        <v>6985</v>
      </c>
      <c r="J54" s="18">
        <v>7298.3</v>
      </c>
      <c r="K54" s="18">
        <v>7546.4</v>
      </c>
      <c r="L54" s="18">
        <v>7639</v>
      </c>
      <c r="M54" s="24">
        <v>7683.4</v>
      </c>
      <c r="N54" s="24">
        <v>7526.3</v>
      </c>
    </row>
    <row r="55" spans="2:14" ht="12.75">
      <c r="B55" s="4" t="s">
        <v>10</v>
      </c>
      <c r="C55" s="24">
        <v>329.4</v>
      </c>
      <c r="D55" s="24">
        <v>320.8</v>
      </c>
      <c r="E55" s="24">
        <v>334.9</v>
      </c>
      <c r="F55" s="24">
        <v>346.8</v>
      </c>
      <c r="G55" s="24">
        <v>372.6</v>
      </c>
      <c r="H55" s="24">
        <v>888.5</v>
      </c>
      <c r="I55" s="24">
        <v>881.5</v>
      </c>
      <c r="J55" s="24">
        <v>891.2</v>
      </c>
      <c r="K55" s="24">
        <v>899.3</v>
      </c>
      <c r="L55" s="24">
        <v>905.2</v>
      </c>
      <c r="M55" s="26">
        <v>400.4</v>
      </c>
      <c r="N55" s="26">
        <v>360.4</v>
      </c>
    </row>
    <row r="56" spans="2:14" ht="13.5" thickBot="1">
      <c r="B56" s="4" t="s">
        <v>11</v>
      </c>
      <c r="C56" s="25">
        <v>12167.3</v>
      </c>
      <c r="D56" s="25">
        <v>12398.8</v>
      </c>
      <c r="E56" s="25">
        <v>13081.7</v>
      </c>
      <c r="F56" s="25">
        <v>13155.3</v>
      </c>
      <c r="G56" s="25">
        <v>13593.1</v>
      </c>
      <c r="H56" s="25">
        <v>13694.1</v>
      </c>
      <c r="I56" s="25">
        <v>13437.4</v>
      </c>
      <c r="J56" s="25">
        <v>13800.5</v>
      </c>
      <c r="K56" s="25">
        <v>14295.7</v>
      </c>
      <c r="L56" s="25">
        <v>14793.2</v>
      </c>
      <c r="M56" s="25">
        <v>15004</v>
      </c>
      <c r="N56" s="25">
        <v>14294.1</v>
      </c>
    </row>
    <row r="57" spans="2:14" ht="13.5" thickBot="1">
      <c r="B57" s="2" t="s">
        <v>1</v>
      </c>
      <c r="C57" s="16">
        <f aca="true" t="shared" si="13" ref="C57:N57">+C6+C17+C28+C39+C52</f>
        <v>51689.899999999994</v>
      </c>
      <c r="D57" s="16">
        <f t="shared" si="13"/>
        <v>50900.1</v>
      </c>
      <c r="E57" s="16">
        <f t="shared" si="13"/>
        <v>53604.85</v>
      </c>
      <c r="F57" s="16">
        <f t="shared" si="13"/>
        <v>54493.700000000004</v>
      </c>
      <c r="G57" s="16">
        <f t="shared" si="13"/>
        <v>61731.20000000001</v>
      </c>
      <c r="H57" s="16">
        <f t="shared" si="13"/>
        <v>63429.19999999999</v>
      </c>
      <c r="I57" s="16">
        <f t="shared" si="13"/>
        <v>63915.50000000001</v>
      </c>
      <c r="J57" s="16">
        <f t="shared" si="13"/>
        <v>64953</v>
      </c>
      <c r="K57" s="16">
        <f t="shared" si="13"/>
        <v>68345.5</v>
      </c>
      <c r="L57" s="16">
        <f t="shared" si="13"/>
        <v>69564.4</v>
      </c>
      <c r="M57" s="16">
        <f t="shared" si="13"/>
        <v>69551.8</v>
      </c>
      <c r="N57" s="16">
        <f t="shared" si="13"/>
        <v>65314.100000000006</v>
      </c>
    </row>
    <row r="58" spans="2:5" ht="12.75">
      <c r="B58" s="10" t="s">
        <v>16</v>
      </c>
      <c r="E58" s="12"/>
    </row>
    <row r="59" ht="12.75">
      <c r="C59" s="9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scale="75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2009-08-31T10:45:46Z</cp:lastPrinted>
  <dcterms:created xsi:type="dcterms:W3CDTF">2002-04-18T06:38:34Z</dcterms:created>
  <dcterms:modified xsi:type="dcterms:W3CDTF">2010-03-22T08:14:48Z</dcterms:modified>
  <cp:category/>
  <cp:version/>
  <cp:contentType/>
  <cp:contentStatus/>
</cp:coreProperties>
</file>