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MPE\MPE_mar2021\text\"/>
    </mc:Choice>
  </mc:AlternateContent>
  <xr:revisionPtr revIDLastSave="0" documentId="13_ncr:1_{2DD54270-E34F-4744-B53F-AA012DBDA110}" xr6:coauthVersionLast="45" xr6:coauthVersionMax="45" xr10:uidLastSave="{00000000-0000-0000-0000-000000000000}"/>
  <bookViews>
    <workbookView xWindow="-110" yWindow="-110" windowWidth="19420" windowHeight="1042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Inflácia!$A$1:$AA$40</definedName>
    <definedName name="_xlnm.Print_Area" localSheetId="6">'Porovnanie predikcií'!$A$1:$R$29</definedName>
    <definedName name="_xlnm.Print_Area" localSheetId="0">Súhrn!$B$2:$M$78</definedName>
    <definedName name="_xlnm.Print_Area" localSheetId="3">'Trh práce'!$A$1:$AA$69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8" l="1"/>
  <c r="P29" i="12" l="1"/>
  <c r="T29" i="12"/>
  <c r="X29" i="12"/>
  <c r="P16" i="12"/>
  <c r="T16" i="12"/>
  <c r="X16" i="12"/>
  <c r="J44" i="12"/>
  <c r="K44" i="12"/>
  <c r="J29" i="12"/>
  <c r="K29" i="12"/>
  <c r="J16" i="12"/>
  <c r="K16" i="12"/>
  <c r="N21" i="18" l="1"/>
  <c r="I21" i="18"/>
  <c r="K41" i="21"/>
  <c r="K25" i="21" s="1"/>
  <c r="J41" i="21"/>
  <c r="J40" i="21" s="1"/>
  <c r="K20" i="21"/>
  <c r="J20" i="21"/>
  <c r="I20" i="21"/>
  <c r="H20" i="21"/>
  <c r="B2" i="22"/>
  <c r="B19" i="21"/>
  <c r="B2" i="21"/>
  <c r="B27" i="17"/>
  <c r="B2" i="17"/>
  <c r="B55" i="14"/>
  <c r="B30" i="14"/>
  <c r="B2" i="14"/>
  <c r="B2" i="13"/>
  <c r="B28" i="12"/>
  <c r="B15" i="12"/>
  <c r="B2" i="12"/>
  <c r="J28" i="17"/>
  <c r="J56" i="14"/>
  <c r="J31" i="14"/>
  <c r="I41" i="21"/>
  <c r="I27" i="21" s="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P56" i="14"/>
  <c r="L56" i="14"/>
  <c r="X31" i="14"/>
  <c r="T31" i="14"/>
  <c r="P31" i="14"/>
  <c r="L31" i="14"/>
  <c r="K56" i="14"/>
  <c r="I56" i="14"/>
  <c r="H56" i="14"/>
  <c r="H31" i="14"/>
  <c r="I31" i="14"/>
  <c r="K31" i="14"/>
  <c r="H41" i="21"/>
  <c r="H23" i="21" s="1"/>
  <c r="H44" i="12"/>
  <c r="L29" i="12"/>
  <c r="L16" i="12"/>
  <c r="H29" i="12"/>
  <c r="H16" i="12"/>
  <c r="K27" i="21" l="1"/>
  <c r="J31" i="21"/>
  <c r="I24" i="21"/>
  <c r="H25" i="21"/>
  <c r="H27" i="21"/>
  <c r="H32" i="21"/>
  <c r="H29" i="21"/>
  <c r="J24" i="21"/>
  <c r="I29" i="21"/>
  <c r="K26" i="21"/>
  <c r="H24" i="21"/>
  <c r="H40" i="21"/>
  <c r="J29" i="21"/>
  <c r="H30" i="21"/>
  <c r="I40" i="21"/>
  <c r="K32" i="21"/>
  <c r="I31" i="21"/>
  <c r="K40" i="21"/>
  <c r="J32" i="21"/>
  <c r="K31" i="21"/>
  <c r="J30" i="21"/>
  <c r="I30" i="21"/>
  <c r="H26" i="21"/>
  <c r="J27" i="21"/>
  <c r="K29" i="21"/>
  <c r="K30" i="21"/>
  <c r="J23" i="21"/>
  <c r="I25" i="21"/>
  <c r="I26" i="21"/>
  <c r="I32" i="21"/>
  <c r="K24" i="21"/>
  <c r="J26" i="21"/>
  <c r="J25" i="21"/>
  <c r="I23" i="21"/>
  <c r="K23" i="21"/>
  <c r="H31" i="21"/>
</calcChain>
</file>

<file path=xl/sharedStrings.xml><?xml version="1.0" encoding="utf-8"?>
<sst xmlns="http://schemas.openxmlformats.org/spreadsheetml/2006/main" count="665" uniqueCount="206">
  <si>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</si>
  <si>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</si>
  <si>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</si>
  <si>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</si>
  <si>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</si>
  <si>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</si>
  <si>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</si>
  <si>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</si>
  <si>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</si>
  <si>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</si>
  <si>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</si>
  <si>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</si>
  <si>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</si>
  <si>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</si>
  <si>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</si>
  <si>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</si>
  <si>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</si>
  <si>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</si>
  <si>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</si>
  <si>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</si>
  <si>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</si>
  <si>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</si>
  <si>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</si>
  <si>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</si>
  <si>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</si>
  <si>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</si>
  <si>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</si>
  <si>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</si>
  <si>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</si>
  <si>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</si>
  <si>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</si>
  <si>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</si>
  <si>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</si>
  <si>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</si>
  <si>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</si>
  <si>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</si>
  <si>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</si>
  <si>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</si>
  <si>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</si>
  <si>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</si>
  <si>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</si>
  <si>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</si>
  <si>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</si>
  <si>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</si>
  <si>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</si>
  <si>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</si>
  <si>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</si>
  <si>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</si>
  <si>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</si>
  <si>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</si>
  <si>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</si>
  <si>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</si>
  <si>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</si>
  <si>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</si>
  <si>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</si>
  <si>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</si>
  <si>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Hodnoty v tabuľke sú uvádzané ako ročné rasty v %, pokiaľ nie je uvedené inak.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</si>
  <si>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</si>
  <si>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</si>
  <si>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</si>
  <si>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</si>
  <si>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</si>
  <si>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</si>
  <si>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</si>
  <si>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</si>
  <si>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</si>
  <si>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</si>
  <si>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</si>
  <si>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</si>
  <si>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</si>
  <si>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</si>
  <si>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</si>
  <si>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</si>
  <si>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</si>
  <si>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</si>
  <si>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</si>
  <si>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</si>
  <si>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</si>
  <si>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</si>
  <si>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</si>
  <si>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</si>
  <si>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</si>
  <si>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</si>
  <si>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</si>
  <si>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</si>
  <si>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</si>
  <si>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</si>
  <si>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</si>
  <si>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</si>
  <si>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</si>
  <si>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</si>
  <si>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</si>
  <si>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</si>
  <si>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</si>
  <si>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</si>
  <si>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</si>
  <si>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</si>
  <si>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</si>
  <si>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</si>
  <si>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</si>
  <si>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</si>
  <si>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</si>
  <si>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</si>
  <si>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</si>
  <si>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</si>
  <si>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</si>
  <si>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</si>
  <si>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</si>
  <si>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</si>
  <si>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</si>
  <si>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</si>
  <si>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</si>
  <si>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</si>
  <si>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</si>
  <si>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Dopytová inflácia</t>
  </si>
  <si>
    <t>Externé prostredie a technické predpoklady</t>
  </si>
  <si>
    <t xml:space="preserve">Poznámka: </t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</si>
  <si>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</si>
  <si>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 xml:space="preserve"> 3)</t>
    </r>
  </si>
  <si>
    <r>
      <t xml:space="preserve">Neinflačné mzdy (nominálna produktivita)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</si>
  <si>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Nominálne mzdy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</si>
  <si>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Reálne mzdy 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</si>
  <si>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 xml:space="preserve">Miera úspor 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</si>
  <si>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 xml:space="preserve">Sektor verejnej správy 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</si>
  <si>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</si>
  <si>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 xml:space="preserve">Fiškálna pozícia 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</si>
  <si>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 xml:space="preserve">Výmenný kurz USD/EUR 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</si>
  <si>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 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</si>
  <si>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</si>
  <si>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</si>
  <si>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</si>
  <si>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</si>
  <si>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Priemerná mzda, nominálna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</si>
  <si>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sz val="11"/>
        <color indexed="8"/>
        <rFont val="Cambria"/>
        <family val="1"/>
        <charset val="238"/>
      </rPr>
      <t xml:space="preserve">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</si>
  <si>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Produktivita práce 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</si>
  <si>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 xml:space="preserve">Miera participácie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</si>
  <si>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</si>
  <si>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Priemerná mzda mimo súkromného sektora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</si>
  <si>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Výmenné relácie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</si>
  <si>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 xml:space="preserve">Jednotkové náklady práce 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</si>
  <si>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</si>
  <si>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</si>
  <si>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</si>
  <si>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3) HDP s. c. / zamestnanosť ESA 2015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</si>
  <si>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</si>
  <si>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</si>
  <si>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</si>
  <si>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</si>
  <si>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</si>
  <si>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</si>
  <si>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</si>
  <si>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</si>
  <si>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5) Priemerná mesačná mzda zo štatistického výkazníctva ŠÚ SR</t>
  </si>
  <si>
    <t xml:space="preserve">  6) Priemerná mzda zo štatistického výkazníctva deflovaná infláciou CPI</t>
  </si>
  <si>
    <t xml:space="preserve">  7) Miera úspor = hrubé úspory / (hrubý disponibilný dôchodok + úpravy vyplývajúce zo zmeny nároku na dôchodok) *100, </t>
  </si>
  <si>
    <t xml:space="preserve">  8) S.13; fiškálny výhľad</t>
  </si>
  <si>
    <t xml:space="preserve">  9) B.9N - Čisté pôžičky poskytnuté (+) / prijaté (-)</t>
  </si>
  <si>
    <t>1) Deflátor exportu tovarov a služieb / deflátor importu tovarov a služieb</t>
  </si>
  <si>
    <t>1) Priemerná mesačná mzda zo štatistického výkazníctva ŠÚ SR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</si>
  <si>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</si>
  <si>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</si>
  <si>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</si>
  <si>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</si>
  <si>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</si>
  <si>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</si>
  <si>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Medzinárodný menový fond - World Economic Outlook (október 2020)</t>
  </si>
  <si>
    <t>Organizácia pre ekonomickú spoluprácu a rozvoj (OECD) - Economic Outlook 108 (december 2020)</t>
  </si>
  <si>
    <t>1) MMF: index CPI</t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</si>
  <si>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 xml:space="preserve"> 1</t>
    </r>
    <r>
      <rPr>
        <vertAlign val="superscript"/>
        <sz val="11"/>
        <color indexed="8"/>
        <rFont val="Cambria"/>
        <family val="1"/>
        <charset val="238"/>
      </rPr>
      <t>)</t>
    </r>
  </si>
  <si>
    <t>P1Q-2021</t>
  </si>
  <si>
    <t>Zmena oproti P4Q-2020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</si>
  <si>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</si>
  <si>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</si>
  <si>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</si>
  <si>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</si>
  <si>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</si>
  <si>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</si>
  <si>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</si>
  <si>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r>
      <t xml:space="preserve">tis. osôb, VZPS </t>
    </r>
    <r>
      <rPr>
        <vertAlign val="superscript"/>
        <sz val="11"/>
        <color indexed="8"/>
        <rFont val="Cambria"/>
        <family val="1"/>
        <charset val="238"/>
      </rPr>
      <t>1)</t>
    </r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</si>
  <si>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</si>
  <si>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</si>
  <si>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</si>
  <si>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</si>
  <si>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</si>
  <si>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</si>
  <si>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</si>
  <si>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</si>
  <si>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</si>
  <si>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</si>
  <si>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</si>
  <si>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</si>
  <si>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</si>
  <si>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</si>
  <si>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</si>
  <si>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</si>
  <si>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</si>
  <si>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</si>
  <si>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</si>
  <si>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</si>
  <si>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</si>
  <si>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</si>
  <si>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</si>
  <si>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>Národná banka Slovenska - Strednodobá predikcia P1Q-2021</t>
  </si>
  <si>
    <t>Inštitút finančnej politiky - Makroekonomická prognóza (marec 2021, deficit a dlh verejnej správy sú z Návrhu rozpočtu verejnej správy na roky 2021 až 2023</t>
  </si>
  <si>
    <t>Európska komisia -  European Economic Forecast (jesenná predikcia - november 2020), HDP a HICP sú z aktuálnejšej (ale menej podrobnej) zimnej predikcie - február 2021</t>
  </si>
  <si>
    <t xml:space="preserve">Zamestnanosť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</si>
</sst>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5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00">
    <xf numFmtId="0" fontId="0" fillId="0" borderId="0" xfId="0"/>
    <xf numFmtId="0" fontId="44" fillId="26" borderId="13" xfId="0" applyFont="1" applyFill="1" applyBorder="1" applyAlignment="1">
      <alignment horizontal="center" vertical="center" textRotation="90" wrapText="1"/>
    </xf>
    <xf numFmtId="0" fontId="44" fillId="26" borderId="14" xfId="0" applyFont="1" applyFill="1" applyBorder="1" applyAlignment="1">
      <alignment horizontal="center" vertical="center" textRotation="90" wrapText="1"/>
    </xf>
    <xf numFmtId="0" fontId="45" fillId="26" borderId="15" xfId="0" applyFont="1" applyFill="1" applyBorder="1"/>
    <xf numFmtId="0" fontId="45" fillId="26" borderId="16" xfId="0" applyFont="1" applyFill="1" applyBorder="1"/>
    <xf numFmtId="165" fontId="45" fillId="0" borderId="18" xfId="0" applyNumberFormat="1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7" fillId="26" borderId="15" xfId="0" applyFont="1" applyFill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Font="1"/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6" fillId="27" borderId="25" xfId="0" applyFont="1" applyFill="1" applyBorder="1"/>
    <xf numFmtId="0" fontId="45" fillId="27" borderId="26" xfId="0" applyFont="1" applyFill="1" applyBorder="1"/>
    <xf numFmtId="0" fontId="45" fillId="27" borderId="27" xfId="0" applyFont="1" applyFill="1" applyBorder="1"/>
    <xf numFmtId="0" fontId="45" fillId="27" borderId="27" xfId="0" applyFont="1" applyFill="1" applyBorder="1" applyAlignment="1">
      <alignment horizontal="right"/>
    </xf>
    <xf numFmtId="0" fontId="45" fillId="27" borderId="28" xfId="0" applyFont="1" applyFill="1" applyBorder="1" applyAlignment="1">
      <alignment horizontal="center"/>
    </xf>
    <xf numFmtId="0" fontId="45" fillId="27" borderId="26" xfId="0" applyFont="1" applyFill="1" applyBorder="1" applyAlignment="1">
      <alignment horizontal="center"/>
    </xf>
    <xf numFmtId="0" fontId="45" fillId="27" borderId="29" xfId="0" applyFont="1" applyFill="1" applyBorder="1" applyAlignment="1">
      <alignment horizontal="center"/>
    </xf>
    <xf numFmtId="0" fontId="45" fillId="0" borderId="15" xfId="0" applyFont="1" applyBorder="1"/>
    <xf numFmtId="0" fontId="45" fillId="0" borderId="0" xfId="0" applyFont="1" applyBorder="1"/>
    <xf numFmtId="0" fontId="45" fillId="0" borderId="30" xfId="0" applyFont="1" applyBorder="1"/>
    <xf numFmtId="0" fontId="45" fillId="0" borderId="30" xfId="0" applyFont="1" applyBorder="1" applyAlignment="1">
      <alignment horizontal="right"/>
    </xf>
    <xf numFmtId="165" fontId="45" fillId="26" borderId="18" xfId="0" applyNumberFormat="1" applyFont="1" applyFill="1" applyBorder="1" applyAlignment="1">
      <alignment horizontal="right"/>
    </xf>
    <xf numFmtId="165" fontId="45" fillId="26" borderId="0" xfId="0" applyNumberFormat="1" applyFont="1" applyFill="1" applyBorder="1" applyAlignment="1">
      <alignment horizontal="right"/>
    </xf>
    <xf numFmtId="165" fontId="45" fillId="26" borderId="31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 applyAlignment="1">
      <alignment horizontal="right"/>
    </xf>
    <xf numFmtId="165" fontId="45" fillId="0" borderId="0" xfId="0" applyNumberFormat="1" applyFont="1"/>
    <xf numFmtId="165" fontId="45" fillId="0" borderId="18" xfId="0" applyNumberFormat="1" applyFont="1" applyBorder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5" fontId="45" fillId="0" borderId="16" xfId="0" applyNumberFormat="1" applyFont="1" applyBorder="1" applyAlignment="1">
      <alignment horizontal="right"/>
    </xf>
    <xf numFmtId="165" fontId="45" fillId="27" borderId="28" xfId="0" applyNumberFormat="1" applyFont="1" applyFill="1" applyBorder="1" applyAlignment="1">
      <alignment horizontal="right"/>
    </xf>
    <xf numFmtId="165" fontId="45" fillId="27" borderId="26" xfId="0" applyNumberFormat="1" applyFont="1" applyFill="1" applyBorder="1" applyAlignment="1">
      <alignment horizontal="right"/>
    </xf>
    <xf numFmtId="165" fontId="45" fillId="27" borderId="29" xfId="0" applyNumberFormat="1" applyFont="1" applyFill="1" applyBorder="1" applyAlignment="1">
      <alignment horizontal="right"/>
    </xf>
    <xf numFmtId="3" fontId="45" fillId="0" borderId="1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27" borderId="28" xfId="0" applyFont="1" applyFill="1" applyBorder="1" applyAlignment="1">
      <alignment horizontal="right"/>
    </xf>
    <xf numFmtId="0" fontId="45" fillId="27" borderId="26" xfId="0" applyFont="1" applyFill="1" applyBorder="1" applyAlignment="1">
      <alignment horizontal="right"/>
    </xf>
    <xf numFmtId="1" fontId="45" fillId="0" borderId="18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0" fontId="50" fillId="0" borderId="0" xfId="0" applyFont="1" applyFill="1" applyBorder="1"/>
    <xf numFmtId="0" fontId="50" fillId="0" borderId="30" xfId="0" applyFont="1" applyFill="1" applyBorder="1"/>
    <xf numFmtId="0" fontId="50" fillId="0" borderId="30" xfId="0" applyFont="1" applyFill="1" applyBorder="1" applyAlignment="1">
      <alignment horizontal="right"/>
    </xf>
    <xf numFmtId="165" fontId="45" fillId="0" borderId="18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0" fontId="45" fillId="0" borderId="15" xfId="0" applyFont="1" applyFill="1" applyBorder="1"/>
    <xf numFmtId="0" fontId="45" fillId="0" borderId="0" xfId="0" applyFont="1" applyFill="1" applyBorder="1"/>
    <xf numFmtId="0" fontId="45" fillId="0" borderId="30" xfId="0" applyFont="1" applyFill="1" applyBorder="1"/>
    <xf numFmtId="0" fontId="45" fillId="0" borderId="30" xfId="0" applyFont="1" applyFill="1" applyBorder="1" applyAlignment="1">
      <alignment horizontal="right"/>
    </xf>
    <xf numFmtId="0" fontId="45" fillId="26" borderId="30" xfId="0" applyFont="1" applyFill="1" applyBorder="1" applyAlignment="1">
      <alignment horizontal="right"/>
    </xf>
    <xf numFmtId="0" fontId="51" fillId="27" borderId="27" xfId="0" applyFont="1" applyFill="1" applyBorder="1"/>
    <xf numFmtId="165" fontId="45" fillId="0" borderId="32" xfId="0" applyNumberFormat="1" applyFont="1" applyBorder="1" applyAlignment="1">
      <alignment horizontal="right"/>
    </xf>
    <xf numFmtId="165" fontId="45" fillId="0" borderId="32" xfId="0" applyNumberFormat="1" applyFont="1" applyFill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45" fillId="0" borderId="0" xfId="0" applyNumberFormat="1" applyFont="1" applyBorder="1" applyAlignment="1">
      <alignment horizontal="right"/>
    </xf>
    <xf numFmtId="165" fontId="50" fillId="0" borderId="0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34" xfId="0" applyFont="1" applyBorder="1"/>
    <xf numFmtId="0" fontId="45" fillId="0" borderId="35" xfId="0" applyFont="1" applyBorder="1"/>
    <xf numFmtId="0" fontId="45" fillId="0" borderId="35" xfId="0" applyFont="1" applyBorder="1" applyAlignment="1">
      <alignment horizontal="right"/>
    </xf>
    <xf numFmtId="165" fontId="45" fillId="0" borderId="14" xfId="0" applyNumberFormat="1" applyFont="1" applyFill="1" applyBorder="1" applyAlignment="1">
      <alignment horizontal="right"/>
    </xf>
    <xf numFmtId="165" fontId="45" fillId="0" borderId="34" xfId="0" applyNumberFormat="1" applyFont="1" applyFill="1" applyBorder="1" applyAlignment="1">
      <alignment horizontal="right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48" fillId="26" borderId="0" xfId="0" applyFont="1" applyFill="1"/>
    <xf numFmtId="0" fontId="45" fillId="26" borderId="0" xfId="0" applyFont="1" applyFill="1"/>
    <xf numFmtId="0" fontId="44" fillId="26" borderId="35" xfId="0" applyFont="1" applyFill="1" applyBorder="1" applyAlignment="1">
      <alignment horizontal="center" vertical="center" textRotation="90" wrapText="1"/>
    </xf>
    <xf numFmtId="0" fontId="44" fillId="26" borderId="36" xfId="0" applyFont="1" applyFill="1" applyBorder="1" applyAlignment="1">
      <alignment horizontal="center" vertical="center" textRotation="90" wrapText="1"/>
    </xf>
    <xf numFmtId="165" fontId="45" fillId="0" borderId="30" xfId="0" applyNumberFormat="1" applyFont="1" applyFill="1" applyBorder="1" applyAlignment="1">
      <alignment horizontal="center"/>
    </xf>
    <xf numFmtId="165" fontId="45" fillId="0" borderId="16" xfId="0" applyNumberFormat="1" applyFont="1" applyFill="1" applyBorder="1" applyAlignment="1">
      <alignment horizontal="center"/>
    </xf>
    <xf numFmtId="0" fontId="45" fillId="26" borderId="33" xfId="0" applyFont="1" applyFill="1" applyBorder="1"/>
    <xf numFmtId="0" fontId="45" fillId="26" borderId="36" xfId="0" applyFont="1" applyFill="1" applyBorder="1"/>
    <xf numFmtId="165" fontId="45" fillId="0" borderId="35" xfId="0" applyNumberFormat="1" applyFont="1" applyFill="1" applyBorder="1" applyAlignment="1">
      <alignment horizontal="center"/>
    </xf>
    <xf numFmtId="165" fontId="45" fillId="0" borderId="36" xfId="0" applyNumberFormat="1" applyFont="1" applyFill="1" applyBorder="1" applyAlignment="1">
      <alignment horizontal="center"/>
    </xf>
    <xf numFmtId="165" fontId="45" fillId="0" borderId="14" xfId="0" applyNumberFormat="1" applyFont="1" applyFill="1" applyBorder="1" applyAlignment="1">
      <alignment horizontal="center"/>
    </xf>
    <xf numFmtId="0" fontId="45" fillId="26" borderId="0" xfId="0" applyFont="1" applyFill="1" applyBorder="1"/>
    <xf numFmtId="0" fontId="50" fillId="0" borderId="0" xfId="0" applyFont="1" applyFill="1"/>
    <xf numFmtId="165" fontId="45" fillId="26" borderId="0" xfId="0" applyNumberFormat="1" applyFont="1" applyFill="1" applyBorder="1" applyAlignment="1">
      <alignment horizontal="center"/>
    </xf>
    <xf numFmtId="167" fontId="45" fillId="26" borderId="0" xfId="0" applyNumberFormat="1" applyFont="1" applyFill="1" applyBorder="1"/>
    <xf numFmtId="0" fontId="53" fillId="27" borderId="37" xfId="0" applyFont="1" applyFill="1" applyBorder="1" applyAlignment="1">
      <alignment horizontal="left" vertical="center"/>
    </xf>
    <xf numFmtId="0" fontId="53" fillId="27" borderId="32" xfId="0" applyFont="1" applyFill="1" applyBorder="1" applyAlignment="1">
      <alignment horizontal="left" vertical="center"/>
    </xf>
    <xf numFmtId="0" fontId="53" fillId="27" borderId="38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51" fillId="26" borderId="21" xfId="0" applyFont="1" applyFill="1" applyBorder="1" applyAlignment="1">
      <alignment horizontal="center" vertical="center"/>
    </xf>
    <xf numFmtId="0" fontId="45" fillId="26" borderId="21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/>
    </xf>
    <xf numFmtId="0" fontId="45" fillId="26" borderId="4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left" vertical="center"/>
    </xf>
    <xf numFmtId="0" fontId="51" fillId="26" borderId="30" xfId="0" applyFont="1" applyFill="1" applyBorder="1" applyAlignment="1">
      <alignment horizontal="center" vertical="center"/>
    </xf>
    <xf numFmtId="0" fontId="45" fillId="26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6" xfId="0" applyFont="1" applyFill="1" applyBorder="1" applyAlignment="1">
      <alignment horizontal="center" vertical="center"/>
    </xf>
    <xf numFmtId="3" fontId="45" fillId="26" borderId="18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 vertical="center"/>
    </xf>
    <xf numFmtId="3" fontId="45" fillId="26" borderId="16" xfId="0" applyNumberFormat="1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left" vertical="center"/>
    </xf>
    <xf numFmtId="0" fontId="54" fillId="26" borderId="0" xfId="0" applyFont="1" applyFill="1" applyBorder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5" fillId="26" borderId="18" xfId="0" applyNumberFormat="1" applyFont="1" applyFill="1" applyBorder="1" applyAlignment="1">
      <alignment horizontal="right"/>
    </xf>
    <xf numFmtId="3" fontId="45" fillId="26" borderId="0" xfId="0" applyNumberFormat="1" applyFont="1" applyFill="1" applyBorder="1" applyAlignment="1">
      <alignment horizontal="right"/>
    </xf>
    <xf numFmtId="3" fontId="45" fillId="26" borderId="16" xfId="0" applyNumberFormat="1" applyFont="1" applyFill="1" applyBorder="1" applyAlignment="1">
      <alignment horizontal="right"/>
    </xf>
    <xf numFmtId="0" fontId="51" fillId="26" borderId="0" xfId="0" applyFont="1" applyFill="1" applyBorder="1"/>
    <xf numFmtId="0" fontId="45" fillId="26" borderId="30" xfId="0" applyFont="1" applyFill="1" applyBorder="1"/>
    <xf numFmtId="0" fontId="47" fillId="26" borderId="33" xfId="0" applyFont="1" applyFill="1" applyBorder="1"/>
    <xf numFmtId="0" fontId="45" fillId="26" borderId="34" xfId="0" applyFont="1" applyFill="1" applyBorder="1"/>
    <xf numFmtId="0" fontId="45" fillId="26" borderId="35" xfId="0" applyFont="1" applyFill="1" applyBorder="1"/>
    <xf numFmtId="0" fontId="45" fillId="26" borderId="35" xfId="0" applyFont="1" applyFill="1" applyBorder="1" applyAlignment="1">
      <alignment horizontal="right"/>
    </xf>
    <xf numFmtId="3" fontId="45" fillId="26" borderId="14" xfId="0" applyNumberFormat="1" applyFont="1" applyFill="1" applyBorder="1"/>
    <xf numFmtId="3" fontId="45" fillId="26" borderId="34" xfId="0" applyNumberFormat="1" applyFont="1" applyFill="1" applyBorder="1"/>
    <xf numFmtId="3" fontId="45" fillId="26" borderId="36" xfId="0" applyNumberFormat="1" applyFont="1" applyFill="1" applyBorder="1"/>
    <xf numFmtId="0" fontId="45" fillId="26" borderId="0" xfId="0" applyFont="1" applyFill="1" applyBorder="1" applyAlignment="1">
      <alignment horizontal="right"/>
    </xf>
    <xf numFmtId="0" fontId="51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166" fontId="45" fillId="26" borderId="18" xfId="0" applyNumberFormat="1" applyFont="1" applyFill="1" applyBorder="1" applyAlignment="1">
      <alignment horizontal="right"/>
    </xf>
    <xf numFmtId="166" fontId="45" fillId="26" borderId="0" xfId="0" applyNumberFormat="1" applyFont="1" applyFill="1" applyBorder="1" applyAlignment="1">
      <alignment horizontal="right"/>
    </xf>
    <xf numFmtId="166" fontId="45" fillId="26" borderId="16" xfId="0" applyNumberFormat="1" applyFont="1" applyFill="1" applyBorder="1" applyAlignment="1">
      <alignment horizontal="right"/>
    </xf>
    <xf numFmtId="166" fontId="45" fillId="0" borderId="18" xfId="0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6" fontId="45" fillId="0" borderId="16" xfId="0" applyNumberFormat="1" applyFont="1" applyFill="1" applyBorder="1" applyAlignment="1">
      <alignment horizontal="right"/>
    </xf>
    <xf numFmtId="166" fontId="45" fillId="0" borderId="0" xfId="0" applyNumberFormat="1" applyFont="1" applyFill="1"/>
    <xf numFmtId="0" fontId="47" fillId="26" borderId="15" xfId="0" applyFont="1" applyFill="1" applyBorder="1"/>
    <xf numFmtId="166" fontId="45" fillId="26" borderId="18" xfId="0" applyNumberFormat="1" applyFont="1" applyFill="1" applyBorder="1"/>
    <xf numFmtId="166" fontId="45" fillId="26" borderId="0" xfId="0" applyNumberFormat="1" applyFont="1" applyFill="1" applyBorder="1"/>
    <xf numFmtId="166" fontId="45" fillId="26" borderId="16" xfId="0" applyNumberFormat="1" applyFont="1" applyFill="1" applyBorder="1"/>
    <xf numFmtId="0" fontId="51" fillId="26" borderId="34" xfId="0" applyFont="1" applyFill="1" applyBorder="1" applyAlignment="1">
      <alignment horizontal="left" vertical="center"/>
    </xf>
    <xf numFmtId="3" fontId="45" fillId="26" borderId="0" xfId="0" applyNumberFormat="1" applyFont="1" applyFill="1"/>
    <xf numFmtId="0" fontId="51" fillId="26" borderId="41" xfId="0" applyFont="1" applyFill="1" applyBorder="1" applyAlignment="1">
      <alignment horizontal="center"/>
    </xf>
    <xf numFmtId="0" fontId="45" fillId="26" borderId="42" xfId="0" applyFont="1" applyFill="1" applyBorder="1" applyAlignment="1">
      <alignment horizontal="center"/>
    </xf>
    <xf numFmtId="0" fontId="45" fillId="26" borderId="23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3" xfId="0" applyFont="1" applyFill="1" applyBorder="1" applyAlignment="1">
      <alignment horizontal="center"/>
    </xf>
    <xf numFmtId="0" fontId="45" fillId="26" borderId="44" xfId="0" applyFont="1" applyFill="1" applyBorder="1" applyAlignment="1">
      <alignment horizontal="center"/>
    </xf>
    <xf numFmtId="0" fontId="47" fillId="26" borderId="45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0" fontId="45" fillId="26" borderId="16" xfId="0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right"/>
    </xf>
    <xf numFmtId="3" fontId="45" fillId="26" borderId="0" xfId="0" applyNumberFormat="1" applyFont="1" applyFill="1" applyBorder="1"/>
    <xf numFmtId="3" fontId="45" fillId="26" borderId="30" xfId="0" applyNumberFormat="1" applyFont="1" applyFill="1" applyBorder="1"/>
    <xf numFmtId="3" fontId="45" fillId="26" borderId="16" xfId="0" applyNumberFormat="1" applyFont="1" applyFill="1" applyBorder="1"/>
    <xf numFmtId="3" fontId="45" fillId="26" borderId="18" xfId="0" applyNumberFormat="1" applyFont="1" applyFill="1" applyBorder="1"/>
    <xf numFmtId="166" fontId="45" fillId="28" borderId="0" xfId="0" applyNumberFormat="1" applyFont="1" applyFill="1" applyBorder="1"/>
    <xf numFmtId="3" fontId="45" fillId="28" borderId="30" xfId="0" applyNumberFormat="1" applyFont="1" applyFill="1" applyBorder="1"/>
    <xf numFmtId="3" fontId="45" fillId="28" borderId="0" xfId="0" applyNumberFormat="1" applyFont="1" applyFill="1" applyBorder="1"/>
    <xf numFmtId="3" fontId="45" fillId="28" borderId="16" xfId="0" applyNumberFormat="1" applyFont="1" applyFill="1" applyBorder="1"/>
    <xf numFmtId="165" fontId="45" fillId="26" borderId="18" xfId="0" applyNumberFormat="1" applyFont="1" applyFill="1" applyBorder="1"/>
    <xf numFmtId="165" fontId="45" fillId="26" borderId="0" xfId="0" applyNumberFormat="1" applyFont="1" applyFill="1" applyBorder="1"/>
    <xf numFmtId="165" fontId="45" fillId="26" borderId="30" xfId="0" applyNumberFormat="1" applyFont="1" applyFill="1" applyBorder="1"/>
    <xf numFmtId="3" fontId="45" fillId="26" borderId="35" xfId="0" applyNumberFormat="1" applyFont="1" applyFill="1" applyBorder="1"/>
    <xf numFmtId="3" fontId="45" fillId="28" borderId="34" xfId="0" applyNumberFormat="1" applyFont="1" applyFill="1" applyBorder="1"/>
    <xf numFmtId="3" fontId="45" fillId="28" borderId="35" xfId="0" applyNumberFormat="1" applyFont="1" applyFill="1" applyBorder="1"/>
    <xf numFmtId="3" fontId="45" fillId="28" borderId="36" xfId="0" applyNumberFormat="1" applyFont="1" applyFill="1" applyBorder="1"/>
    <xf numFmtId="165" fontId="45" fillId="26" borderId="30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/>
    <xf numFmtId="166" fontId="45" fillId="26" borderId="30" xfId="0" applyNumberFormat="1" applyFont="1" applyFill="1" applyBorder="1" applyAlignment="1">
      <alignment horizontal="right"/>
    </xf>
    <xf numFmtId="0" fontId="45" fillId="26" borderId="18" xfId="0" applyFont="1" applyFill="1" applyBorder="1"/>
    <xf numFmtId="0" fontId="45" fillId="28" borderId="30" xfId="0" applyFont="1" applyFill="1" applyBorder="1"/>
    <xf numFmtId="0" fontId="45" fillId="28" borderId="16" xfId="0" applyFont="1" applyFill="1" applyBorder="1"/>
    <xf numFmtId="165" fontId="45" fillId="26" borderId="14" xfId="0" applyNumberFormat="1" applyFont="1" applyFill="1" applyBorder="1"/>
    <xf numFmtId="165" fontId="45" fillId="26" borderId="34" xfId="0" applyNumberFormat="1" applyFont="1" applyFill="1" applyBorder="1"/>
    <xf numFmtId="165" fontId="45" fillId="26" borderId="35" xfId="0" applyNumberFormat="1" applyFont="1" applyFill="1" applyBorder="1"/>
    <xf numFmtId="0" fontId="45" fillId="28" borderId="34" xfId="0" applyFont="1" applyFill="1" applyBorder="1"/>
    <xf numFmtId="0" fontId="45" fillId="28" borderId="35" xfId="0" applyFont="1" applyFill="1" applyBorder="1"/>
    <xf numFmtId="0" fontId="45" fillId="28" borderId="36" xfId="0" applyFont="1" applyFill="1" applyBorder="1"/>
    <xf numFmtId="165" fontId="45" fillId="26" borderId="0" xfId="0" applyNumberFormat="1" applyFont="1" applyFill="1"/>
    <xf numFmtId="0" fontId="45" fillId="26" borderId="31" xfId="0" applyFont="1" applyFill="1" applyBorder="1" applyAlignment="1">
      <alignment horizontal="center"/>
    </xf>
    <xf numFmtId="166" fontId="45" fillId="26" borderId="30" xfId="0" applyNumberFormat="1" applyFont="1" applyFill="1" applyBorder="1"/>
    <xf numFmtId="166" fontId="45" fillId="26" borderId="31" xfId="0" applyNumberFormat="1" applyFont="1" applyFill="1" applyBorder="1"/>
    <xf numFmtId="166" fontId="45" fillId="28" borderId="30" xfId="0" applyNumberFormat="1" applyFont="1" applyFill="1" applyBorder="1"/>
    <xf numFmtId="166" fontId="45" fillId="28" borderId="31" xfId="0" applyNumberFormat="1" applyFont="1" applyFill="1" applyBorder="1"/>
    <xf numFmtId="166" fontId="45" fillId="28" borderId="16" xfId="0" applyNumberFormat="1" applyFont="1" applyFill="1" applyBorder="1"/>
    <xf numFmtId="0" fontId="45" fillId="26" borderId="31" xfId="0" applyFont="1" applyFill="1" applyBorder="1"/>
    <xf numFmtId="165" fontId="45" fillId="26" borderId="31" xfId="0" applyNumberFormat="1" applyFont="1" applyFill="1" applyBorder="1"/>
    <xf numFmtId="3" fontId="45" fillId="0" borderId="62" xfId="0" applyNumberFormat="1" applyFont="1" applyFill="1" applyBorder="1"/>
    <xf numFmtId="3" fontId="45" fillId="26" borderId="31" xfId="0" applyNumberFormat="1" applyFont="1" applyFill="1" applyBorder="1"/>
    <xf numFmtId="0" fontId="45" fillId="0" borderId="63" xfId="0" applyFont="1" applyFill="1" applyBorder="1"/>
    <xf numFmtId="1" fontId="45" fillId="0" borderId="64" xfId="0" applyNumberFormat="1" applyFont="1" applyFill="1" applyBorder="1"/>
    <xf numFmtId="1" fontId="45" fillId="0" borderId="65" xfId="0" applyNumberFormat="1" applyFont="1" applyFill="1" applyBorder="1"/>
    <xf numFmtId="1" fontId="45" fillId="0" borderId="66" xfId="0" applyNumberFormat="1" applyFont="1" applyFill="1" applyBorder="1"/>
    <xf numFmtId="0" fontId="45" fillId="26" borderId="67" xfId="0" applyFont="1" applyFill="1" applyBorder="1"/>
    <xf numFmtId="0" fontId="45" fillId="0" borderId="67" xfId="0" applyFont="1" applyFill="1" applyBorder="1"/>
    <xf numFmtId="1" fontId="45" fillId="0" borderId="68" xfId="0" applyNumberFormat="1" applyFont="1" applyFill="1" applyBorder="1"/>
    <xf numFmtId="1" fontId="45" fillId="0" borderId="69" xfId="0" applyNumberFormat="1" applyFont="1" applyFill="1" applyBorder="1"/>
    <xf numFmtId="1" fontId="45" fillId="0" borderId="70" xfId="0" applyNumberFormat="1" applyFont="1" applyFill="1" applyBorder="1"/>
    <xf numFmtId="1" fontId="45" fillId="0" borderId="71" xfId="0" applyNumberFormat="1" applyFont="1" applyFill="1" applyBorder="1"/>
    <xf numFmtId="1" fontId="45" fillId="0" borderId="72" xfId="0" applyNumberFormat="1" applyFont="1" applyFill="1" applyBorder="1"/>
    <xf numFmtId="165" fontId="45" fillId="26" borderId="46" xfId="0" applyNumberFormat="1" applyFont="1" applyFill="1" applyBorder="1"/>
    <xf numFmtId="165" fontId="45" fillId="26" borderId="36" xfId="0" applyNumberFormat="1" applyFont="1" applyFill="1" applyBorder="1"/>
    <xf numFmtId="0" fontId="45" fillId="26" borderId="40" xfId="0" applyFont="1" applyFill="1" applyBorder="1" applyAlignment="1">
      <alignment horizontal="center"/>
    </xf>
    <xf numFmtId="165" fontId="45" fillId="0" borderId="62" xfId="0" applyNumberFormat="1" applyFont="1" applyFill="1" applyBorder="1"/>
    <xf numFmtId="165" fontId="45" fillId="0" borderId="65" xfId="0" applyNumberFormat="1" applyFont="1" applyFill="1" applyBorder="1"/>
    <xf numFmtId="165" fontId="45" fillId="0" borderId="66" xfId="0" applyNumberFormat="1" applyFont="1" applyFill="1" applyBorder="1"/>
    <xf numFmtId="165" fontId="45" fillId="0" borderId="64" xfId="0" applyNumberFormat="1" applyFont="1" applyFill="1" applyBorder="1"/>
    <xf numFmtId="165" fontId="45" fillId="0" borderId="68" xfId="0" applyNumberFormat="1" applyFont="1" applyFill="1" applyBorder="1"/>
    <xf numFmtId="165" fontId="45" fillId="0" borderId="69" xfId="0" applyNumberFormat="1" applyFont="1" applyFill="1" applyBorder="1"/>
    <xf numFmtId="165" fontId="45" fillId="0" borderId="70" xfId="0" applyNumberFormat="1" applyFont="1" applyFill="1" applyBorder="1"/>
    <xf numFmtId="165" fontId="45" fillId="0" borderId="71" xfId="0" applyNumberFormat="1" applyFont="1" applyFill="1" applyBorder="1"/>
    <xf numFmtId="165" fontId="45" fillId="0" borderId="72" xfId="0" applyNumberFormat="1" applyFont="1" applyFill="1" applyBorder="1"/>
    <xf numFmtId="0" fontId="53" fillId="27" borderId="32" xfId="0" applyFont="1" applyFill="1" applyBorder="1" applyAlignment="1">
      <alignment vertical="center"/>
    </xf>
    <xf numFmtId="0" fontId="53" fillId="27" borderId="38" xfId="0" applyFont="1" applyFill="1" applyBorder="1" applyAlignment="1">
      <alignment vertical="center"/>
    </xf>
    <xf numFmtId="0" fontId="45" fillId="26" borderId="22" xfId="0" applyFont="1" applyFill="1" applyBorder="1" applyAlignment="1">
      <alignment horizontal="center"/>
    </xf>
    <xf numFmtId="0" fontId="51" fillId="26" borderId="0" xfId="0" applyFont="1" applyFill="1"/>
    <xf numFmtId="0" fontId="45" fillId="26" borderId="47" xfId="0" applyFont="1" applyFill="1" applyBorder="1"/>
    <xf numFmtId="0" fontId="45" fillId="26" borderId="48" xfId="0" applyFont="1" applyFill="1" applyBorder="1"/>
    <xf numFmtId="17" fontId="45" fillId="26" borderId="49" xfId="0" applyNumberFormat="1" applyFont="1" applyFill="1" applyBorder="1"/>
    <xf numFmtId="17" fontId="45" fillId="26" borderId="50" xfId="0" applyNumberFormat="1" applyFont="1" applyFill="1" applyBorder="1"/>
    <xf numFmtId="0" fontId="45" fillId="26" borderId="33" xfId="0" applyFont="1" applyFill="1" applyBorder="1" applyAlignment="1">
      <alignment horizontal="left" vertical="center"/>
    </xf>
    <xf numFmtId="0" fontId="45" fillId="26" borderId="14" xfId="0" applyFont="1" applyFill="1" applyBorder="1" applyAlignment="1">
      <alignment horizontal="right"/>
    </xf>
    <xf numFmtId="164" fontId="45" fillId="26" borderId="0" xfId="0" applyNumberFormat="1" applyFont="1" applyFill="1" applyAlignment="1"/>
    <xf numFmtId="164" fontId="45" fillId="26" borderId="0" xfId="0" applyNumberFormat="1" applyFont="1" applyFill="1"/>
    <xf numFmtId="3" fontId="45" fillId="26" borderId="46" xfId="0" applyNumberFormat="1" applyFont="1" applyFill="1" applyBorder="1"/>
    <xf numFmtId="0" fontId="51" fillId="26" borderId="51" xfId="0" applyFont="1" applyFill="1" applyBorder="1" applyAlignment="1">
      <alignment horizontal="center"/>
    </xf>
    <xf numFmtId="0" fontId="45" fillId="26" borderId="18" xfId="0" applyFont="1" applyFill="1" applyBorder="1" applyAlignment="1">
      <alignment horizontal="center"/>
    </xf>
    <xf numFmtId="0" fontId="51" fillId="26" borderId="34" xfId="0" applyFont="1" applyFill="1" applyBorder="1"/>
    <xf numFmtId="0" fontId="49" fillId="0" borderId="48" xfId="0" applyFont="1" applyBorder="1" applyAlignment="1">
      <alignment horizontal="center"/>
    </xf>
    <xf numFmtId="0" fontId="45" fillId="27" borderId="27" xfId="0" applyFont="1" applyFill="1" applyBorder="1" applyAlignment="1">
      <alignment horizontal="center"/>
    </xf>
    <xf numFmtId="165" fontId="45" fillId="0" borderId="30" xfId="0" applyNumberFormat="1" applyFont="1" applyBorder="1" applyAlignment="1">
      <alignment horizontal="right"/>
    </xf>
    <xf numFmtId="165" fontId="45" fillId="27" borderId="27" xfId="0" applyNumberFormat="1" applyFont="1" applyFill="1" applyBorder="1" applyAlignment="1">
      <alignment horizontal="right"/>
    </xf>
    <xf numFmtId="3" fontId="45" fillId="0" borderId="30" xfId="0" applyNumberFormat="1" applyFont="1" applyBorder="1" applyAlignment="1">
      <alignment horizontal="right"/>
    </xf>
    <xf numFmtId="1" fontId="45" fillId="0" borderId="30" xfId="0" applyNumberFormat="1" applyFont="1" applyBorder="1" applyAlignment="1">
      <alignment horizontal="right"/>
    </xf>
    <xf numFmtId="165" fontId="45" fillId="0" borderId="30" xfId="0" applyNumberFormat="1" applyFont="1" applyFill="1" applyBorder="1" applyAlignment="1">
      <alignment horizontal="right"/>
    </xf>
    <xf numFmtId="2" fontId="45" fillId="0" borderId="30" xfId="0" applyNumberFormat="1" applyFont="1" applyBorder="1" applyAlignment="1">
      <alignment horizontal="right"/>
    </xf>
    <xf numFmtId="165" fontId="45" fillId="0" borderId="35" xfId="0" applyNumberFormat="1" applyFont="1" applyFill="1" applyBorder="1" applyAlignment="1">
      <alignment horizontal="right"/>
    </xf>
    <xf numFmtId="165" fontId="45" fillId="0" borderId="38" xfId="0" applyNumberFormat="1" applyFont="1" applyBorder="1" applyAlignment="1">
      <alignment horizontal="right"/>
    </xf>
    <xf numFmtId="165" fontId="45" fillId="0" borderId="16" xfId="0" applyNumberFormat="1" applyFont="1" applyFill="1" applyBorder="1" applyAlignment="1">
      <alignment horizontal="right"/>
    </xf>
    <xf numFmtId="165" fontId="45" fillId="0" borderId="36" xfId="0" applyNumberFormat="1" applyFont="1" applyFill="1" applyBorder="1" applyAlignment="1">
      <alignment horizontal="right"/>
    </xf>
    <xf numFmtId="165" fontId="45" fillId="28" borderId="0" xfId="0" applyNumberFormat="1" applyFont="1" applyFill="1" applyBorder="1"/>
    <xf numFmtId="165" fontId="45" fillId="28" borderId="30" xfId="0" applyNumberFormat="1" applyFont="1" applyFill="1" applyBorder="1"/>
    <xf numFmtId="165" fontId="45" fillId="28" borderId="31" xfId="0" applyNumberFormat="1" applyFont="1" applyFill="1" applyBorder="1"/>
    <xf numFmtId="165" fontId="45" fillId="28" borderId="16" xfId="0" applyNumberFormat="1" applyFont="1" applyFill="1" applyBorder="1"/>
    <xf numFmtId="1" fontId="45" fillId="28" borderId="0" xfId="0" applyNumberFormat="1" applyFont="1" applyFill="1" applyBorder="1"/>
    <xf numFmtId="1" fontId="45" fillId="28" borderId="30" xfId="0" applyNumberFormat="1" applyFont="1" applyFill="1" applyBorder="1"/>
    <xf numFmtId="1" fontId="45" fillId="28" borderId="31" xfId="0" applyNumberFormat="1" applyFont="1" applyFill="1" applyBorder="1"/>
    <xf numFmtId="1" fontId="45" fillId="28" borderId="16" xfId="0" applyNumberFormat="1" applyFont="1" applyFill="1" applyBorder="1"/>
    <xf numFmtId="165" fontId="45" fillId="0" borderId="0" xfId="0" applyNumberFormat="1" applyFont="1" applyAlignment="1">
      <alignment horizontal="right"/>
    </xf>
    <xf numFmtId="165" fontId="45" fillId="0" borderId="17" xfId="0" applyNumberFormat="1" applyFont="1" applyFill="1" applyBorder="1" applyAlignment="1">
      <alignment horizontal="center"/>
    </xf>
    <xf numFmtId="165" fontId="45" fillId="26" borderId="0" xfId="0" applyNumberFormat="1" applyFont="1" applyFill="1" applyAlignment="1">
      <alignment horizontal="right"/>
    </xf>
    <xf numFmtId="166" fontId="45" fillId="26" borderId="0" xfId="0" applyNumberFormat="1" applyFont="1" applyFill="1" applyAlignment="1">
      <alignment horizontal="right"/>
    </xf>
    <xf numFmtId="0" fontId="45" fillId="28" borderId="0" xfId="0" applyFont="1" applyFill="1"/>
    <xf numFmtId="165" fontId="45" fillId="0" borderId="13" xfId="0" applyNumberFormat="1" applyFont="1" applyFill="1" applyBorder="1" applyAlignment="1">
      <alignment horizontal="center"/>
    </xf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3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left" vertical="center"/>
    </xf>
    <xf numFmtId="0" fontId="53" fillId="27" borderId="55" xfId="0" applyFont="1" applyFill="1" applyBorder="1" applyAlignment="1">
      <alignment horizontal="left" vertical="center"/>
    </xf>
    <xf numFmtId="0" fontId="49" fillId="0" borderId="49" xfId="0" applyFont="1" applyBorder="1" applyAlignment="1">
      <alignment horizontal="center"/>
    </xf>
    <xf numFmtId="0" fontId="49" fillId="0" borderId="50" xfId="0" applyFont="1" applyBorder="1" applyAlignment="1">
      <alignment horizontal="center"/>
    </xf>
    <xf numFmtId="0" fontId="49" fillId="0" borderId="56" xfId="0" applyFont="1" applyBorder="1" applyAlignment="1">
      <alignment horizontal="center"/>
    </xf>
    <xf numFmtId="0" fontId="49" fillId="0" borderId="57" xfId="0" applyFont="1" applyBorder="1" applyAlignment="1">
      <alignment horizontal="center"/>
    </xf>
    <xf numFmtId="0" fontId="45" fillId="26" borderId="38" xfId="0" applyFont="1" applyFill="1" applyBorder="1" applyAlignment="1">
      <alignment horizontal="center" vertical="center"/>
    </xf>
    <xf numFmtId="0" fontId="45" fillId="26" borderId="44" xfId="0" applyFont="1" applyFill="1" applyBorder="1" applyAlignment="1">
      <alignment horizontal="center" vertical="center"/>
    </xf>
    <xf numFmtId="0" fontId="45" fillId="26" borderId="60" xfId="0" applyFont="1" applyFill="1" applyBorder="1" applyAlignment="1">
      <alignment horizontal="center" vertical="center"/>
    </xf>
    <xf numFmtId="0" fontId="45" fillId="26" borderId="23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51" fillId="26" borderId="51" xfId="0" applyFont="1" applyFill="1" applyBorder="1" applyAlignment="1">
      <alignment horizontal="center" vertical="center"/>
    </xf>
    <xf numFmtId="0" fontId="51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51" fillId="26" borderId="41" xfId="0" applyFont="1" applyFill="1" applyBorder="1" applyAlignment="1">
      <alignment horizontal="center" vertical="center"/>
    </xf>
    <xf numFmtId="0" fontId="45" fillId="26" borderId="45" xfId="0" applyFont="1" applyFill="1" applyBorder="1" applyAlignment="1">
      <alignment horizontal="center" vertical="center"/>
    </xf>
    <xf numFmtId="0" fontId="45" fillId="26" borderId="22" xfId="0" applyFont="1" applyFill="1" applyBorder="1" applyAlignment="1">
      <alignment horizontal="center" vertical="center"/>
    </xf>
    <xf numFmtId="0" fontId="45" fillId="26" borderId="58" xfId="0" applyFont="1" applyFill="1" applyBorder="1" applyAlignment="1">
      <alignment horizontal="center"/>
    </xf>
    <xf numFmtId="0" fontId="45" fillId="26" borderId="20" xfId="0" applyFont="1" applyFill="1" applyBorder="1" applyAlignment="1">
      <alignment horizontal="center"/>
    </xf>
    <xf numFmtId="0" fontId="45" fillId="26" borderId="40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7" xfId="0" applyFont="1" applyFill="1" applyBorder="1" applyAlignment="1">
      <alignment horizontal="center" vertical="center"/>
    </xf>
    <xf numFmtId="0" fontId="45" fillId="26" borderId="49" xfId="0" applyFont="1" applyFill="1" applyBorder="1" applyAlignment="1">
      <alignment horizontal="center" vertical="center"/>
    </xf>
    <xf numFmtId="0" fontId="45" fillId="26" borderId="50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left" vertical="center" wrapText="1"/>
    </xf>
    <xf numFmtId="0" fontId="51" fillId="26" borderId="38" xfId="0" applyFont="1" applyFill="1" applyBorder="1" applyAlignment="1">
      <alignment horizontal="left" vertical="center" wrapText="1"/>
    </xf>
    <xf numFmtId="0" fontId="51" fillId="26" borderId="33" xfId="0" applyFont="1" applyFill="1" applyBorder="1" applyAlignment="1">
      <alignment horizontal="left" vertical="center" wrapText="1"/>
    </xf>
    <xf numFmtId="0" fontId="51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S82"/>
  <sheetViews>
    <sheetView showGridLines="0" tabSelected="1" zoomScale="70" zoomScaleNormal="7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L69" sqref="L69"/>
    </sheetView>
  </sheetViews>
  <sheetFormatPr defaultColWidth="9.1796875" defaultRowHeight="14" outlineLevelRow="1"/>
  <cols>
    <col min="1" max="4" width="3.1796875" style="11" customWidth="1"/>
    <col min="5" max="5" width="35.1796875" style="11" customWidth="1"/>
    <col min="6" max="6" width="30.1796875" style="11" customWidth="1"/>
    <col min="7" max="7" width="12.81640625" style="11" customWidth="1"/>
    <col min="8" max="10" width="11" style="11" customWidth="1"/>
    <col min="11" max="13" width="10.453125" style="11" customWidth="1"/>
    <col min="14" max="14" width="5.1796875" style="11" customWidth="1"/>
    <col min="15" max="16384" width="9.1796875" style="11"/>
  </cols>
  <sheetData>
    <row r="1" spans="2:19" ht="22.5" customHeight="1" thickBot="1">
      <c r="B1" s="10"/>
    </row>
    <row r="2" spans="2:19" ht="30" customHeight="1" thickBot="1">
      <c r="B2" s="263" t="str">
        <f>"Strednodobá predikcia "&amp;H3&amp;" základných makroekonomických ukazovateľov"</f>
        <v>Strednodobá predikcia P1Q-2021 základných makroekonomických ukazovateľov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5"/>
    </row>
    <row r="3" spans="2:19">
      <c r="B3" s="255" t="s">
        <v>27</v>
      </c>
      <c r="C3" s="256"/>
      <c r="D3" s="256"/>
      <c r="E3" s="257"/>
      <c r="F3" s="261" t="s">
        <v>63</v>
      </c>
      <c r="G3" s="229" t="s">
        <v>32</v>
      </c>
      <c r="H3" s="268" t="s">
        <v>169</v>
      </c>
      <c r="I3" s="266"/>
      <c r="J3" s="269"/>
      <c r="K3" s="266" t="s">
        <v>170</v>
      </c>
      <c r="L3" s="266"/>
      <c r="M3" s="267"/>
    </row>
    <row r="4" spans="2:19">
      <c r="B4" s="258"/>
      <c r="C4" s="259"/>
      <c r="D4" s="259"/>
      <c r="E4" s="260"/>
      <c r="F4" s="262"/>
      <c r="G4" s="12">
        <v>2020</v>
      </c>
      <c r="H4" s="13">
        <v>2021</v>
      </c>
      <c r="I4" s="13">
        <v>2022</v>
      </c>
      <c r="J4" s="14">
        <v>2023</v>
      </c>
      <c r="K4" s="12">
        <v>2021</v>
      </c>
      <c r="L4" s="12">
        <v>2022</v>
      </c>
      <c r="M4" s="15">
        <v>2023</v>
      </c>
    </row>
    <row r="5" spans="2:19" ht="14.5" thickBot="1">
      <c r="B5" s="16" t="s">
        <v>11</v>
      </c>
      <c r="C5" s="17"/>
      <c r="D5" s="17"/>
      <c r="E5" s="18"/>
      <c r="F5" s="19"/>
      <c r="G5" s="20"/>
      <c r="H5" s="21"/>
      <c r="I5" s="21"/>
      <c r="J5" s="230"/>
      <c r="K5" s="21"/>
      <c r="L5" s="21"/>
      <c r="M5" s="22"/>
    </row>
    <row r="6" spans="2:19">
      <c r="B6" s="23"/>
      <c r="C6" s="24" t="s">
        <v>64</v>
      </c>
      <c r="D6" s="24"/>
      <c r="E6" s="25"/>
      <c r="F6" s="26" t="s">
        <v>171</v>
      </c>
      <c r="G6" s="27">
        <v>2.0142486539019444</v>
      </c>
      <c r="H6" s="28">
        <v>1.3107205516315332</v>
      </c>
      <c r="I6" s="28">
        <v>1.8526031224768644</v>
      </c>
      <c r="J6" s="167">
        <v>1.9334305100815925</v>
      </c>
      <c r="K6" s="28">
        <v>0.69743461826345765</v>
      </c>
      <c r="L6" s="28">
        <v>8.1558154981507869E-2</v>
      </c>
      <c r="M6" s="30">
        <v>-4.1985654229250713E-3</v>
      </c>
      <c r="Q6" s="31"/>
      <c r="R6" s="31"/>
      <c r="S6" s="31"/>
    </row>
    <row r="7" spans="2:19">
      <c r="B7" s="23"/>
      <c r="C7" s="24" t="s">
        <v>65</v>
      </c>
      <c r="D7" s="24"/>
      <c r="E7" s="25"/>
      <c r="F7" s="26" t="s">
        <v>171</v>
      </c>
      <c r="G7" s="27">
        <v>1.9359467689472893</v>
      </c>
      <c r="H7" s="28">
        <v>1.4117021500166231</v>
      </c>
      <c r="I7" s="28">
        <v>1.7897669448769875</v>
      </c>
      <c r="J7" s="167">
        <v>1.9271309913590784</v>
      </c>
      <c r="K7" s="28">
        <v>0.7</v>
      </c>
      <c r="L7" s="28">
        <v>0</v>
      </c>
      <c r="M7" s="30">
        <v>-0.1</v>
      </c>
      <c r="Q7" s="31"/>
      <c r="R7" s="31"/>
      <c r="S7" s="31"/>
    </row>
    <row r="8" spans="2:19">
      <c r="B8" s="23"/>
      <c r="C8" s="24" t="s">
        <v>16</v>
      </c>
      <c r="D8" s="24"/>
      <c r="E8" s="25"/>
      <c r="F8" s="26" t="s">
        <v>171</v>
      </c>
      <c r="G8" s="32">
        <v>2.3702605331512814</v>
      </c>
      <c r="H8" s="33">
        <v>1.7541801145363678</v>
      </c>
      <c r="I8" s="33">
        <v>2.0318191386232627</v>
      </c>
      <c r="J8" s="231">
        <v>1.98630954948122</v>
      </c>
      <c r="K8" s="28">
        <v>1.2000000000000002</v>
      </c>
      <c r="L8" s="28">
        <v>0.19999999999999996</v>
      </c>
      <c r="M8" s="30">
        <v>0.10000000000000009</v>
      </c>
    </row>
    <row r="9" spans="2:19" ht="3.75" customHeight="1">
      <c r="B9" s="23"/>
      <c r="C9" s="24"/>
      <c r="D9" s="24"/>
      <c r="E9" s="25"/>
      <c r="F9" s="26"/>
      <c r="G9" s="32"/>
      <c r="H9" s="33"/>
      <c r="I9" s="33"/>
      <c r="J9" s="231"/>
      <c r="K9" s="33"/>
      <c r="L9" s="33"/>
      <c r="M9" s="34"/>
    </row>
    <row r="10" spans="2:19" ht="14.5" thickBot="1">
      <c r="B10" s="16" t="s">
        <v>26</v>
      </c>
      <c r="C10" s="17"/>
      <c r="D10" s="17"/>
      <c r="E10" s="18"/>
      <c r="F10" s="19"/>
      <c r="G10" s="35"/>
      <c r="H10" s="36"/>
      <c r="I10" s="36"/>
      <c r="J10" s="232"/>
      <c r="K10" s="36"/>
      <c r="L10" s="36"/>
      <c r="M10" s="37"/>
    </row>
    <row r="11" spans="2:19">
      <c r="B11" s="23"/>
      <c r="C11" s="24" t="s">
        <v>0</v>
      </c>
      <c r="D11" s="24"/>
      <c r="E11" s="25"/>
      <c r="F11" s="26" t="s">
        <v>172</v>
      </c>
      <c r="G11" s="32">
        <v>-5.1880412979626698</v>
      </c>
      <c r="H11" s="33">
        <v>4.9565985606522247</v>
      </c>
      <c r="I11" s="33">
        <v>5.5691669551172254</v>
      </c>
      <c r="J11" s="231">
        <v>3.661521700691452</v>
      </c>
      <c r="K11" s="28">
        <v>-0.59999999999999964</v>
      </c>
      <c r="L11" s="28">
        <v>0.79999999999999982</v>
      </c>
      <c r="M11" s="30">
        <v>0</v>
      </c>
    </row>
    <row r="12" spans="2:19">
      <c r="B12" s="23"/>
      <c r="C12" s="24"/>
      <c r="D12" s="24" t="s">
        <v>110</v>
      </c>
      <c r="E12" s="25"/>
      <c r="F12" s="26" t="s">
        <v>172</v>
      </c>
      <c r="G12" s="32">
        <v>-1.2822599970482003</v>
      </c>
      <c r="H12" s="33">
        <v>0.32829815929380857</v>
      </c>
      <c r="I12" s="33">
        <v>6.1372852322267448</v>
      </c>
      <c r="J12" s="231">
        <v>2.6855067768301524</v>
      </c>
      <c r="K12" s="28">
        <v>-3</v>
      </c>
      <c r="L12" s="28">
        <v>3.1999999999999997</v>
      </c>
      <c r="M12" s="30">
        <v>0.20000000000000018</v>
      </c>
    </row>
    <row r="13" spans="2:19">
      <c r="B13" s="23"/>
      <c r="C13" s="24"/>
      <c r="D13" s="24" t="s">
        <v>28</v>
      </c>
      <c r="E13" s="25"/>
      <c r="F13" s="26" t="s">
        <v>172</v>
      </c>
      <c r="G13" s="32">
        <v>-2.316843996853919</v>
      </c>
      <c r="H13" s="33">
        <v>2.3045505299211584</v>
      </c>
      <c r="I13" s="33">
        <v>2.311711506544583</v>
      </c>
      <c r="J13" s="231">
        <v>2.839175384094176</v>
      </c>
      <c r="K13" s="28">
        <v>-1.7000000000000002</v>
      </c>
      <c r="L13" s="28">
        <v>0.59999999999999987</v>
      </c>
      <c r="M13" s="30">
        <v>0.29999999999999982</v>
      </c>
    </row>
    <row r="14" spans="2:19">
      <c r="B14" s="23"/>
      <c r="C14" s="24"/>
      <c r="D14" s="24" t="s">
        <v>1</v>
      </c>
      <c r="E14" s="25"/>
      <c r="F14" s="26" t="s">
        <v>172</v>
      </c>
      <c r="G14" s="32">
        <v>-11.877945347687728</v>
      </c>
      <c r="H14" s="33">
        <v>5.9226792537001103</v>
      </c>
      <c r="I14" s="33">
        <v>15.220811989727466</v>
      </c>
      <c r="J14" s="231">
        <v>9.8524990519804732</v>
      </c>
      <c r="K14" s="28">
        <v>-3.4000000000000004</v>
      </c>
      <c r="L14" s="28">
        <v>2.7999999999999989</v>
      </c>
      <c r="M14" s="30">
        <v>-9.9999999999999645E-2</v>
      </c>
    </row>
    <row r="15" spans="2:19">
      <c r="B15" s="23"/>
      <c r="C15" s="24"/>
      <c r="D15" s="24" t="s">
        <v>29</v>
      </c>
      <c r="E15" s="25"/>
      <c r="F15" s="26" t="s">
        <v>172</v>
      </c>
      <c r="G15" s="32">
        <v>-7.3514402672748957</v>
      </c>
      <c r="H15" s="33">
        <v>12.986107249976442</v>
      </c>
      <c r="I15" s="33">
        <v>6.1968963894633902</v>
      </c>
      <c r="J15" s="231">
        <v>4.4751771194842007</v>
      </c>
      <c r="K15" s="28">
        <v>3.1999999999999993</v>
      </c>
      <c r="L15" s="28">
        <v>-0.39999999999999947</v>
      </c>
      <c r="M15" s="30">
        <v>-0.29999999999999982</v>
      </c>
    </row>
    <row r="16" spans="2:19">
      <c r="B16" s="23"/>
      <c r="C16" s="24"/>
      <c r="D16" s="24" t="s">
        <v>30</v>
      </c>
      <c r="E16" s="25"/>
      <c r="F16" s="26" t="s">
        <v>172</v>
      </c>
      <c r="G16" s="32">
        <v>-8.6716106526222916</v>
      </c>
      <c r="H16" s="33">
        <v>11.590041862485549</v>
      </c>
      <c r="I16" s="33">
        <v>7.3590475384647505</v>
      </c>
      <c r="J16" s="231">
        <v>5.1860569663900975</v>
      </c>
      <c r="K16" s="28">
        <v>2.5</v>
      </c>
      <c r="L16" s="28">
        <v>0.80000000000000071</v>
      </c>
      <c r="M16" s="30">
        <v>-0.29999999999999982</v>
      </c>
    </row>
    <row r="17" spans="2:18">
      <c r="B17" s="23"/>
      <c r="C17" s="24"/>
      <c r="D17" s="24" t="s">
        <v>31</v>
      </c>
      <c r="E17" s="25"/>
      <c r="F17" s="26" t="s">
        <v>174</v>
      </c>
      <c r="G17" s="38">
        <v>2854.2294983564498</v>
      </c>
      <c r="H17" s="39">
        <v>4278.9582437274366</v>
      </c>
      <c r="I17" s="39">
        <v>3564.9601131631971</v>
      </c>
      <c r="J17" s="233">
        <v>3081.4758060221793</v>
      </c>
      <c r="K17" s="123">
        <v>761.90000000000009</v>
      </c>
      <c r="L17" s="123">
        <v>-158.40000000000009</v>
      </c>
      <c r="M17" s="124">
        <v>-240</v>
      </c>
    </row>
    <row r="18" spans="2:18">
      <c r="B18" s="23"/>
      <c r="C18" s="24" t="s">
        <v>12</v>
      </c>
      <c r="D18" s="24"/>
      <c r="E18" s="25"/>
      <c r="F18" s="26" t="s">
        <v>175</v>
      </c>
      <c r="G18" s="32">
        <v>-5.355450750000001</v>
      </c>
      <c r="H18" s="33">
        <v>-2.371610263376303</v>
      </c>
      <c r="I18" s="33">
        <v>0.29706145214478952</v>
      </c>
      <c r="J18" s="231">
        <v>0.91387279826059542</v>
      </c>
      <c r="K18" s="123">
        <v>-0.29999999999999982</v>
      </c>
      <c r="L18" s="123">
        <v>0</v>
      </c>
      <c r="M18" s="124">
        <v>-9.9999999999999978E-2</v>
      </c>
    </row>
    <row r="19" spans="2:18">
      <c r="B19" s="23"/>
      <c r="C19" s="24" t="s">
        <v>0</v>
      </c>
      <c r="D19" s="24"/>
      <c r="E19" s="25"/>
      <c r="F19" s="26" t="s">
        <v>176</v>
      </c>
      <c r="G19" s="38">
        <v>91104.836000000025</v>
      </c>
      <c r="H19" s="39">
        <v>97297.893435149599</v>
      </c>
      <c r="I19" s="39">
        <v>104803.59060522032</v>
      </c>
      <c r="J19" s="233">
        <v>110798.94331278845</v>
      </c>
      <c r="K19" s="123">
        <v>1327.0999999999913</v>
      </c>
      <c r="L19" s="123">
        <v>2350.1000000000058</v>
      </c>
      <c r="M19" s="124">
        <v>2502.6999999999971</v>
      </c>
    </row>
    <row r="20" spans="2:18" ht="3.75" customHeight="1">
      <c r="B20" s="23"/>
      <c r="C20" s="24"/>
      <c r="D20" s="24"/>
      <c r="E20" s="25"/>
      <c r="F20" s="26"/>
      <c r="G20" s="40"/>
      <c r="H20" s="41"/>
      <c r="I20" s="41"/>
      <c r="J20" s="26"/>
      <c r="K20" s="33"/>
      <c r="L20" s="33"/>
      <c r="M20" s="34"/>
    </row>
    <row r="21" spans="2:18" ht="14.5" thickBot="1">
      <c r="B21" s="16" t="s">
        <v>7</v>
      </c>
      <c r="C21" s="17"/>
      <c r="D21" s="17"/>
      <c r="E21" s="18"/>
      <c r="F21" s="19"/>
      <c r="G21" s="42"/>
      <c r="H21" s="43"/>
      <c r="I21" s="43"/>
      <c r="J21" s="19"/>
      <c r="K21" s="36"/>
      <c r="L21" s="36"/>
      <c r="M21" s="37"/>
    </row>
    <row r="22" spans="2:18">
      <c r="B22" s="23"/>
      <c r="C22" s="24" t="s">
        <v>10</v>
      </c>
      <c r="D22" s="24"/>
      <c r="E22" s="25"/>
      <c r="F22" s="26" t="s">
        <v>177</v>
      </c>
      <c r="G22" s="38">
        <v>2399.0695000000005</v>
      </c>
      <c r="H22" s="39">
        <v>2384.3135943012658</v>
      </c>
      <c r="I22" s="39">
        <v>2403.7334316099991</v>
      </c>
      <c r="J22" s="233">
        <v>2427.9014851919042</v>
      </c>
      <c r="K22" s="50">
        <v>6.4000000000000909</v>
      </c>
      <c r="L22" s="50">
        <v>-0.70000000000027285</v>
      </c>
      <c r="M22" s="239">
        <v>-2.5999999999999091</v>
      </c>
    </row>
    <row r="23" spans="2:18">
      <c r="B23" s="23"/>
      <c r="C23" s="24" t="s">
        <v>205</v>
      </c>
      <c r="D23" s="24"/>
      <c r="E23" s="25"/>
      <c r="F23" s="26" t="s">
        <v>180</v>
      </c>
      <c r="G23" s="32">
        <v>-1.8861824759852368</v>
      </c>
      <c r="H23" s="33">
        <v>-0.6150678710531281</v>
      </c>
      <c r="I23" s="33">
        <v>0.81448335299303665</v>
      </c>
      <c r="J23" s="231">
        <v>1.0054381764669245</v>
      </c>
      <c r="K23" s="50">
        <v>0.30000000000000004</v>
      </c>
      <c r="L23" s="50">
        <v>-0.30000000000000004</v>
      </c>
      <c r="M23" s="239">
        <v>-0.10000000000000009</v>
      </c>
    </row>
    <row r="24" spans="2:18" ht="16">
      <c r="B24" s="23"/>
      <c r="C24" s="24" t="s">
        <v>33</v>
      </c>
      <c r="D24" s="24"/>
      <c r="E24" s="25"/>
      <c r="F24" s="26" t="s">
        <v>178</v>
      </c>
      <c r="G24" s="44">
        <v>181.44225</v>
      </c>
      <c r="H24" s="45">
        <v>199.5835686779227</v>
      </c>
      <c r="I24" s="45">
        <v>191.53938537455196</v>
      </c>
      <c r="J24" s="234">
        <v>171.44488714853742</v>
      </c>
      <c r="K24" s="50">
        <v>-14.599999999999994</v>
      </c>
      <c r="L24" s="50">
        <v>-7.6999999999999886</v>
      </c>
      <c r="M24" s="239">
        <v>-4.7999999999999829</v>
      </c>
    </row>
    <row r="25" spans="2:18">
      <c r="B25" s="23"/>
      <c r="C25" s="24" t="s">
        <v>8</v>
      </c>
      <c r="D25" s="24"/>
      <c r="E25" s="25"/>
      <c r="F25" s="26" t="s">
        <v>179</v>
      </c>
      <c r="G25" s="32">
        <v>6.6890954461876388</v>
      </c>
      <c r="H25" s="33">
        <v>7.3523597108678391</v>
      </c>
      <c r="I25" s="33">
        <v>7.0684177477203569</v>
      </c>
      <c r="J25" s="231">
        <v>6.3434275911859235</v>
      </c>
      <c r="K25" s="50">
        <v>-0.5</v>
      </c>
      <c r="L25" s="50">
        <v>-0.20000000000000018</v>
      </c>
      <c r="M25" s="239">
        <v>-0.20000000000000018</v>
      </c>
    </row>
    <row r="26" spans="2:18" ht="16">
      <c r="B26" s="23"/>
      <c r="C26" s="24" t="s">
        <v>117</v>
      </c>
      <c r="D26" s="24"/>
      <c r="E26" s="25"/>
      <c r="F26" s="26" t="s">
        <v>179</v>
      </c>
      <c r="G26" s="32">
        <v>6.7373734999999986</v>
      </c>
      <c r="H26" s="33">
        <v>7.1258035</v>
      </c>
      <c r="I26" s="33">
        <v>7.3629132500000001</v>
      </c>
      <c r="J26" s="231">
        <v>7.2712510000000012</v>
      </c>
      <c r="K26" s="50">
        <v>-0.30000000000000071</v>
      </c>
      <c r="L26" s="50">
        <v>-0.19999999999999929</v>
      </c>
      <c r="M26" s="239">
        <v>-0.10000000000000053</v>
      </c>
    </row>
    <row r="27" spans="2:18" ht="16">
      <c r="B27" s="23"/>
      <c r="C27" s="24" t="s">
        <v>118</v>
      </c>
      <c r="D27" s="24"/>
      <c r="E27" s="25"/>
      <c r="F27" s="26" t="s">
        <v>171</v>
      </c>
      <c r="G27" s="32">
        <v>-3.3653351844853461</v>
      </c>
      <c r="H27" s="33">
        <v>5.606148047147002</v>
      </c>
      <c r="I27" s="33">
        <v>4.716270365118163</v>
      </c>
      <c r="J27" s="231">
        <v>2.6296440787515678</v>
      </c>
      <c r="K27" s="50">
        <v>-1</v>
      </c>
      <c r="L27" s="50">
        <v>1</v>
      </c>
      <c r="M27" s="239">
        <v>0</v>
      </c>
    </row>
    <row r="28" spans="2:18" ht="16">
      <c r="B28" s="23"/>
      <c r="C28" s="24" t="s">
        <v>119</v>
      </c>
      <c r="D28" s="24"/>
      <c r="E28" s="25"/>
      <c r="F28" s="26" t="s">
        <v>171</v>
      </c>
      <c r="G28" s="32">
        <v>-1.0748418630201684</v>
      </c>
      <c r="H28" s="33">
        <v>7.4586700959178813</v>
      </c>
      <c r="I28" s="33">
        <v>6.8439155876491213</v>
      </c>
      <c r="J28" s="231">
        <v>4.6681864996863851</v>
      </c>
      <c r="K28" s="50">
        <v>0.20000000000000018</v>
      </c>
      <c r="L28" s="50">
        <v>1.2000000000000002</v>
      </c>
      <c r="M28" s="239">
        <v>0.10000000000000053</v>
      </c>
    </row>
    <row r="29" spans="2:18">
      <c r="B29" s="23"/>
      <c r="C29" s="46" t="s">
        <v>75</v>
      </c>
      <c r="D29" s="46"/>
      <c r="E29" s="47"/>
      <c r="F29" s="48" t="s">
        <v>180</v>
      </c>
      <c r="G29" s="32">
        <v>1.9219201318407215</v>
      </c>
      <c r="H29" s="33">
        <v>5.3505378336764977</v>
      </c>
      <c r="I29" s="33">
        <v>5.166917121542653</v>
      </c>
      <c r="J29" s="231">
        <v>4.614534275894286</v>
      </c>
      <c r="K29" s="50">
        <v>0.10000000000000053</v>
      </c>
      <c r="L29" s="50">
        <v>0.20000000000000018</v>
      </c>
      <c r="M29" s="239">
        <v>9.9999999999999645E-2</v>
      </c>
    </row>
    <row r="30" spans="2:18" ht="16">
      <c r="B30" s="23"/>
      <c r="C30" s="24" t="s">
        <v>120</v>
      </c>
      <c r="D30" s="24"/>
      <c r="E30" s="25"/>
      <c r="F30" s="26" t="s">
        <v>171</v>
      </c>
      <c r="G30" s="49">
        <v>3.7308308537422903</v>
      </c>
      <c r="H30" s="50">
        <v>5.0120065454382683</v>
      </c>
      <c r="I30" s="50">
        <v>5.0401290018116924</v>
      </c>
      <c r="J30" s="235">
        <v>4.5221876079593955</v>
      </c>
      <c r="K30" s="50">
        <v>0.20000000000000018</v>
      </c>
      <c r="L30" s="50">
        <v>9.9999999999999645E-2</v>
      </c>
      <c r="M30" s="239">
        <v>9.9999999999999645E-2</v>
      </c>
    </row>
    <row r="31" spans="2:18" ht="16">
      <c r="B31" s="23"/>
      <c r="C31" s="24" t="s">
        <v>121</v>
      </c>
      <c r="D31" s="24"/>
      <c r="E31" s="25"/>
      <c r="F31" s="26" t="s">
        <v>171</v>
      </c>
      <c r="G31" s="49">
        <v>1.677029284493841</v>
      </c>
      <c r="H31" s="50">
        <v>3.6424101662590402</v>
      </c>
      <c r="I31" s="50">
        <v>3.3220685798117273</v>
      </c>
      <c r="J31" s="235">
        <v>2.68090944465402</v>
      </c>
      <c r="K31" s="50">
        <v>-0.47709530856158722</v>
      </c>
      <c r="L31" s="50">
        <v>0.21590174372104798</v>
      </c>
      <c r="M31" s="239">
        <v>0.32376951643544771</v>
      </c>
      <c r="O31" s="249"/>
      <c r="P31" s="249"/>
      <c r="Q31" s="249"/>
      <c r="R31" s="33"/>
    </row>
    <row r="32" spans="2:18" ht="4" customHeight="1">
      <c r="B32" s="23"/>
      <c r="C32" s="24"/>
      <c r="D32" s="24"/>
      <c r="E32" s="25"/>
      <c r="F32" s="25"/>
      <c r="G32" s="40"/>
      <c r="H32" s="41"/>
      <c r="I32" s="41"/>
      <c r="J32" s="26"/>
      <c r="K32" s="33"/>
      <c r="L32" s="33"/>
      <c r="M32" s="34"/>
    </row>
    <row r="33" spans="2:17" ht="14.5" thickBot="1">
      <c r="B33" s="16" t="s">
        <v>111</v>
      </c>
      <c r="C33" s="17"/>
      <c r="D33" s="17"/>
      <c r="E33" s="18"/>
      <c r="F33" s="18"/>
      <c r="G33" s="42"/>
      <c r="H33" s="43"/>
      <c r="I33" s="43"/>
      <c r="J33" s="19"/>
      <c r="K33" s="36"/>
      <c r="L33" s="36"/>
      <c r="M33" s="37"/>
    </row>
    <row r="34" spans="2:17">
      <c r="B34" s="23"/>
      <c r="C34" s="24" t="s">
        <v>9</v>
      </c>
      <c r="D34" s="24"/>
      <c r="E34" s="25"/>
      <c r="F34" s="26" t="s">
        <v>172</v>
      </c>
      <c r="G34" s="49">
        <v>-0.45823510370809117</v>
      </c>
      <c r="H34" s="50">
        <v>1.9317989005669602</v>
      </c>
      <c r="I34" s="50">
        <v>2.7804297432769971</v>
      </c>
      <c r="J34" s="235">
        <v>2.536706923124072</v>
      </c>
      <c r="K34" s="28">
        <v>-0.5</v>
      </c>
      <c r="L34" s="28">
        <v>-0.10000000000000009</v>
      </c>
      <c r="M34" s="30">
        <v>0</v>
      </c>
      <c r="N34" s="31"/>
      <c r="O34" s="31"/>
      <c r="P34" s="31"/>
      <c r="Q34" s="31"/>
    </row>
    <row r="35" spans="2:17" ht="16">
      <c r="B35" s="23"/>
      <c r="C35" s="24" t="s">
        <v>122</v>
      </c>
      <c r="D35" s="24"/>
      <c r="E35" s="25"/>
      <c r="F35" s="26" t="s">
        <v>181</v>
      </c>
      <c r="G35" s="49">
        <v>11.245488120025151</v>
      </c>
      <c r="H35" s="50">
        <v>12.737573066038866</v>
      </c>
      <c r="I35" s="50">
        <v>9.887542592688888</v>
      </c>
      <c r="J35" s="235">
        <v>9.7567726383801823</v>
      </c>
      <c r="K35" s="28">
        <v>2.5999999999999996</v>
      </c>
      <c r="L35" s="28">
        <v>-0.19999999999999929</v>
      </c>
      <c r="M35" s="30">
        <v>-0.29999999999999893</v>
      </c>
      <c r="N35" s="31"/>
      <c r="O35" s="31"/>
      <c r="P35" s="31"/>
      <c r="Q35" s="31"/>
    </row>
    <row r="36" spans="2:17" ht="4" customHeight="1">
      <c r="B36" s="23"/>
      <c r="C36" s="24"/>
      <c r="D36" s="24"/>
      <c r="E36" s="25"/>
      <c r="F36" s="25"/>
      <c r="G36" s="40"/>
      <c r="H36" s="41"/>
      <c r="I36" s="41"/>
      <c r="J36" s="26"/>
      <c r="K36" s="33"/>
      <c r="L36" s="33"/>
      <c r="M36" s="34"/>
    </row>
    <row r="37" spans="2:17" ht="18" customHeight="1" thickBot="1">
      <c r="B37" s="16" t="s">
        <v>123</v>
      </c>
      <c r="C37" s="17"/>
      <c r="D37" s="17"/>
      <c r="E37" s="18"/>
      <c r="F37" s="18"/>
      <c r="G37" s="42"/>
      <c r="H37" s="43"/>
      <c r="I37" s="43"/>
      <c r="J37" s="19"/>
      <c r="K37" s="36"/>
      <c r="L37" s="36"/>
      <c r="M37" s="37"/>
    </row>
    <row r="38" spans="2:17">
      <c r="B38" s="51"/>
      <c r="C38" s="52" t="s">
        <v>92</v>
      </c>
      <c r="D38" s="52"/>
      <c r="E38" s="53"/>
      <c r="F38" s="54" t="s">
        <v>173</v>
      </c>
      <c r="G38" s="49">
        <v>41.58740022846932</v>
      </c>
      <c r="H38" s="50">
        <v>40.780515321396422</v>
      </c>
      <c r="I38" s="50">
        <v>41.026531225873107</v>
      </c>
      <c r="J38" s="235">
        <v>41.316924411646234</v>
      </c>
      <c r="K38" s="28">
        <v>-1.078201149060007</v>
      </c>
      <c r="L38" s="28">
        <v>-0.79407417468311792</v>
      </c>
      <c r="M38" s="30">
        <v>-0.97243475399365309</v>
      </c>
      <c r="N38" s="31"/>
    </row>
    <row r="39" spans="2:17">
      <c r="B39" s="51"/>
      <c r="C39" s="52" t="s">
        <v>93</v>
      </c>
      <c r="D39" s="52"/>
      <c r="E39" s="53"/>
      <c r="F39" s="54" t="s">
        <v>173</v>
      </c>
      <c r="G39" s="49">
        <v>47.77952885959921</v>
      </c>
      <c r="H39" s="50">
        <v>47.085307017856444</v>
      </c>
      <c r="I39" s="50">
        <v>45.028250293876667</v>
      </c>
      <c r="J39" s="235">
        <v>45.432573417532915</v>
      </c>
      <c r="K39" s="28">
        <v>-0.46269355867180195</v>
      </c>
      <c r="L39" s="28">
        <v>-1.1084616814967916</v>
      </c>
      <c r="M39" s="30">
        <v>-1.1332344568952735</v>
      </c>
      <c r="N39" s="31"/>
    </row>
    <row r="40" spans="2:17" ht="16">
      <c r="B40" s="51"/>
      <c r="C40" s="52" t="s">
        <v>124</v>
      </c>
      <c r="D40" s="52"/>
      <c r="E40" s="53"/>
      <c r="F40" s="54" t="s">
        <v>173</v>
      </c>
      <c r="G40" s="49">
        <v>-6.1921286311298935</v>
      </c>
      <c r="H40" s="50">
        <v>-6.3047916964600228</v>
      </c>
      <c r="I40" s="50">
        <v>-4.0017190680035624</v>
      </c>
      <c r="J40" s="235">
        <v>-4.1156490058866773</v>
      </c>
      <c r="K40" s="28">
        <v>-0.61550759038820591</v>
      </c>
      <c r="L40" s="28">
        <v>0.31438750681366656</v>
      </c>
      <c r="M40" s="30">
        <v>0.16079970290163104</v>
      </c>
      <c r="N40" s="31"/>
    </row>
    <row r="41" spans="2:17">
      <c r="B41" s="51"/>
      <c r="C41" s="52" t="s">
        <v>104</v>
      </c>
      <c r="D41" s="52"/>
      <c r="E41" s="53"/>
      <c r="F41" s="55" t="s">
        <v>182</v>
      </c>
      <c r="G41" s="49">
        <v>-1.4337393681146144</v>
      </c>
      <c r="H41" s="50">
        <v>-0.89627874459376322</v>
      </c>
      <c r="I41" s="50">
        <v>-2.2142533883152904E-2</v>
      </c>
      <c r="J41" s="235">
        <v>0.26804510798447367</v>
      </c>
      <c r="K41" s="28">
        <v>-6.3623923738891364E-2</v>
      </c>
      <c r="L41" s="28">
        <v>-9.5088421034525972E-3</v>
      </c>
      <c r="M41" s="30">
        <v>-1.948166437156118E-2</v>
      </c>
      <c r="N41" s="31"/>
    </row>
    <row r="42" spans="2:17">
      <c r="B42" s="51"/>
      <c r="C42" s="52" t="s">
        <v>105</v>
      </c>
      <c r="D42" s="52"/>
      <c r="E42" s="53"/>
      <c r="F42" s="55" t="s">
        <v>182</v>
      </c>
      <c r="G42" s="49">
        <v>-4.8209545476945692</v>
      </c>
      <c r="H42" s="50">
        <v>-5.5565120450725267</v>
      </c>
      <c r="I42" s="50">
        <v>-3.9795765341204024</v>
      </c>
      <c r="J42" s="235">
        <v>-4.3836941138711634</v>
      </c>
      <c r="K42" s="28">
        <v>-0.60297827529334036</v>
      </c>
      <c r="L42" s="28">
        <v>0.32389634891711827</v>
      </c>
      <c r="M42" s="30">
        <v>0.180281367273186</v>
      </c>
      <c r="N42" s="31"/>
    </row>
    <row r="43" spans="2:17">
      <c r="B43" s="51"/>
      <c r="C43" s="52" t="s">
        <v>106</v>
      </c>
      <c r="D43" s="52"/>
      <c r="E43" s="53"/>
      <c r="F43" s="55" t="s">
        <v>182</v>
      </c>
      <c r="G43" s="49">
        <v>-3.6058097164362604</v>
      </c>
      <c r="H43" s="50">
        <v>-4.2863093358835602</v>
      </c>
      <c r="I43" s="50">
        <v>-2.8723052612810189</v>
      </c>
      <c r="J43" s="235">
        <v>-3.2782285612965323</v>
      </c>
      <c r="K43" s="28">
        <v>-0.62292693717913794</v>
      </c>
      <c r="L43" s="28">
        <v>0.26121062513911841</v>
      </c>
      <c r="M43" s="30">
        <v>0.13486679182315608</v>
      </c>
      <c r="N43" s="31"/>
    </row>
    <row r="44" spans="2:17" ht="16">
      <c r="B44" s="51"/>
      <c r="C44" s="52" t="s">
        <v>125</v>
      </c>
      <c r="D44" s="52"/>
      <c r="E44" s="53"/>
      <c r="F44" s="55" t="s">
        <v>183</v>
      </c>
      <c r="G44" s="49">
        <v>-3.083348574138399</v>
      </c>
      <c r="H44" s="50">
        <v>-0.68049961944729986</v>
      </c>
      <c r="I44" s="50">
        <v>1.4140040746025413</v>
      </c>
      <c r="J44" s="235">
        <v>-0.40592330001551336</v>
      </c>
      <c r="K44" s="28">
        <v>-0.84656178078392541</v>
      </c>
      <c r="L44" s="28">
        <v>0.88413756231825635</v>
      </c>
      <c r="M44" s="30">
        <v>-0.12634383331596233</v>
      </c>
      <c r="N44" s="31"/>
    </row>
    <row r="45" spans="2:17">
      <c r="B45" s="51"/>
      <c r="C45" s="52" t="s">
        <v>91</v>
      </c>
      <c r="D45" s="52"/>
      <c r="E45" s="53"/>
      <c r="F45" s="54" t="s">
        <v>173</v>
      </c>
      <c r="G45" s="49">
        <v>60.694401109995866</v>
      </c>
      <c r="H45" s="50">
        <v>60.945643187222942</v>
      </c>
      <c r="I45" s="50">
        <v>60.152343553317692</v>
      </c>
      <c r="J45" s="235">
        <v>59.91881222967983</v>
      </c>
      <c r="K45" s="28">
        <v>-0.20769120380883521</v>
      </c>
      <c r="L45" s="28">
        <v>-1.0059343486801922</v>
      </c>
      <c r="M45" s="30">
        <v>-1.1640231267282957</v>
      </c>
      <c r="N45" s="31"/>
    </row>
    <row r="46" spans="2:17" ht="4" customHeight="1">
      <c r="B46" s="23"/>
      <c r="C46" s="24"/>
      <c r="D46" s="24"/>
      <c r="E46" s="25"/>
      <c r="F46" s="25"/>
      <c r="G46" s="40"/>
      <c r="H46" s="41"/>
      <c r="I46" s="41"/>
      <c r="J46" s="26"/>
      <c r="K46" s="33"/>
      <c r="L46" s="33"/>
      <c r="M46" s="34"/>
      <c r="N46" s="31"/>
    </row>
    <row r="47" spans="2:17" ht="14.5" thickBot="1">
      <c r="B47" s="16" t="s">
        <v>13</v>
      </c>
      <c r="C47" s="17"/>
      <c r="D47" s="17"/>
      <c r="E47" s="18"/>
      <c r="F47" s="18"/>
      <c r="G47" s="42"/>
      <c r="H47" s="43"/>
      <c r="I47" s="43"/>
      <c r="J47" s="19"/>
      <c r="K47" s="36"/>
      <c r="L47" s="36"/>
      <c r="M47" s="37"/>
      <c r="N47" s="31"/>
    </row>
    <row r="48" spans="2:17">
      <c r="B48" s="23"/>
      <c r="C48" s="24" t="s">
        <v>79</v>
      </c>
      <c r="D48" s="24"/>
      <c r="E48" s="25"/>
      <c r="F48" s="26" t="s">
        <v>173</v>
      </c>
      <c r="G48" s="32">
        <v>0.65277491745881477</v>
      </c>
      <c r="H48" s="33">
        <v>0.48664337994011841</v>
      </c>
      <c r="I48" s="33">
        <v>0.1217335199712242</v>
      </c>
      <c r="J48" s="231">
        <v>-0.48655638535517848</v>
      </c>
      <c r="K48" s="28">
        <v>0.9517774300913463</v>
      </c>
      <c r="L48" s="28">
        <v>0.23614056324397986</v>
      </c>
      <c r="M48" s="30">
        <v>0.22212550913645507</v>
      </c>
      <c r="N48" s="31"/>
    </row>
    <row r="49" spans="2:14">
      <c r="B49" s="23"/>
      <c r="C49" s="24" t="s">
        <v>66</v>
      </c>
      <c r="D49" s="24"/>
      <c r="E49" s="25"/>
      <c r="F49" s="26" t="s">
        <v>173</v>
      </c>
      <c r="G49" s="49">
        <v>-0.35893213263357893</v>
      </c>
      <c r="H49" s="50">
        <v>-0.32816105334452655</v>
      </c>
      <c r="I49" s="50">
        <v>-0.8543462251670918</v>
      </c>
      <c r="J49" s="235">
        <v>-1.2509329578166151</v>
      </c>
      <c r="K49" s="28">
        <v>0.88945304554106497</v>
      </c>
      <c r="L49" s="28">
        <v>0.29453139978418486</v>
      </c>
      <c r="M49" s="30">
        <v>0.2255942305000036</v>
      </c>
      <c r="N49" s="31"/>
    </row>
    <row r="50" spans="2:14" ht="3.75" customHeight="1">
      <c r="B50" s="23"/>
      <c r="C50" s="24"/>
      <c r="D50" s="24"/>
      <c r="E50" s="25"/>
      <c r="F50" s="25"/>
      <c r="G50" s="40"/>
      <c r="H50" s="41"/>
      <c r="I50" s="41"/>
      <c r="J50" s="26"/>
      <c r="K50" s="33"/>
      <c r="L50" s="33"/>
      <c r="M50" s="34"/>
      <c r="N50" s="31"/>
    </row>
    <row r="51" spans="2:14" ht="14.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19"/>
      <c r="K51" s="36"/>
      <c r="L51" s="36"/>
      <c r="M51" s="37"/>
      <c r="N51" s="31"/>
    </row>
    <row r="52" spans="2:14" hidden="1" outlineLevel="1">
      <c r="B52" s="23"/>
      <c r="C52" s="24" t="s">
        <v>34</v>
      </c>
      <c r="D52" s="24"/>
      <c r="E52" s="25"/>
      <c r="F52" s="26" t="s">
        <v>67</v>
      </c>
      <c r="G52" s="40"/>
      <c r="H52" s="41"/>
      <c r="I52" s="41"/>
      <c r="J52" s="26"/>
      <c r="K52" s="33"/>
      <c r="L52" s="33"/>
      <c r="M52" s="34"/>
      <c r="N52" s="31"/>
    </row>
    <row r="53" spans="2:14" hidden="1" outlineLevel="1">
      <c r="B53" s="23"/>
      <c r="C53" s="24" t="s">
        <v>15</v>
      </c>
      <c r="D53" s="24"/>
      <c r="E53" s="25"/>
      <c r="F53" s="54" t="s">
        <v>67</v>
      </c>
      <c r="G53" s="40"/>
      <c r="H53" s="41"/>
      <c r="I53" s="41"/>
      <c r="J53" s="26"/>
      <c r="K53" s="33"/>
      <c r="L53" s="33"/>
      <c r="M53" s="34"/>
      <c r="N53" s="31"/>
    </row>
    <row r="54" spans="2:14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26"/>
      <c r="K54" s="33"/>
      <c r="L54" s="33"/>
      <c r="M54" s="34"/>
      <c r="N54" s="31"/>
    </row>
    <row r="55" spans="2:14" ht="14.5" thickBot="1">
      <c r="B55" s="16" t="s">
        <v>115</v>
      </c>
      <c r="C55" s="17"/>
      <c r="D55" s="17"/>
      <c r="E55" s="56"/>
      <c r="F55" s="18"/>
      <c r="G55" s="42"/>
      <c r="H55" s="43"/>
      <c r="I55" s="43"/>
      <c r="J55" s="19"/>
      <c r="K55" s="36"/>
      <c r="L55" s="36"/>
      <c r="M55" s="37"/>
      <c r="N55" s="33"/>
    </row>
    <row r="56" spans="2:14">
      <c r="B56" s="23"/>
      <c r="C56" s="24" t="s">
        <v>35</v>
      </c>
      <c r="D56" s="24"/>
      <c r="E56" s="25"/>
      <c r="F56" s="26" t="s">
        <v>171</v>
      </c>
      <c r="G56" s="32">
        <v>-9.2366374350643525</v>
      </c>
      <c r="H56" s="33">
        <v>7.6345252741445933</v>
      </c>
      <c r="I56" s="33">
        <v>5.9665169685360553</v>
      </c>
      <c r="J56" s="231">
        <v>3.6649878382194743</v>
      </c>
      <c r="K56" s="57">
        <v>1.5</v>
      </c>
      <c r="L56" s="58">
        <v>0.5</v>
      </c>
      <c r="M56" s="238">
        <v>-9.9999999999999645E-2</v>
      </c>
      <c r="N56" s="31"/>
    </row>
    <row r="57" spans="2:14" ht="18" customHeight="1">
      <c r="B57" s="23"/>
      <c r="C57" s="24" t="s">
        <v>126</v>
      </c>
      <c r="D57" s="24"/>
      <c r="E57" s="25"/>
      <c r="F57" s="26" t="s">
        <v>184</v>
      </c>
      <c r="G57" s="59">
        <v>1.1414707499999999</v>
      </c>
      <c r="H57" s="60">
        <v>1.2110931640625</v>
      </c>
      <c r="I57" s="60">
        <v>1.2106999999999997</v>
      </c>
      <c r="J57" s="236">
        <v>1.2106999999999997</v>
      </c>
      <c r="K57" s="33">
        <v>2.2999999999999998</v>
      </c>
      <c r="L57" s="33">
        <v>2.2999999999999998</v>
      </c>
      <c r="M57" s="34">
        <v>2.2999999999999998</v>
      </c>
      <c r="N57" s="31"/>
    </row>
    <row r="58" spans="2:14" ht="18" customHeight="1">
      <c r="B58" s="23"/>
      <c r="C58" s="24" t="s">
        <v>127</v>
      </c>
      <c r="D58" s="24"/>
      <c r="E58" s="25"/>
      <c r="F58" s="26" t="s">
        <v>184</v>
      </c>
      <c r="G58" s="49">
        <v>42.299392924929407</v>
      </c>
      <c r="H58" s="50">
        <v>62.388410714285712</v>
      </c>
      <c r="I58" s="50">
        <v>58.987083333333338</v>
      </c>
      <c r="J58" s="235">
        <v>56.610749999999996</v>
      </c>
      <c r="K58" s="33">
        <v>41.7</v>
      </c>
      <c r="L58" s="33">
        <v>29.2</v>
      </c>
      <c r="M58" s="34">
        <v>20.6</v>
      </c>
      <c r="N58" s="31"/>
    </row>
    <row r="59" spans="2:14" ht="16">
      <c r="B59" s="23"/>
      <c r="C59" s="24" t="s">
        <v>128</v>
      </c>
      <c r="D59" s="24"/>
      <c r="E59" s="25"/>
      <c r="F59" s="26" t="s">
        <v>171</v>
      </c>
      <c r="G59" s="49">
        <v>-33.939978619136781</v>
      </c>
      <c r="H59" s="50">
        <v>47.492449418858484</v>
      </c>
      <c r="I59" s="50">
        <v>-5.4518577120502556</v>
      </c>
      <c r="J59" s="235">
        <v>-4.0285655757969749</v>
      </c>
      <c r="K59" s="33">
        <v>41.5</v>
      </c>
      <c r="L59" s="33">
        <v>-9.1</v>
      </c>
      <c r="M59" s="34">
        <v>-6.9</v>
      </c>
      <c r="N59" s="31"/>
    </row>
    <row r="60" spans="2:14" ht="16">
      <c r="B60" s="23"/>
      <c r="C60" s="52" t="s">
        <v>129</v>
      </c>
      <c r="D60" s="52"/>
      <c r="E60" s="53"/>
      <c r="F60" s="54" t="s">
        <v>171</v>
      </c>
      <c r="G60" s="49">
        <v>-35.203976778510921</v>
      </c>
      <c r="H60" s="50">
        <v>39.013514280552187</v>
      </c>
      <c r="I60" s="50">
        <v>-5.4211540433265526</v>
      </c>
      <c r="J60" s="235">
        <v>-4.0285655757969749</v>
      </c>
      <c r="K60" s="61">
        <v>37.1</v>
      </c>
      <c r="L60" s="61">
        <v>-9.1</v>
      </c>
      <c r="M60" s="239">
        <v>-6.9</v>
      </c>
      <c r="N60" s="31"/>
    </row>
    <row r="61" spans="2:14">
      <c r="B61" s="23"/>
      <c r="C61" s="24" t="s">
        <v>101</v>
      </c>
      <c r="D61" s="24"/>
      <c r="E61" s="25"/>
      <c r="F61" s="26" t="s">
        <v>171</v>
      </c>
      <c r="G61" s="49">
        <v>3.1632293538767176</v>
      </c>
      <c r="H61" s="50">
        <v>18.995928464535684</v>
      </c>
      <c r="I61" s="50">
        <v>-2.1485132266012896</v>
      </c>
      <c r="J61" s="235">
        <v>-1.4411944538908372</v>
      </c>
      <c r="K61" s="50">
        <v>10.6</v>
      </c>
      <c r="L61" s="50">
        <v>-2.5</v>
      </c>
      <c r="M61" s="239">
        <v>-3</v>
      </c>
      <c r="N61" s="31"/>
    </row>
    <row r="62" spans="2:14">
      <c r="B62" s="23"/>
      <c r="C62" s="24" t="s">
        <v>102</v>
      </c>
      <c r="D62" s="24"/>
      <c r="E62" s="25"/>
      <c r="F62" s="26" t="s">
        <v>185</v>
      </c>
      <c r="G62" s="49">
        <v>-0.42515962570905685</v>
      </c>
      <c r="H62" s="50">
        <v>-0.53856460750102997</v>
      </c>
      <c r="I62" s="50">
        <v>-0.52374999225139618</v>
      </c>
      <c r="J62" s="235">
        <v>-0.43833333253860474</v>
      </c>
      <c r="K62" s="50">
        <v>0</v>
      </c>
      <c r="L62" s="50">
        <v>0</v>
      </c>
      <c r="M62" s="239">
        <v>9.9999999999999978E-2</v>
      </c>
      <c r="N62" s="31"/>
    </row>
    <row r="63" spans="2:14" ht="14.5" thickBot="1">
      <c r="B63" s="62"/>
      <c r="C63" s="63" t="s">
        <v>103</v>
      </c>
      <c r="D63" s="63"/>
      <c r="E63" s="64"/>
      <c r="F63" s="65" t="s">
        <v>179</v>
      </c>
      <c r="G63" s="66">
        <v>-3.864321019500494E-2</v>
      </c>
      <c r="H63" s="67">
        <v>-0.10071514779701829</v>
      </c>
      <c r="I63" s="67">
        <v>5.8801666600629687E-2</v>
      </c>
      <c r="J63" s="237">
        <v>0.18612666800618172</v>
      </c>
      <c r="K63" s="67">
        <v>0.19999999999999998</v>
      </c>
      <c r="L63" s="67">
        <v>0.4</v>
      </c>
      <c r="M63" s="240">
        <v>0.4</v>
      </c>
      <c r="N63" s="31"/>
    </row>
    <row r="64" spans="2:14" ht="15.75" customHeight="1">
      <c r="B64" s="11" t="s">
        <v>141</v>
      </c>
    </row>
    <row r="65" spans="2:14" ht="15.75" customHeight="1">
      <c r="B65" s="11" t="s">
        <v>116</v>
      </c>
    </row>
    <row r="66" spans="2:14" ht="15.75" customHeight="1">
      <c r="B66" s="11" t="s">
        <v>148</v>
      </c>
    </row>
    <row r="67" spans="2:14" ht="15.75" customHeight="1">
      <c r="B67" s="11" t="s">
        <v>149</v>
      </c>
    </row>
    <row r="68" spans="2:14">
      <c r="B68" s="11" t="s">
        <v>150</v>
      </c>
    </row>
    <row r="69" spans="2:14">
      <c r="B69" s="11" t="s">
        <v>151</v>
      </c>
    </row>
    <row r="70" spans="2:14">
      <c r="B70" s="11" t="s">
        <v>152</v>
      </c>
    </row>
    <row r="71" spans="2:14">
      <c r="B71" s="11" t="s">
        <v>153</v>
      </c>
    </row>
    <row r="72" spans="2:14">
      <c r="B72" s="11" t="s">
        <v>154</v>
      </c>
    </row>
    <row r="73" spans="2:14">
      <c r="C73" s="11" t="s">
        <v>144</v>
      </c>
    </row>
    <row r="74" spans="2:14">
      <c r="B74" s="68" t="s">
        <v>155</v>
      </c>
      <c r="C74" s="68"/>
      <c r="D74" s="68"/>
      <c r="E74" s="68"/>
    </row>
    <row r="75" spans="2:14">
      <c r="B75" s="68" t="s">
        <v>156</v>
      </c>
      <c r="C75" s="68"/>
      <c r="D75" s="69"/>
      <c r="E75" s="68"/>
      <c r="F75" s="68"/>
    </row>
    <row r="76" spans="2:14">
      <c r="B76" s="68" t="s">
        <v>145</v>
      </c>
      <c r="C76" s="68"/>
      <c r="D76" s="68"/>
      <c r="E76" s="68"/>
      <c r="F76" s="68"/>
    </row>
    <row r="77" spans="2:14">
      <c r="B77" s="11" t="s">
        <v>146</v>
      </c>
      <c r="F77" s="68"/>
    </row>
    <row r="78" spans="2:14">
      <c r="B78" s="11" t="s">
        <v>147</v>
      </c>
    </row>
    <row r="79" spans="2:14">
      <c r="G79" s="68"/>
      <c r="H79" s="68"/>
      <c r="I79" s="68"/>
      <c r="J79" s="68"/>
      <c r="K79" s="68"/>
      <c r="L79" s="68"/>
      <c r="M79" s="68"/>
      <c r="N79" s="68"/>
    </row>
    <row r="80" spans="2:14" s="68" customFormat="1" ht="15">
      <c r="C80" s="69"/>
      <c r="D80" s="70"/>
    </row>
    <row r="81" spans="5:14" s="68" customFormat="1"/>
    <row r="82" spans="5:14">
      <c r="E82" s="68"/>
      <c r="F82" s="68"/>
      <c r="G82" s="68"/>
      <c r="H82" s="68"/>
      <c r="I82" s="68"/>
      <c r="J82" s="68"/>
      <c r="K82" s="68"/>
      <c r="L82" s="68"/>
      <c r="M82" s="68"/>
      <c r="N82" s="68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70" zoomScaleNormal="70" workbookViewId="0">
      <selection activeCell="AC19" sqref="AC19"/>
    </sheetView>
  </sheetViews>
  <sheetFormatPr defaultColWidth="9.1796875" defaultRowHeight="14"/>
  <cols>
    <col min="1" max="5" width="3.1796875" style="72" customWidth="1"/>
    <col min="6" max="6" width="29.81640625" style="72" customWidth="1"/>
    <col min="7" max="7" width="22" style="72" customWidth="1"/>
    <col min="8" max="8" width="10.54296875" style="72" customWidth="1"/>
    <col min="9" max="11" width="9.1796875" style="72" customWidth="1"/>
    <col min="12" max="14" width="9.1796875" style="72"/>
    <col min="15" max="19" width="9.1796875" style="72" customWidth="1"/>
    <col min="20" max="22" width="9.1796875" style="72"/>
    <col min="23" max="27" width="9.1796875" style="72" customWidth="1"/>
    <col min="28" max="16384" width="9.1796875" style="72"/>
  </cols>
  <sheetData>
    <row r="1" spans="2:27" ht="22.5" customHeight="1" thickBot="1">
      <c r="B1" s="71" t="s">
        <v>82</v>
      </c>
    </row>
    <row r="2" spans="2:27" ht="30" customHeight="1">
      <c r="B2" s="86" t="str">
        <f>"Strednodobá predikcia "&amp;Súhrn!$H$3&amp;" - komponenty HDP [objem]"</f>
        <v>Strednodobá predikcia P1Q-2021 - komponenty HDP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283" t="s">
        <v>27</v>
      </c>
      <c r="C3" s="284"/>
      <c r="D3" s="284"/>
      <c r="E3" s="284"/>
      <c r="F3" s="285"/>
      <c r="G3" s="286" t="s">
        <v>63</v>
      </c>
      <c r="H3" s="135" t="s">
        <v>32</v>
      </c>
      <c r="I3" s="272">
        <v>2021</v>
      </c>
      <c r="J3" s="272">
        <v>2022</v>
      </c>
      <c r="K3" s="287">
        <v>2023</v>
      </c>
      <c r="L3" s="289">
        <v>2020</v>
      </c>
      <c r="M3" s="290"/>
      <c r="N3" s="290"/>
      <c r="O3" s="292"/>
      <c r="P3" s="289">
        <v>2021</v>
      </c>
      <c r="Q3" s="290"/>
      <c r="R3" s="290"/>
      <c r="S3" s="292"/>
      <c r="T3" s="289">
        <v>2022</v>
      </c>
      <c r="U3" s="290"/>
      <c r="V3" s="290"/>
      <c r="W3" s="292"/>
      <c r="X3" s="290">
        <v>2023</v>
      </c>
      <c r="Y3" s="290"/>
      <c r="Z3" s="290"/>
      <c r="AA3" s="291"/>
    </row>
    <row r="4" spans="2:27">
      <c r="B4" s="278"/>
      <c r="C4" s="279"/>
      <c r="D4" s="279"/>
      <c r="E4" s="279"/>
      <c r="F4" s="280"/>
      <c r="G4" s="282"/>
      <c r="H4" s="215">
        <v>2020</v>
      </c>
      <c r="I4" s="273"/>
      <c r="J4" s="273"/>
      <c r="K4" s="288"/>
      <c r="L4" s="139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4" customHeight="1">
      <c r="B5" s="8"/>
      <c r="C5" s="9"/>
      <c r="D5" s="9"/>
      <c r="E5" s="9"/>
      <c r="F5" s="141"/>
      <c r="G5" s="142"/>
      <c r="H5" s="145"/>
      <c r="I5" s="144"/>
      <c r="J5" s="144"/>
      <c r="K5" s="145"/>
      <c r="L5" s="186"/>
      <c r="M5" s="82"/>
      <c r="N5" s="82"/>
      <c r="O5" s="109"/>
      <c r="P5" s="82"/>
      <c r="Q5" s="82"/>
      <c r="R5" s="82"/>
      <c r="S5" s="82"/>
      <c r="T5" s="186"/>
      <c r="U5" s="82"/>
      <c r="V5" s="82"/>
      <c r="W5" s="109"/>
      <c r="X5" s="82"/>
      <c r="Y5" s="82"/>
      <c r="Z5" s="82"/>
      <c r="AA5" s="4"/>
    </row>
    <row r="6" spans="2:27">
      <c r="B6" s="3"/>
      <c r="C6" s="82" t="s">
        <v>0</v>
      </c>
      <c r="D6" s="82"/>
      <c r="E6" s="82"/>
      <c r="F6" s="109"/>
      <c r="G6" s="55" t="s">
        <v>186</v>
      </c>
      <c r="H6" s="151">
        <v>91104.836000000025</v>
      </c>
      <c r="I6" s="106">
        <v>97297.893435149599</v>
      </c>
      <c r="J6" s="106">
        <v>104803.59060522032</v>
      </c>
      <c r="K6" s="151">
        <v>110798.94331278845</v>
      </c>
      <c r="L6" s="189">
        <v>22917.609685074916</v>
      </c>
      <c r="M6" s="152">
        <v>20898.381370670035</v>
      </c>
      <c r="N6" s="152">
        <v>23522.239095206296</v>
      </c>
      <c r="O6" s="153">
        <v>23766.605849048778</v>
      </c>
      <c r="P6" s="152">
        <v>23248.710442396725</v>
      </c>
      <c r="Q6" s="152">
        <v>24100.826279928369</v>
      </c>
      <c r="R6" s="152">
        <v>24727.735259654379</v>
      </c>
      <c r="S6" s="152">
        <v>25220.621453170133</v>
      </c>
      <c r="T6" s="189">
        <v>25646.262270320101</v>
      </c>
      <c r="U6" s="152">
        <v>26025.700972765731</v>
      </c>
      <c r="V6" s="152">
        <v>26380.498937966284</v>
      </c>
      <c r="W6" s="153">
        <v>26751.128424168201</v>
      </c>
      <c r="X6" s="152">
        <v>27113.63669537436</v>
      </c>
      <c r="Y6" s="152">
        <v>27468.71552794642</v>
      </c>
      <c r="Z6" s="152">
        <v>27846.271907053393</v>
      </c>
      <c r="AA6" s="154">
        <v>28370.319182414285</v>
      </c>
    </row>
    <row r="7" spans="2:27">
      <c r="B7" s="3"/>
      <c r="C7" s="82"/>
      <c r="D7" s="82"/>
      <c r="E7" s="82" t="s">
        <v>110</v>
      </c>
      <c r="F7" s="109"/>
      <c r="G7" s="55" t="s">
        <v>186</v>
      </c>
      <c r="H7" s="153">
        <v>53420.6223345623</v>
      </c>
      <c r="I7" s="106">
        <v>54525.288696343181</v>
      </c>
      <c r="J7" s="106">
        <v>58905.822998996933</v>
      </c>
      <c r="K7" s="153">
        <v>61686.151168826429</v>
      </c>
      <c r="L7" s="189">
        <v>13535.531649986047</v>
      </c>
      <c r="M7" s="152">
        <v>12908.753480460837</v>
      </c>
      <c r="N7" s="152">
        <v>13666.692451268029</v>
      </c>
      <c r="O7" s="153">
        <v>13309.644752847387</v>
      </c>
      <c r="P7" s="152">
        <v>12697.366949207628</v>
      </c>
      <c r="Q7" s="152">
        <v>13564.382769592004</v>
      </c>
      <c r="R7" s="152">
        <v>14000.439070952096</v>
      </c>
      <c r="S7" s="152">
        <v>14263.099906591449</v>
      </c>
      <c r="T7" s="189">
        <v>14455.581304491683</v>
      </c>
      <c r="U7" s="152">
        <v>14650.99872352845</v>
      </c>
      <c r="V7" s="152">
        <v>14813.645143335301</v>
      </c>
      <c r="W7" s="153">
        <v>14985.597827641499</v>
      </c>
      <c r="X7" s="152">
        <v>15155.824309369771</v>
      </c>
      <c r="Y7" s="152">
        <v>15328.311619123459</v>
      </c>
      <c r="Z7" s="152">
        <v>15503.174732240048</v>
      </c>
      <c r="AA7" s="154">
        <v>15698.840508093159</v>
      </c>
    </row>
    <row r="8" spans="2:27">
      <c r="B8" s="3"/>
      <c r="C8" s="82"/>
      <c r="D8" s="82"/>
      <c r="E8" s="82" t="s">
        <v>28</v>
      </c>
      <c r="F8" s="109"/>
      <c r="G8" s="55" t="s">
        <v>186</v>
      </c>
      <c r="H8" s="153">
        <v>19226.413999999979</v>
      </c>
      <c r="I8" s="152">
        <v>20291.671000000002</v>
      </c>
      <c r="J8" s="152">
        <v>21270.953999999998</v>
      </c>
      <c r="K8" s="153">
        <v>22345.179</v>
      </c>
      <c r="L8" s="189">
        <v>4833.7810121867496</v>
      </c>
      <c r="M8" s="152">
        <v>4349.6151634387497</v>
      </c>
      <c r="N8" s="152">
        <v>4981.4230350220196</v>
      </c>
      <c r="O8" s="153">
        <v>5061.5947893524599</v>
      </c>
      <c r="P8" s="152">
        <v>4936.107</v>
      </c>
      <c r="Q8" s="152">
        <v>5057.7520000000004</v>
      </c>
      <c r="R8" s="152">
        <v>5137.8620000000001</v>
      </c>
      <c r="S8" s="152">
        <v>5159.95</v>
      </c>
      <c r="T8" s="189">
        <v>5217.6790000000001</v>
      </c>
      <c r="U8" s="152">
        <v>5280.125</v>
      </c>
      <c r="V8" s="152">
        <v>5347.7129999999997</v>
      </c>
      <c r="W8" s="153">
        <v>5425.4369999999999</v>
      </c>
      <c r="X8" s="152">
        <v>5486.4340000000002</v>
      </c>
      <c r="Y8" s="152">
        <v>5551.63</v>
      </c>
      <c r="Z8" s="152">
        <v>5617.8990000000003</v>
      </c>
      <c r="AA8" s="154">
        <v>5689.2160000000003</v>
      </c>
    </row>
    <row r="9" spans="2:27">
      <c r="B9" s="3"/>
      <c r="C9" s="82"/>
      <c r="D9" s="82"/>
      <c r="E9" s="82" t="s">
        <v>1</v>
      </c>
      <c r="F9" s="109"/>
      <c r="G9" s="55" t="s">
        <v>186</v>
      </c>
      <c r="H9" s="153">
        <v>17827.434000000001</v>
      </c>
      <c r="I9" s="152">
        <v>19192.548973136403</v>
      </c>
      <c r="J9" s="152">
        <v>22540.659646028271</v>
      </c>
      <c r="K9" s="153">
        <v>25226.554480025912</v>
      </c>
      <c r="L9" s="189">
        <v>4649.0125831581699</v>
      </c>
      <c r="M9" s="152">
        <v>4174.2780503599706</v>
      </c>
      <c r="N9" s="152">
        <v>4555.0579441093578</v>
      </c>
      <c r="O9" s="153">
        <v>4449.0854223725037</v>
      </c>
      <c r="P9" s="152">
        <v>4451.9313618406704</v>
      </c>
      <c r="Q9" s="152">
        <v>4688.8247499317258</v>
      </c>
      <c r="R9" s="152">
        <v>4914.2881382708347</v>
      </c>
      <c r="S9" s="152">
        <v>5137.5047230931723</v>
      </c>
      <c r="T9" s="189">
        <v>5362.6794277190629</v>
      </c>
      <c r="U9" s="152">
        <v>5556.0200966685279</v>
      </c>
      <c r="V9" s="152">
        <v>5712.624657684627</v>
      </c>
      <c r="W9" s="153">
        <v>5909.335463956053</v>
      </c>
      <c r="X9" s="152">
        <v>6106.9957894662621</v>
      </c>
      <c r="Y9" s="152">
        <v>6275.2838475638555</v>
      </c>
      <c r="Z9" s="152">
        <v>6318.4940676660408</v>
      </c>
      <c r="AA9" s="154">
        <v>6525.780775329752</v>
      </c>
    </row>
    <row r="10" spans="2:27">
      <c r="B10" s="3"/>
      <c r="C10" s="82"/>
      <c r="D10" s="82"/>
      <c r="E10" s="82" t="s">
        <v>2</v>
      </c>
      <c r="F10" s="109"/>
      <c r="G10" s="55" t="s">
        <v>186</v>
      </c>
      <c r="H10" s="153">
        <v>90474.470334562284</v>
      </c>
      <c r="I10" s="152">
        <v>94009.508669479575</v>
      </c>
      <c r="J10" s="152">
        <v>102717.43664502521</v>
      </c>
      <c r="K10" s="153">
        <v>109257.88464885234</v>
      </c>
      <c r="L10" s="189">
        <v>23018.325245330969</v>
      </c>
      <c r="M10" s="152">
        <v>21432.646694259558</v>
      </c>
      <c r="N10" s="152">
        <v>23203.173430399405</v>
      </c>
      <c r="O10" s="153">
        <v>22820.324964572352</v>
      </c>
      <c r="P10" s="152">
        <v>22085.405311048296</v>
      </c>
      <c r="Q10" s="152">
        <v>23310.959519523731</v>
      </c>
      <c r="R10" s="152">
        <v>24052.589209222933</v>
      </c>
      <c r="S10" s="152">
        <v>24560.554629684622</v>
      </c>
      <c r="T10" s="189">
        <v>25035.939732210747</v>
      </c>
      <c r="U10" s="152">
        <v>25487.14382019698</v>
      </c>
      <c r="V10" s="152">
        <v>25873.982801019927</v>
      </c>
      <c r="W10" s="153">
        <v>26320.370291597552</v>
      </c>
      <c r="X10" s="152">
        <v>26749.254098836034</v>
      </c>
      <c r="Y10" s="152">
        <v>27155.225466687316</v>
      </c>
      <c r="Z10" s="152">
        <v>27439.56779990609</v>
      </c>
      <c r="AA10" s="154">
        <v>27913.837283422912</v>
      </c>
    </row>
    <row r="11" spans="2:27">
      <c r="B11" s="3"/>
      <c r="C11" s="82"/>
      <c r="D11" s="82" t="s">
        <v>29</v>
      </c>
      <c r="E11" s="82"/>
      <c r="F11" s="109"/>
      <c r="G11" s="55" t="s">
        <v>186</v>
      </c>
      <c r="H11" s="153">
        <v>78547.472304394556</v>
      </c>
      <c r="I11" s="152">
        <v>90465.80945540125</v>
      </c>
      <c r="J11" s="152">
        <v>97966.347138347657</v>
      </c>
      <c r="K11" s="153">
        <v>104138.00051600017</v>
      </c>
      <c r="L11" s="189">
        <v>20929.756219629111</v>
      </c>
      <c r="M11" s="152">
        <v>15362.798730165032</v>
      </c>
      <c r="N11" s="152">
        <v>20985.806743159519</v>
      </c>
      <c r="O11" s="153">
        <v>21269.11061144089</v>
      </c>
      <c r="P11" s="152">
        <v>21464.530833580982</v>
      </c>
      <c r="Q11" s="152">
        <v>22296.804769486589</v>
      </c>
      <c r="R11" s="152">
        <v>23143.788696413849</v>
      </c>
      <c r="S11" s="152">
        <v>23560.685155919829</v>
      </c>
      <c r="T11" s="189">
        <v>23978.871982510969</v>
      </c>
      <c r="U11" s="152">
        <v>24320.235327572882</v>
      </c>
      <c r="V11" s="152">
        <v>24658.429419910666</v>
      </c>
      <c r="W11" s="153">
        <v>25008.81040835314</v>
      </c>
      <c r="X11" s="152">
        <v>25363.013767100041</v>
      </c>
      <c r="Y11" s="152">
        <v>25696.66847568399</v>
      </c>
      <c r="Z11" s="152">
        <v>26222.309836256776</v>
      </c>
      <c r="AA11" s="154">
        <v>26856.008436959361</v>
      </c>
    </row>
    <row r="12" spans="2:27">
      <c r="B12" s="3"/>
      <c r="C12" s="82"/>
      <c r="D12" s="82" t="s">
        <v>30</v>
      </c>
      <c r="E12" s="82"/>
      <c r="F12" s="109"/>
      <c r="G12" s="55" t="s">
        <v>186</v>
      </c>
      <c r="H12" s="153">
        <v>76859.151218677231</v>
      </c>
      <c r="I12" s="152">
        <v>88623.110081808903</v>
      </c>
      <c r="J12" s="152">
        <v>96343.717502139712</v>
      </c>
      <c r="K12" s="153">
        <v>103051.0147273919</v>
      </c>
      <c r="L12" s="189">
        <v>20831.583960971559</v>
      </c>
      <c r="M12" s="152">
        <v>15463.793490846228</v>
      </c>
      <c r="N12" s="152">
        <v>19787.243717638848</v>
      </c>
      <c r="O12" s="153">
        <v>20776.530049220601</v>
      </c>
      <c r="P12" s="152">
        <v>20951.24378743659</v>
      </c>
      <c r="Q12" s="152">
        <v>21868.466649570091</v>
      </c>
      <c r="R12" s="152">
        <v>22700.211121692933</v>
      </c>
      <c r="S12" s="152">
        <v>23103.188523109286</v>
      </c>
      <c r="T12" s="189">
        <v>23534.415345639958</v>
      </c>
      <c r="U12" s="152">
        <v>23904.092502802407</v>
      </c>
      <c r="V12" s="152">
        <v>24246.634765982239</v>
      </c>
      <c r="W12" s="153">
        <v>24658.574887715109</v>
      </c>
      <c r="X12" s="152">
        <v>25090.690400004511</v>
      </c>
      <c r="Y12" s="152">
        <v>25484.271596814215</v>
      </c>
      <c r="Z12" s="152">
        <v>25933.971774230213</v>
      </c>
      <c r="AA12" s="154">
        <v>26542.080956342968</v>
      </c>
    </row>
    <row r="13" spans="2:27" ht="14.5" thickBot="1">
      <c r="B13" s="77"/>
      <c r="C13" s="111"/>
      <c r="D13" s="111" t="s">
        <v>31</v>
      </c>
      <c r="E13" s="111"/>
      <c r="F13" s="112"/>
      <c r="G13" s="222" t="s">
        <v>186</v>
      </c>
      <c r="H13" s="163">
        <v>1688.3210857173162</v>
      </c>
      <c r="I13" s="115">
        <v>1842.6993735923497</v>
      </c>
      <c r="J13" s="115">
        <v>1622.6296362079447</v>
      </c>
      <c r="K13" s="163">
        <v>1086.9857886082609</v>
      </c>
      <c r="L13" s="225">
        <v>98.172258657552447</v>
      </c>
      <c r="M13" s="115">
        <v>-100.99476068119657</v>
      </c>
      <c r="N13" s="115">
        <v>1198.5630255206706</v>
      </c>
      <c r="O13" s="163">
        <v>492.58056222028972</v>
      </c>
      <c r="P13" s="115">
        <v>513.28704614439266</v>
      </c>
      <c r="Q13" s="115">
        <v>428.33811991649782</v>
      </c>
      <c r="R13" s="115">
        <v>443.57757472091544</v>
      </c>
      <c r="S13" s="115">
        <v>457.49663281054382</v>
      </c>
      <c r="T13" s="225">
        <v>444.45663687101114</v>
      </c>
      <c r="U13" s="115">
        <v>416.14282477047527</v>
      </c>
      <c r="V13" s="115">
        <v>411.79465392842758</v>
      </c>
      <c r="W13" s="163">
        <v>350.23552063803072</v>
      </c>
      <c r="X13" s="115">
        <v>272.32336709553056</v>
      </c>
      <c r="Y13" s="115">
        <v>212.39687886977481</v>
      </c>
      <c r="Z13" s="115">
        <v>288.33806202656342</v>
      </c>
      <c r="AA13" s="116">
        <v>313.92748061639213</v>
      </c>
    </row>
    <row r="14" spans="2:27" ht="14.5" thickBot="1">
      <c r="G14" s="117"/>
    </row>
    <row r="15" spans="2:27" ht="30" customHeight="1">
      <c r="B15" s="86" t="str">
        <f>"Strednodobá predikcia "&amp;Súhrn!$H$3&amp;" - komponenty HDP [zmena oproti predchádzajúcemu obdobiu]"</f>
        <v>Strednodobá predikcia P1Q-2021 - komponenty HDP [zmena oproti predchádzajúcemu obdobiu]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8"/>
    </row>
    <row r="16" spans="2:27">
      <c r="B16" s="283" t="s">
        <v>27</v>
      </c>
      <c r="C16" s="284"/>
      <c r="D16" s="284"/>
      <c r="E16" s="284"/>
      <c r="F16" s="285"/>
      <c r="G16" s="286" t="s">
        <v>63</v>
      </c>
      <c r="H16" s="135" t="str">
        <f t="shared" ref="H16:L16" si="0">H$3</f>
        <v>Skutočnosť</v>
      </c>
      <c r="I16" s="272">
        <f t="shared" si="0"/>
        <v>2021</v>
      </c>
      <c r="J16" s="272">
        <f t="shared" si="0"/>
        <v>2022</v>
      </c>
      <c r="K16" s="272">
        <f t="shared" si="0"/>
        <v>2023</v>
      </c>
      <c r="L16" s="289">
        <f t="shared" si="0"/>
        <v>2020</v>
      </c>
      <c r="M16" s="290"/>
      <c r="N16" s="290"/>
      <c r="O16" s="292"/>
      <c r="P16" s="289">
        <f t="shared" ref="P16:X16" si="1">P$3</f>
        <v>2021</v>
      </c>
      <c r="Q16" s="290"/>
      <c r="R16" s="290"/>
      <c r="S16" s="292"/>
      <c r="T16" s="289">
        <f t="shared" si="1"/>
        <v>2022</v>
      </c>
      <c r="U16" s="290"/>
      <c r="V16" s="290"/>
      <c r="W16" s="292"/>
      <c r="X16" s="289">
        <f t="shared" si="1"/>
        <v>2023</v>
      </c>
      <c r="Y16" s="290"/>
      <c r="Z16" s="290"/>
      <c r="AA16" s="291"/>
    </row>
    <row r="17" spans="2:27">
      <c r="B17" s="278"/>
      <c r="C17" s="279"/>
      <c r="D17" s="279"/>
      <c r="E17" s="279"/>
      <c r="F17" s="280"/>
      <c r="G17" s="282"/>
      <c r="H17" s="215">
        <f>$H$4</f>
        <v>2020</v>
      </c>
      <c r="I17" s="273"/>
      <c r="J17" s="273"/>
      <c r="K17" s="273"/>
      <c r="L17" s="139" t="s">
        <v>3</v>
      </c>
      <c r="M17" s="137" t="s">
        <v>4</v>
      </c>
      <c r="N17" s="137" t="s">
        <v>5</v>
      </c>
      <c r="O17" s="138" t="s">
        <v>6</v>
      </c>
      <c r="P17" s="139" t="s">
        <v>3</v>
      </c>
      <c r="Q17" s="137" t="s">
        <v>4</v>
      </c>
      <c r="R17" s="137" t="s">
        <v>5</v>
      </c>
      <c r="S17" s="138" t="s">
        <v>6</v>
      </c>
      <c r="T17" s="139" t="s">
        <v>3</v>
      </c>
      <c r="U17" s="137" t="s">
        <v>4</v>
      </c>
      <c r="V17" s="137" t="s">
        <v>5</v>
      </c>
      <c r="W17" s="138" t="s">
        <v>6</v>
      </c>
      <c r="X17" s="137" t="s">
        <v>3</v>
      </c>
      <c r="Y17" s="137" t="s">
        <v>4</v>
      </c>
      <c r="Z17" s="137" t="s">
        <v>5</v>
      </c>
      <c r="AA17" s="140" t="s">
        <v>6</v>
      </c>
    </row>
    <row r="18" spans="2:27" ht="4" customHeight="1">
      <c r="B18" s="8"/>
      <c r="C18" s="9"/>
      <c r="D18" s="9"/>
      <c r="E18" s="9"/>
      <c r="F18" s="141"/>
      <c r="G18" s="142"/>
      <c r="H18" s="145"/>
      <c r="I18" s="144"/>
      <c r="J18" s="144"/>
      <c r="K18" s="145"/>
      <c r="L18" s="186"/>
      <c r="M18" s="82"/>
      <c r="N18" s="82"/>
      <c r="O18" s="109"/>
      <c r="P18" s="82"/>
      <c r="Q18" s="82"/>
      <c r="R18" s="82"/>
      <c r="S18" s="82"/>
      <c r="T18" s="186"/>
      <c r="U18" s="82"/>
      <c r="V18" s="82"/>
      <c r="W18" s="109"/>
      <c r="X18" s="82"/>
      <c r="Y18" s="82"/>
      <c r="Z18" s="82"/>
      <c r="AA18" s="4"/>
    </row>
    <row r="19" spans="2:27">
      <c r="B19" s="3"/>
      <c r="C19" s="82" t="s">
        <v>0</v>
      </c>
      <c r="D19" s="82"/>
      <c r="E19" s="82"/>
      <c r="F19" s="109"/>
      <c r="G19" s="55" t="s">
        <v>187</v>
      </c>
      <c r="H19" s="162">
        <v>-5.1880412979626698</v>
      </c>
      <c r="I19" s="161">
        <v>4.9565985606522247</v>
      </c>
      <c r="J19" s="161">
        <v>5.5691669551172254</v>
      </c>
      <c r="K19" s="162">
        <v>3.661521700691452</v>
      </c>
      <c r="L19" s="187">
        <v>-5.0805998107974659</v>
      </c>
      <c r="M19" s="161">
        <v>-8.3032483603968643</v>
      </c>
      <c r="N19" s="161">
        <v>11.64542182049621</v>
      </c>
      <c r="O19" s="162">
        <v>0.24160183684568892</v>
      </c>
      <c r="P19" s="161">
        <v>-2.2923354868880494</v>
      </c>
      <c r="Q19" s="161">
        <v>3.1901617957446433</v>
      </c>
      <c r="R19" s="161">
        <v>2.022094079710854</v>
      </c>
      <c r="S19" s="161">
        <v>1.4170338278295844</v>
      </c>
      <c r="T19" s="187">
        <v>1.1987183075539747</v>
      </c>
      <c r="U19" s="161">
        <v>0.96775307892897899</v>
      </c>
      <c r="V19" s="161">
        <v>0.91267049190695104</v>
      </c>
      <c r="W19" s="162">
        <v>0.94349179924850546</v>
      </c>
      <c r="X19" s="161">
        <v>0.86172071279419526</v>
      </c>
      <c r="Y19" s="161">
        <v>0.78379012408990434</v>
      </c>
      <c r="Z19" s="161">
        <v>0.84463905739336553</v>
      </c>
      <c r="AA19" s="168">
        <v>1.3371963247144549</v>
      </c>
    </row>
    <row r="20" spans="2:27">
      <c r="B20" s="3"/>
      <c r="C20" s="82"/>
      <c r="D20" s="82"/>
      <c r="E20" s="82" t="s">
        <v>110</v>
      </c>
      <c r="F20" s="109"/>
      <c r="G20" s="55" t="s">
        <v>187</v>
      </c>
      <c r="H20" s="162">
        <v>-1.2822599970482003</v>
      </c>
      <c r="I20" s="161">
        <v>0.32829815929380857</v>
      </c>
      <c r="J20" s="161">
        <v>6.1372852322267448</v>
      </c>
      <c r="K20" s="162">
        <v>2.6855067768301524</v>
      </c>
      <c r="L20" s="187">
        <v>-0.17207700770705969</v>
      </c>
      <c r="M20" s="161">
        <v>-4.6507145507339374</v>
      </c>
      <c r="N20" s="161">
        <v>5.5028031053451656</v>
      </c>
      <c r="O20" s="162">
        <v>-3.2113805114312157</v>
      </c>
      <c r="P20" s="161">
        <v>-5.0372966134041803</v>
      </c>
      <c r="Q20" s="161">
        <v>6.3462291185298625</v>
      </c>
      <c r="R20" s="161">
        <v>2.902149501948486</v>
      </c>
      <c r="S20" s="161">
        <v>1.4305575411334814</v>
      </c>
      <c r="T20" s="187">
        <v>0.89979979079765826</v>
      </c>
      <c r="U20" s="161">
        <v>0.84224572353276983</v>
      </c>
      <c r="V20" s="161">
        <v>0.61481914522813952</v>
      </c>
      <c r="W20" s="162">
        <v>0.67187509523161282</v>
      </c>
      <c r="X20" s="161">
        <v>0.64423880412994095</v>
      </c>
      <c r="Y20" s="161">
        <v>0.64416976529832937</v>
      </c>
      <c r="Z20" s="161">
        <v>0.6415837583348889</v>
      </c>
      <c r="AA20" s="168">
        <v>0.75644373731154246</v>
      </c>
    </row>
    <row r="21" spans="2:27">
      <c r="B21" s="3"/>
      <c r="C21" s="82"/>
      <c r="D21" s="82"/>
      <c r="E21" s="82" t="s">
        <v>28</v>
      </c>
      <c r="F21" s="109"/>
      <c r="G21" s="55" t="s">
        <v>187</v>
      </c>
      <c r="H21" s="162">
        <v>-2.316843996853919</v>
      </c>
      <c r="I21" s="161">
        <v>2.3045505299211584</v>
      </c>
      <c r="J21" s="161">
        <v>2.311711506544583</v>
      </c>
      <c r="K21" s="162">
        <v>2.839175384094176</v>
      </c>
      <c r="L21" s="187">
        <v>-0.23773835048295666</v>
      </c>
      <c r="M21" s="161">
        <v>-12.08394839740447</v>
      </c>
      <c r="N21" s="161">
        <v>11.779464342941722</v>
      </c>
      <c r="O21" s="162">
        <v>2.6090801171741731</v>
      </c>
      <c r="P21" s="161">
        <v>-3.8075976984338524</v>
      </c>
      <c r="Q21" s="161">
        <v>2.050974652932382</v>
      </c>
      <c r="R21" s="161">
        <v>1.0623690181507612</v>
      </c>
      <c r="S21" s="161">
        <v>-0.11450620410251133</v>
      </c>
      <c r="T21" s="187">
        <v>0.44666828009887638</v>
      </c>
      <c r="U21" s="161">
        <v>0.47117202441175721</v>
      </c>
      <c r="V21" s="161">
        <v>0.65887303629399696</v>
      </c>
      <c r="W21" s="162">
        <v>0.858331272543154</v>
      </c>
      <c r="X21" s="161">
        <v>0.6520034121274989</v>
      </c>
      <c r="Y21" s="161">
        <v>0.7025803842552989</v>
      </c>
      <c r="Z21" s="161">
        <v>0.69569120774988846</v>
      </c>
      <c r="AA21" s="168">
        <v>0.76566413607956463</v>
      </c>
    </row>
    <row r="22" spans="2:27">
      <c r="B22" s="3"/>
      <c r="C22" s="82"/>
      <c r="D22" s="82"/>
      <c r="E22" s="82" t="s">
        <v>1</v>
      </c>
      <c r="F22" s="109"/>
      <c r="G22" s="55" t="s">
        <v>187</v>
      </c>
      <c r="H22" s="162">
        <v>-11.877945347687728</v>
      </c>
      <c r="I22" s="161">
        <v>5.9226792537001103</v>
      </c>
      <c r="J22" s="161">
        <v>15.220811989727466</v>
      </c>
      <c r="K22" s="162">
        <v>9.8524990519804732</v>
      </c>
      <c r="L22" s="187">
        <v>-11.498586202694014</v>
      </c>
      <c r="M22" s="161">
        <v>-9.2721282982057005</v>
      </c>
      <c r="N22" s="161">
        <v>8.8351172551424355</v>
      </c>
      <c r="O22" s="162">
        <v>-3.6680248757834164</v>
      </c>
      <c r="P22" s="161">
        <v>5.5923955307861206E-2</v>
      </c>
      <c r="Q22" s="161">
        <v>4.9056564719577693</v>
      </c>
      <c r="R22" s="161">
        <v>4.2598401141695064</v>
      </c>
      <c r="S22" s="161">
        <v>3.9946575157812987</v>
      </c>
      <c r="T22" s="187">
        <v>3.8884194113047101</v>
      </c>
      <c r="U22" s="161">
        <v>3.097616917902954</v>
      </c>
      <c r="V22" s="161">
        <v>2.3759358598795473</v>
      </c>
      <c r="W22" s="162">
        <v>2.9959612242605118</v>
      </c>
      <c r="X22" s="161">
        <v>2.8750229927625384</v>
      </c>
      <c r="Y22" s="161">
        <v>2.2487345711211759</v>
      </c>
      <c r="Z22" s="161">
        <v>0.18835628172895724</v>
      </c>
      <c r="AA22" s="168">
        <v>2.7579374896161681</v>
      </c>
    </row>
    <row r="23" spans="2:27">
      <c r="B23" s="3"/>
      <c r="C23" s="82"/>
      <c r="D23" s="82"/>
      <c r="E23" s="82" t="s">
        <v>2</v>
      </c>
      <c r="F23" s="109"/>
      <c r="G23" s="55" t="s">
        <v>187</v>
      </c>
      <c r="H23" s="162">
        <v>-3.8736785612820768</v>
      </c>
      <c r="I23" s="161">
        <v>1.8669658996066403</v>
      </c>
      <c r="J23" s="161">
        <v>7.3590214769988052</v>
      </c>
      <c r="K23" s="162">
        <v>4.3718818997302122</v>
      </c>
      <c r="L23" s="187">
        <v>-2.8014645214626626</v>
      </c>
      <c r="M23" s="161">
        <v>-7.0597424917146725</v>
      </c>
      <c r="N23" s="161">
        <v>7.334803206453941</v>
      </c>
      <c r="O23" s="162">
        <v>-2.1981764834520447</v>
      </c>
      <c r="P23" s="161">
        <v>-3.7469560927295191</v>
      </c>
      <c r="Q23" s="161">
        <v>5.1815401798961176</v>
      </c>
      <c r="R23" s="161">
        <v>2.8344959508107763</v>
      </c>
      <c r="S23" s="161">
        <v>1.6892580826307579</v>
      </c>
      <c r="T23" s="187">
        <v>1.4740347675585781</v>
      </c>
      <c r="U23" s="161">
        <v>1.2826840460383266</v>
      </c>
      <c r="V23" s="161">
        <v>1.027582973970425</v>
      </c>
      <c r="W23" s="162">
        <v>1.2471493726788481</v>
      </c>
      <c r="X23" s="161">
        <v>1.1740638169779061</v>
      </c>
      <c r="Y23" s="161">
        <v>1.0412258303717437</v>
      </c>
      <c r="Z23" s="161">
        <v>0.54089433072739723</v>
      </c>
      <c r="AA23" s="168">
        <v>1.2442310211467316</v>
      </c>
    </row>
    <row r="24" spans="2:27">
      <c r="B24" s="3"/>
      <c r="C24" s="82"/>
      <c r="D24" s="82" t="s">
        <v>29</v>
      </c>
      <c r="E24" s="82"/>
      <c r="F24" s="109"/>
      <c r="G24" s="55" t="s">
        <v>187</v>
      </c>
      <c r="H24" s="162">
        <v>-7.3514402672748957</v>
      </c>
      <c r="I24" s="161">
        <v>12.986107249976442</v>
      </c>
      <c r="J24" s="161">
        <v>6.1968963894633902</v>
      </c>
      <c r="K24" s="162">
        <v>4.4751771194842007</v>
      </c>
      <c r="L24" s="187">
        <v>-1.7594151812452594</v>
      </c>
      <c r="M24" s="161">
        <v>-25.170318509390682</v>
      </c>
      <c r="N24" s="161">
        <v>35.471559797380678</v>
      </c>
      <c r="O24" s="162">
        <v>1.4290235468074002</v>
      </c>
      <c r="P24" s="161">
        <v>-0.11626685715367557</v>
      </c>
      <c r="Q24" s="161">
        <v>3.0036172628992546</v>
      </c>
      <c r="R24" s="161">
        <v>3.2175828626153731</v>
      </c>
      <c r="S24" s="161">
        <v>1.2589664453697651</v>
      </c>
      <c r="T24" s="187">
        <v>1.2881527880671513</v>
      </c>
      <c r="U24" s="161">
        <v>1.0219826092827731</v>
      </c>
      <c r="V24" s="161">
        <v>0.98263003260979076</v>
      </c>
      <c r="W24" s="162">
        <v>1.0220191301267363</v>
      </c>
      <c r="X24" s="161">
        <v>0.9817018062291254</v>
      </c>
      <c r="Y24" s="161">
        <v>0.85275700448886482</v>
      </c>
      <c r="Z24" s="161">
        <v>1.5657171014338331</v>
      </c>
      <c r="AA24" s="168">
        <v>1.9159498837075404</v>
      </c>
    </row>
    <row r="25" spans="2:27">
      <c r="B25" s="3"/>
      <c r="C25" s="82"/>
      <c r="D25" s="82" t="s">
        <v>30</v>
      </c>
      <c r="E25" s="82"/>
      <c r="F25" s="109"/>
      <c r="G25" s="55" t="s">
        <v>187</v>
      </c>
      <c r="H25" s="162">
        <v>-8.6716106526222916</v>
      </c>
      <c r="I25" s="161">
        <v>11.590041862485549</v>
      </c>
      <c r="J25" s="161">
        <v>7.3590475384647505</v>
      </c>
      <c r="K25" s="162">
        <v>5.1860569663900975</v>
      </c>
      <c r="L25" s="187">
        <v>0.5901329612762396</v>
      </c>
      <c r="M25" s="161">
        <v>-26.513018957423739</v>
      </c>
      <c r="N25" s="161">
        <v>28.192861748205559</v>
      </c>
      <c r="O25" s="162">
        <v>5.0959013306684113</v>
      </c>
      <c r="P25" s="161">
        <v>-1.4225748788106358</v>
      </c>
      <c r="Q25" s="161">
        <v>3.3865816749409987</v>
      </c>
      <c r="R25" s="161">
        <v>3.6242085150594932</v>
      </c>
      <c r="S25" s="161">
        <v>1.510853203596028</v>
      </c>
      <c r="T25" s="187">
        <v>1.5569722368618812</v>
      </c>
      <c r="U25" s="161">
        <v>1.3296929248700167</v>
      </c>
      <c r="V25" s="161">
        <v>1.0931585285593854</v>
      </c>
      <c r="W25" s="162">
        <v>1.3192546149557955</v>
      </c>
      <c r="X25" s="161">
        <v>1.2891553880280355</v>
      </c>
      <c r="Y25" s="161">
        <v>1.1041783451804008</v>
      </c>
      <c r="Z25" s="161">
        <v>1.2824791129709894</v>
      </c>
      <c r="AA25" s="168">
        <v>1.835732864158544</v>
      </c>
    </row>
    <row r="26" spans="2:27" ht="14.5" thickBot="1">
      <c r="B26" s="77"/>
      <c r="C26" s="111"/>
      <c r="D26" s="111" t="s">
        <v>31</v>
      </c>
      <c r="E26" s="111"/>
      <c r="F26" s="112"/>
      <c r="G26" s="222" t="s">
        <v>187</v>
      </c>
      <c r="H26" s="175">
        <v>50.010298615566597</v>
      </c>
      <c r="I26" s="174">
        <v>49.9164046265862</v>
      </c>
      <c r="J26" s="174">
        <v>-16.686260764776009</v>
      </c>
      <c r="K26" s="175">
        <v>-13.562123889010948</v>
      </c>
      <c r="L26" s="201">
        <v>-85.478025889016365</v>
      </c>
      <c r="M26" s="174">
        <v>306.22511700874145</v>
      </c>
      <c r="N26" s="174">
        <v>360.45761460815811</v>
      </c>
      <c r="O26" s="175">
        <v>-44.151744728201095</v>
      </c>
      <c r="P26" s="174">
        <v>30.440469603322811</v>
      </c>
      <c r="Q26" s="174">
        <v>-3.766324131730741</v>
      </c>
      <c r="R26" s="174">
        <v>-4.5049251152410363</v>
      </c>
      <c r="S26" s="174">
        <v>-3.932011484017238</v>
      </c>
      <c r="T26" s="201">
        <v>-4.5656530321827518</v>
      </c>
      <c r="U26" s="174">
        <v>-6.1085951461236476</v>
      </c>
      <c r="V26" s="174">
        <v>-1.7815594736187137</v>
      </c>
      <c r="W26" s="175">
        <v>-6.6290643513473384</v>
      </c>
      <c r="X26" s="174">
        <v>-7.6061020624662063</v>
      </c>
      <c r="Y26" s="174">
        <v>-6.8460664094752133</v>
      </c>
      <c r="Z26" s="174">
        <v>10.979011200649595</v>
      </c>
      <c r="AA26" s="202">
        <v>4.3489947639354654</v>
      </c>
    </row>
    <row r="27" spans="2:27" ht="14.5" thickBot="1"/>
    <row r="28" spans="2:27" ht="30" customHeight="1">
      <c r="B28" s="86" t="str">
        <f>"Strednodobá predikcia "&amp;Súhrn!$H$3&amp;" - komponenty HDP [príspevky k rastu]"</f>
        <v>Strednodobá predikcia P1Q-2021 - komponenty HDP [príspevky k rastu]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8"/>
    </row>
    <row r="29" spans="2:27">
      <c r="B29" s="283" t="s">
        <v>27</v>
      </c>
      <c r="C29" s="284"/>
      <c r="D29" s="284"/>
      <c r="E29" s="284"/>
      <c r="F29" s="285"/>
      <c r="G29" s="286" t="s">
        <v>63</v>
      </c>
      <c r="H29" s="135" t="str">
        <f t="shared" ref="H29:L29" si="2">H$3</f>
        <v>Skutočnosť</v>
      </c>
      <c r="I29" s="272">
        <f t="shared" si="2"/>
        <v>2021</v>
      </c>
      <c r="J29" s="272">
        <f t="shared" si="2"/>
        <v>2022</v>
      </c>
      <c r="K29" s="272">
        <f t="shared" si="2"/>
        <v>2023</v>
      </c>
      <c r="L29" s="289">
        <f t="shared" si="2"/>
        <v>2020</v>
      </c>
      <c r="M29" s="290"/>
      <c r="N29" s="290"/>
      <c r="O29" s="292"/>
      <c r="P29" s="289">
        <f t="shared" ref="P29:X29" si="3">P$3</f>
        <v>2021</v>
      </c>
      <c r="Q29" s="290"/>
      <c r="R29" s="290"/>
      <c r="S29" s="292"/>
      <c r="T29" s="289">
        <f t="shared" si="3"/>
        <v>2022</v>
      </c>
      <c r="U29" s="290"/>
      <c r="V29" s="290"/>
      <c r="W29" s="292"/>
      <c r="X29" s="289">
        <f t="shared" si="3"/>
        <v>2023</v>
      </c>
      <c r="Y29" s="290"/>
      <c r="Z29" s="290"/>
      <c r="AA29" s="291"/>
    </row>
    <row r="30" spans="2:27">
      <c r="B30" s="278"/>
      <c r="C30" s="279"/>
      <c r="D30" s="279"/>
      <c r="E30" s="279"/>
      <c r="F30" s="280"/>
      <c r="G30" s="282"/>
      <c r="H30" s="215">
        <f>$H$4</f>
        <v>2020</v>
      </c>
      <c r="I30" s="273"/>
      <c r="J30" s="273"/>
      <c r="K30" s="273"/>
      <c r="L30" s="139" t="s">
        <v>3</v>
      </c>
      <c r="M30" s="137" t="s">
        <v>4</v>
      </c>
      <c r="N30" s="137" t="s">
        <v>5</v>
      </c>
      <c r="O30" s="138" t="s">
        <v>6</v>
      </c>
      <c r="P30" s="139" t="s">
        <v>3</v>
      </c>
      <c r="Q30" s="137" t="s">
        <v>4</v>
      </c>
      <c r="R30" s="137" t="s">
        <v>5</v>
      </c>
      <c r="S30" s="138" t="s">
        <v>6</v>
      </c>
      <c r="T30" s="139" t="s">
        <v>3</v>
      </c>
      <c r="U30" s="137" t="s">
        <v>4</v>
      </c>
      <c r="V30" s="137" t="s">
        <v>5</v>
      </c>
      <c r="W30" s="138" t="s">
        <v>6</v>
      </c>
      <c r="X30" s="137" t="s">
        <v>3</v>
      </c>
      <c r="Y30" s="137" t="s">
        <v>4</v>
      </c>
      <c r="Z30" s="137" t="s">
        <v>5</v>
      </c>
      <c r="AA30" s="140" t="s">
        <v>6</v>
      </c>
    </row>
    <row r="31" spans="2:27" ht="4" customHeight="1">
      <c r="B31" s="8"/>
      <c r="C31" s="9"/>
      <c r="D31" s="9"/>
      <c r="E31" s="9"/>
      <c r="F31" s="141"/>
      <c r="G31" s="142"/>
      <c r="H31" s="145"/>
      <c r="I31" s="144"/>
      <c r="J31" s="144"/>
      <c r="K31" s="145"/>
      <c r="L31" s="186"/>
      <c r="M31" s="82"/>
      <c r="N31" s="82"/>
      <c r="O31" s="109"/>
      <c r="P31" s="82"/>
      <c r="Q31" s="82"/>
      <c r="R31" s="82"/>
      <c r="S31" s="82"/>
      <c r="T31" s="186"/>
      <c r="U31" s="82"/>
      <c r="V31" s="82"/>
      <c r="W31" s="109"/>
      <c r="X31" s="82"/>
      <c r="Y31" s="82"/>
      <c r="Z31" s="82"/>
      <c r="AA31" s="4"/>
    </row>
    <row r="32" spans="2:27">
      <c r="B32" s="3"/>
      <c r="C32" s="82" t="s">
        <v>0</v>
      </c>
      <c r="D32" s="82"/>
      <c r="E32" s="82"/>
      <c r="F32" s="109"/>
      <c r="G32" s="55" t="s">
        <v>187</v>
      </c>
      <c r="H32" s="162">
        <v>-5.1880412979626698</v>
      </c>
      <c r="I32" s="161">
        <v>4.9565985606522247</v>
      </c>
      <c r="J32" s="161">
        <v>5.5691669551172254</v>
      </c>
      <c r="K32" s="162">
        <v>3.661521700691452</v>
      </c>
      <c r="L32" s="187">
        <v>-5.0805998107974659</v>
      </c>
      <c r="M32" s="161">
        <v>-8.3032483603968643</v>
      </c>
      <c r="N32" s="161">
        <v>11.64542182049621</v>
      </c>
      <c r="O32" s="162">
        <v>0.24160183684568892</v>
      </c>
      <c r="P32" s="161">
        <v>-2.2923354868880494</v>
      </c>
      <c r="Q32" s="161">
        <v>3.1901617957446433</v>
      </c>
      <c r="R32" s="161">
        <v>2.022094079710854</v>
      </c>
      <c r="S32" s="161">
        <v>1.4170338278295844</v>
      </c>
      <c r="T32" s="187">
        <v>1.1987183075539747</v>
      </c>
      <c r="U32" s="161">
        <v>0.96775307892897899</v>
      </c>
      <c r="V32" s="161">
        <v>0.91267049190695104</v>
      </c>
      <c r="W32" s="162">
        <v>0.94349179924850546</v>
      </c>
      <c r="X32" s="161">
        <v>0.86172071279419526</v>
      </c>
      <c r="Y32" s="161">
        <v>0.78379012408990434</v>
      </c>
      <c r="Z32" s="161">
        <v>0.84463905739336553</v>
      </c>
      <c r="AA32" s="168">
        <v>1.3371963247144549</v>
      </c>
    </row>
    <row r="33" spans="2:27">
      <c r="B33" s="3"/>
      <c r="C33" s="82"/>
      <c r="D33" s="82"/>
      <c r="E33" s="82" t="s">
        <v>110</v>
      </c>
      <c r="F33" s="109"/>
      <c r="G33" s="55" t="s">
        <v>188</v>
      </c>
      <c r="H33" s="162">
        <v>-0.71659302882070441</v>
      </c>
      <c r="I33" s="161">
        <v>0.19102799550251101</v>
      </c>
      <c r="J33" s="161">
        <v>3.4136467410676321</v>
      </c>
      <c r="K33" s="162">
        <v>1.5017560903546132</v>
      </c>
      <c r="L33" s="187">
        <v>-9.6022805646295686E-2</v>
      </c>
      <c r="M33" s="161">
        <v>-2.7294068706730568</v>
      </c>
      <c r="N33" s="161">
        <v>3.3581188415129519</v>
      </c>
      <c r="O33" s="162">
        <v>-1.8519400972492082</v>
      </c>
      <c r="P33" s="161">
        <v>-2.8048457933242457</v>
      </c>
      <c r="Q33" s="161">
        <v>3.4344061201050735</v>
      </c>
      <c r="R33" s="161">
        <v>1.6185998083799045</v>
      </c>
      <c r="S33" s="161">
        <v>0.80473936858601447</v>
      </c>
      <c r="T33" s="187">
        <v>0.50623680083863565</v>
      </c>
      <c r="U33" s="161">
        <v>0.47245661277000628</v>
      </c>
      <c r="V33" s="161">
        <v>0.34445327421691241</v>
      </c>
      <c r="W33" s="162">
        <v>0.37530792003552993</v>
      </c>
      <c r="X33" s="161">
        <v>0.35890201801001265</v>
      </c>
      <c r="Y33" s="161">
        <v>0.3580897614853476</v>
      </c>
      <c r="Z33" s="161">
        <v>0.35615813061557394</v>
      </c>
      <c r="AA33" s="168">
        <v>0.41907406056873825</v>
      </c>
    </row>
    <row r="34" spans="2:27">
      <c r="B34" s="3"/>
      <c r="C34" s="82"/>
      <c r="D34" s="82"/>
      <c r="E34" s="82" t="s">
        <v>28</v>
      </c>
      <c r="F34" s="109"/>
      <c r="G34" s="55" t="s">
        <v>188</v>
      </c>
      <c r="H34" s="162">
        <v>-0.41734672042950904</v>
      </c>
      <c r="I34" s="161">
        <v>0.42770370478779818</v>
      </c>
      <c r="J34" s="161">
        <v>0.41819189928502742</v>
      </c>
      <c r="K34" s="162">
        <v>0.49776282367279179</v>
      </c>
      <c r="L34" s="187">
        <v>-4.3029152169870327E-2</v>
      </c>
      <c r="M34" s="161">
        <v>-2.2987074690701887</v>
      </c>
      <c r="N34" s="161">
        <v>2.1483973649127859</v>
      </c>
      <c r="O34" s="162">
        <v>0.476428342502005</v>
      </c>
      <c r="P34" s="161">
        <v>-0.71170337648336512</v>
      </c>
      <c r="Q34" s="161">
        <v>0.37741608220918427</v>
      </c>
      <c r="R34" s="161">
        <v>0.19333673018487618</v>
      </c>
      <c r="S34" s="161">
        <v>-2.0642544584324109E-2</v>
      </c>
      <c r="T34" s="187">
        <v>7.9306875881507047E-2</v>
      </c>
      <c r="U34" s="161">
        <v>8.3035871919390353E-2</v>
      </c>
      <c r="V34" s="161">
        <v>0.11554383165061292</v>
      </c>
      <c r="W34" s="162">
        <v>0.15014342933939395</v>
      </c>
      <c r="X34" s="161">
        <v>0.11395534976563231</v>
      </c>
      <c r="Y34" s="161">
        <v>0.12253973050781945</v>
      </c>
      <c r="Z34" s="161">
        <v>0.12124039082036944</v>
      </c>
      <c r="AA34" s="168">
        <v>0.13323771914657973</v>
      </c>
    </row>
    <row r="35" spans="2:27">
      <c r="B35" s="3"/>
      <c r="C35" s="82"/>
      <c r="D35" s="82"/>
      <c r="E35" s="82" t="s">
        <v>1</v>
      </c>
      <c r="F35" s="109"/>
      <c r="G35" s="55" t="s">
        <v>188</v>
      </c>
      <c r="H35" s="162">
        <v>-2.5652481367484294</v>
      </c>
      <c r="I35" s="161">
        <v>1.1888519319366344</v>
      </c>
      <c r="J35" s="161">
        <v>3.0833766939859641</v>
      </c>
      <c r="K35" s="162">
        <v>2.1783567341427541</v>
      </c>
      <c r="L35" s="187">
        <v>-2.553365970152877</v>
      </c>
      <c r="M35" s="161">
        <v>-1.919743811848809</v>
      </c>
      <c r="N35" s="161">
        <v>1.8099348146146861</v>
      </c>
      <c r="O35" s="162">
        <v>-0.73250571798149844</v>
      </c>
      <c r="P35" s="161">
        <v>1.0732455432839532E-2</v>
      </c>
      <c r="Q35" s="161">
        <v>0.96407877273501885</v>
      </c>
      <c r="R35" s="161">
        <v>0.85107787251533407</v>
      </c>
      <c r="S35" s="161">
        <v>0.81560216929327523</v>
      </c>
      <c r="T35" s="187">
        <v>0.81408930349862951</v>
      </c>
      <c r="U35" s="161">
        <v>0.66576165836364642</v>
      </c>
      <c r="V35" s="161">
        <v>0.52142484434329206</v>
      </c>
      <c r="W35" s="162">
        <v>0.66703002239588849</v>
      </c>
      <c r="X35" s="161">
        <v>0.65311910386347438</v>
      </c>
      <c r="Y35" s="161">
        <v>0.52104212186282373</v>
      </c>
      <c r="Z35" s="161">
        <v>4.4277388801827924E-2</v>
      </c>
      <c r="AA35" s="168">
        <v>0.64409621409701145</v>
      </c>
    </row>
    <row r="36" spans="2:27">
      <c r="B36" s="3"/>
      <c r="C36" s="82"/>
      <c r="D36" s="82"/>
      <c r="E36" s="82" t="s">
        <v>2</v>
      </c>
      <c r="F36" s="109"/>
      <c r="G36" s="55" t="s">
        <v>188</v>
      </c>
      <c r="H36" s="162">
        <v>-3.6991878859986471</v>
      </c>
      <c r="I36" s="161">
        <v>1.8075836322269458</v>
      </c>
      <c r="J36" s="161">
        <v>6.9152153343386109</v>
      </c>
      <c r="K36" s="162">
        <v>4.1778756481701906</v>
      </c>
      <c r="L36" s="187">
        <v>-2.692417927969041</v>
      </c>
      <c r="M36" s="161">
        <v>-6.9478581515920776</v>
      </c>
      <c r="N36" s="161">
        <v>7.3164510210404332</v>
      </c>
      <c r="O36" s="162">
        <v>-2.1080174727286973</v>
      </c>
      <c r="P36" s="161">
        <v>-3.5058167143747925</v>
      </c>
      <c r="Q36" s="161">
        <v>4.7759009750493044</v>
      </c>
      <c r="R36" s="161">
        <v>2.6630144110801295</v>
      </c>
      <c r="S36" s="161">
        <v>1.5996989932949452</v>
      </c>
      <c r="T36" s="187">
        <v>1.3996329802187741</v>
      </c>
      <c r="U36" s="161">
        <v>1.221254143053047</v>
      </c>
      <c r="V36" s="161">
        <v>0.98142195021082701</v>
      </c>
      <c r="W36" s="162">
        <v>1.1924813717707969</v>
      </c>
      <c r="X36" s="161">
        <v>1.1259764716391232</v>
      </c>
      <c r="Y36" s="161">
        <v>1.0016716138559909</v>
      </c>
      <c r="Z36" s="161">
        <v>0.52167591023777504</v>
      </c>
      <c r="AA36" s="168">
        <v>1.1964079938123406</v>
      </c>
    </row>
    <row r="37" spans="2:27">
      <c r="B37" s="3"/>
      <c r="C37" s="82"/>
      <c r="D37" s="82" t="s">
        <v>29</v>
      </c>
      <c r="E37" s="82"/>
      <c r="F37" s="109"/>
      <c r="G37" s="55" t="s">
        <v>188</v>
      </c>
      <c r="H37" s="162">
        <v>-6.9757286212508705</v>
      </c>
      <c r="I37" s="161">
        <v>12.041253041453105</v>
      </c>
      <c r="J37" s="161">
        <v>6.185605677588617</v>
      </c>
      <c r="K37" s="162">
        <v>4.4935849336162645</v>
      </c>
      <c r="L37" s="187">
        <v>-1.6497356782127821</v>
      </c>
      <c r="M37" s="161">
        <v>-24.427031755655491</v>
      </c>
      <c r="N37" s="161">
        <v>28.09197140083171</v>
      </c>
      <c r="O37" s="162">
        <v>1.3732465881549722</v>
      </c>
      <c r="P37" s="161">
        <v>-0.11305227946160083</v>
      </c>
      <c r="Q37" s="161">
        <v>2.9856171392101292</v>
      </c>
      <c r="R37" s="161">
        <v>3.1925186768557712</v>
      </c>
      <c r="S37" s="161">
        <v>1.2637969788265349</v>
      </c>
      <c r="T37" s="187">
        <v>1.2910799037582141</v>
      </c>
      <c r="U37" s="161">
        <v>1.0252101275472829</v>
      </c>
      <c r="V37" s="161">
        <v>0.98626270659620285</v>
      </c>
      <c r="W37" s="162">
        <v>1.0265085739113258</v>
      </c>
      <c r="X37" s="161">
        <v>0.98678120080721765</v>
      </c>
      <c r="Y37" s="161">
        <v>0.85818888398357351</v>
      </c>
      <c r="Z37" s="161">
        <v>1.5767686373207506</v>
      </c>
      <c r="AA37" s="168">
        <v>1.9432699996447238</v>
      </c>
    </row>
    <row r="38" spans="2:27">
      <c r="B38" s="3"/>
      <c r="C38" s="82"/>
      <c r="D38" s="82" t="s">
        <v>30</v>
      </c>
      <c r="E38" s="82"/>
      <c r="F38" s="109"/>
      <c r="G38" s="55" t="s">
        <v>188</v>
      </c>
      <c r="H38" s="162">
        <v>8.0433133244505246</v>
      </c>
      <c r="I38" s="161">
        <v>-10.355305147976875</v>
      </c>
      <c r="J38" s="161">
        <v>-6.9906119946085186</v>
      </c>
      <c r="K38" s="162">
        <v>-5.0099388810949534</v>
      </c>
      <c r="L38" s="187">
        <v>-0.5382392990373398</v>
      </c>
      <c r="M38" s="161">
        <v>25.626253099595342</v>
      </c>
      <c r="N38" s="161">
        <v>-21.838436671737036</v>
      </c>
      <c r="O38" s="162">
        <v>-4.5323800394981637</v>
      </c>
      <c r="P38" s="161">
        <v>1.3265335069483111</v>
      </c>
      <c r="Q38" s="161">
        <v>-3.1860565549753099</v>
      </c>
      <c r="R38" s="161">
        <v>-3.4161032284833572</v>
      </c>
      <c r="S38" s="161">
        <v>-1.4464621442919141</v>
      </c>
      <c r="T38" s="187">
        <v>-1.4919945764229963</v>
      </c>
      <c r="U38" s="161">
        <v>-1.2787111916713334</v>
      </c>
      <c r="V38" s="161">
        <v>-1.055014164900105</v>
      </c>
      <c r="W38" s="162">
        <v>-1.2754981464336341</v>
      </c>
      <c r="X38" s="161">
        <v>-1.2510369596520965</v>
      </c>
      <c r="Y38" s="161">
        <v>-1.0760703737496597</v>
      </c>
      <c r="Z38" s="161">
        <v>-1.253805490165192</v>
      </c>
      <c r="AA38" s="168">
        <v>-1.8024816687426066</v>
      </c>
    </row>
    <row r="39" spans="2:27">
      <c r="B39" s="3"/>
      <c r="C39" s="82"/>
      <c r="D39" s="82" t="s">
        <v>31</v>
      </c>
      <c r="E39" s="82"/>
      <c r="F39" s="109"/>
      <c r="G39" s="55" t="s">
        <v>188</v>
      </c>
      <c r="H39" s="160">
        <v>1.067584703199645</v>
      </c>
      <c r="I39" s="161">
        <v>1.685947893476214</v>
      </c>
      <c r="J39" s="161">
        <v>-0.80500631701988112</v>
      </c>
      <c r="K39" s="162">
        <v>-0.51635394747867736</v>
      </c>
      <c r="L39" s="187">
        <v>-2.1879749772501218</v>
      </c>
      <c r="M39" s="161">
        <v>1.1992213439398511</v>
      </c>
      <c r="N39" s="161">
        <v>6.2535347290946772</v>
      </c>
      <c r="O39" s="162">
        <v>-3.1591334513431906</v>
      </c>
      <c r="P39" s="161">
        <v>1.2134812274867104</v>
      </c>
      <c r="Q39" s="161">
        <v>-0.20043941576518057</v>
      </c>
      <c r="R39" s="161">
        <v>-0.22358455162758589</v>
      </c>
      <c r="S39" s="161">
        <v>-0.18266516546537936</v>
      </c>
      <c r="T39" s="187">
        <v>-0.20091467266478211</v>
      </c>
      <c r="U39" s="161">
        <v>-0.25350106412405055</v>
      </c>
      <c r="V39" s="161">
        <v>-6.8751458303902169E-2</v>
      </c>
      <c r="W39" s="162">
        <v>-0.24898957252230827</v>
      </c>
      <c r="X39" s="161">
        <v>-0.26425575884487873</v>
      </c>
      <c r="Y39" s="161">
        <v>-0.2178814897660864</v>
      </c>
      <c r="Z39" s="161">
        <v>0.32296314715555846</v>
      </c>
      <c r="AA39" s="168">
        <v>0.14078833090211718</v>
      </c>
    </row>
    <row r="40" spans="2:27" ht="14.5" thickBot="1">
      <c r="B40" s="77"/>
      <c r="C40" s="111"/>
      <c r="D40" s="111" t="s">
        <v>37</v>
      </c>
      <c r="E40" s="111"/>
      <c r="F40" s="112"/>
      <c r="G40" s="222" t="s">
        <v>188</v>
      </c>
      <c r="H40" s="173">
        <v>-2.5564381151636622</v>
      </c>
      <c r="I40" s="174">
        <v>1.4630670349490218</v>
      </c>
      <c r="J40" s="174">
        <v>-0.54104206220150053</v>
      </c>
      <c r="K40" s="175">
        <v>0</v>
      </c>
      <c r="L40" s="201">
        <v>-0.2002069055782652</v>
      </c>
      <c r="M40" s="174">
        <v>-2.5546115527446878</v>
      </c>
      <c r="N40" s="174">
        <v>-1.9245639296388668</v>
      </c>
      <c r="O40" s="175">
        <v>5.5087527609175764</v>
      </c>
      <c r="P40" s="174">
        <v>-1.6641232326103831E-14</v>
      </c>
      <c r="Q40" s="174">
        <v>-1.3852997635394175</v>
      </c>
      <c r="R40" s="174">
        <v>-0.4173357797416794</v>
      </c>
      <c r="S40" s="174">
        <v>0</v>
      </c>
      <c r="T40" s="201">
        <v>0</v>
      </c>
      <c r="U40" s="174">
        <v>0</v>
      </c>
      <c r="V40" s="174">
        <v>0</v>
      </c>
      <c r="W40" s="175">
        <v>0</v>
      </c>
      <c r="X40" s="174">
        <v>0</v>
      </c>
      <c r="Y40" s="174">
        <v>0</v>
      </c>
      <c r="Z40" s="174">
        <v>0</v>
      </c>
      <c r="AA40" s="202">
        <v>0</v>
      </c>
    </row>
    <row r="41" spans="2:27">
      <c r="B41" s="11" t="s">
        <v>142</v>
      </c>
      <c r="C41" s="82"/>
      <c r="D41" s="82"/>
      <c r="E41" s="82"/>
      <c r="F41" s="82"/>
      <c r="G41" s="117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</row>
    <row r="42" spans="2:27">
      <c r="B42" s="82"/>
      <c r="C42" s="82"/>
      <c r="D42" s="82"/>
      <c r="E42" s="82"/>
      <c r="F42" s="82"/>
      <c r="G42" s="117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</row>
    <row r="43" spans="2:27" ht="14.5" thickBot="1">
      <c r="B43" s="216" t="s">
        <v>69</v>
      </c>
      <c r="I43" s="111"/>
      <c r="J43" s="111"/>
      <c r="K43" s="111"/>
    </row>
    <row r="44" spans="2:27">
      <c r="B44" s="275" t="s">
        <v>27</v>
      </c>
      <c r="C44" s="276"/>
      <c r="D44" s="276"/>
      <c r="E44" s="276"/>
      <c r="F44" s="277"/>
      <c r="G44" s="281" t="s">
        <v>63</v>
      </c>
      <c r="H44" s="226" t="str">
        <f>H$3</f>
        <v>Skutočnosť</v>
      </c>
      <c r="I44" s="274">
        <f>I$3</f>
        <v>2021</v>
      </c>
      <c r="J44" s="274">
        <f t="shared" ref="J44:K44" si="4">J$3</f>
        <v>2022</v>
      </c>
      <c r="K44" s="270">
        <f t="shared" si="4"/>
        <v>2023</v>
      </c>
    </row>
    <row r="45" spans="2:27" ht="15" customHeight="1">
      <c r="B45" s="278"/>
      <c r="C45" s="279"/>
      <c r="D45" s="279"/>
      <c r="E45" s="279"/>
      <c r="F45" s="280"/>
      <c r="G45" s="282"/>
      <c r="H45" s="215">
        <f>$H$4</f>
        <v>2020</v>
      </c>
      <c r="I45" s="273"/>
      <c r="J45" s="273"/>
      <c r="K45" s="271"/>
    </row>
    <row r="46" spans="2:27" ht="4" customHeight="1">
      <c r="B46" s="8"/>
      <c r="C46" s="9"/>
      <c r="D46" s="9"/>
      <c r="E46" s="9"/>
      <c r="F46" s="141"/>
      <c r="G46" s="142"/>
      <c r="H46" s="227"/>
      <c r="I46" s="144"/>
      <c r="J46" s="144"/>
      <c r="K46" s="146"/>
    </row>
    <row r="47" spans="2:27">
      <c r="B47" s="3"/>
      <c r="C47" s="82" t="s">
        <v>1</v>
      </c>
      <c r="D47" s="82"/>
      <c r="E47" s="82"/>
      <c r="F47" s="109"/>
      <c r="G47" s="55" t="s">
        <v>187</v>
      </c>
      <c r="H47" s="160">
        <v>-11.877945347687728</v>
      </c>
      <c r="I47" s="161">
        <v>5.9226792537001103</v>
      </c>
      <c r="J47" s="161">
        <v>15.220811989727466</v>
      </c>
      <c r="K47" s="168">
        <v>9.8524990519804732</v>
      </c>
    </row>
    <row r="48" spans="2:27">
      <c r="B48" s="3"/>
      <c r="C48" s="82"/>
      <c r="D48" s="108" t="s">
        <v>36</v>
      </c>
      <c r="E48" s="82"/>
      <c r="F48" s="109"/>
      <c r="G48" s="55" t="s">
        <v>187</v>
      </c>
      <c r="H48" s="160">
        <v>-12.727226165328588</v>
      </c>
      <c r="I48" s="161">
        <v>6.0732094737836064</v>
      </c>
      <c r="J48" s="161">
        <v>11.186500571801446</v>
      </c>
      <c r="K48" s="168">
        <v>5.0344571589467648</v>
      </c>
    </row>
    <row r="49" spans="2:11" ht="14.5" thickBot="1">
      <c r="B49" s="77"/>
      <c r="C49" s="111"/>
      <c r="D49" s="228" t="s">
        <v>68</v>
      </c>
      <c r="E49" s="111"/>
      <c r="F49" s="112"/>
      <c r="G49" s="113" t="s">
        <v>187</v>
      </c>
      <c r="H49" s="173">
        <v>-7.623231978439776</v>
      </c>
      <c r="I49" s="174">
        <v>5.2102221753411015</v>
      </c>
      <c r="J49" s="174">
        <v>34.471763506027884</v>
      </c>
      <c r="K49" s="202">
        <v>28.862157508327186</v>
      </c>
    </row>
    <row r="50" spans="2:11">
      <c r="B50" s="11" t="s">
        <v>142</v>
      </c>
      <c r="C50" s="82"/>
      <c r="D50" s="82"/>
      <c r="E50" s="82"/>
      <c r="F50" s="82"/>
      <c r="G50" s="117"/>
      <c r="H50" s="82"/>
      <c r="I50" s="82"/>
      <c r="J50" s="82"/>
    </row>
    <row r="57" spans="2:11">
      <c r="B57" s="82"/>
      <c r="C57" s="82"/>
      <c r="D57" s="82"/>
      <c r="E57" s="82"/>
      <c r="F57" s="82"/>
      <c r="G57" s="117"/>
      <c r="H57" s="82"/>
      <c r="I57" s="82"/>
      <c r="J57" s="82"/>
    </row>
    <row r="58" spans="2:11">
      <c r="B58" s="82"/>
      <c r="C58" s="82"/>
      <c r="D58" s="82"/>
      <c r="E58" s="82"/>
      <c r="F58" s="82"/>
      <c r="G58" s="117"/>
      <c r="H58" s="82"/>
      <c r="I58" s="82"/>
      <c r="J58" s="82"/>
    </row>
    <row r="59" spans="2:11">
      <c r="B59" s="82"/>
      <c r="C59" s="82"/>
      <c r="D59" s="82"/>
      <c r="E59" s="82"/>
      <c r="F59" s="82"/>
      <c r="G59" s="117"/>
      <c r="H59" s="82"/>
      <c r="I59" s="82"/>
      <c r="J59" s="82"/>
    </row>
    <row r="60" spans="2:11">
      <c r="B60" s="82"/>
      <c r="C60" s="82"/>
      <c r="D60" s="82"/>
      <c r="E60" s="82"/>
      <c r="F60" s="82"/>
      <c r="G60" s="117"/>
      <c r="H60" s="82"/>
      <c r="I60" s="82"/>
      <c r="J60" s="82"/>
    </row>
    <row r="61" spans="2:11">
      <c r="B61" s="82"/>
      <c r="C61" s="82"/>
      <c r="D61" s="82"/>
      <c r="E61" s="82"/>
      <c r="F61" s="82"/>
      <c r="G61" s="117"/>
      <c r="H61" s="82"/>
      <c r="I61" s="82"/>
      <c r="J61" s="82"/>
    </row>
    <row r="62" spans="2:11">
      <c r="B62" s="82"/>
      <c r="C62" s="82"/>
      <c r="D62" s="82"/>
      <c r="E62" s="82"/>
      <c r="F62" s="82"/>
      <c r="G62" s="117"/>
      <c r="H62" s="82"/>
      <c r="I62" s="82"/>
      <c r="J62" s="82"/>
    </row>
    <row r="63" spans="2:11">
      <c r="B63" s="82"/>
      <c r="C63" s="82"/>
      <c r="D63" s="82"/>
      <c r="E63" s="82"/>
      <c r="F63" s="82"/>
      <c r="G63" s="117"/>
      <c r="H63" s="82"/>
      <c r="I63" s="82"/>
      <c r="J63" s="82"/>
    </row>
    <row r="64" spans="2:11">
      <c r="B64" s="82"/>
      <c r="C64" s="82"/>
      <c r="D64" s="82"/>
      <c r="E64" s="82"/>
      <c r="F64" s="82"/>
      <c r="G64" s="117"/>
      <c r="H64" s="82"/>
      <c r="I64" s="82"/>
      <c r="J64" s="82"/>
    </row>
    <row r="65" spans="2:10">
      <c r="B65" s="82"/>
      <c r="C65" s="82"/>
      <c r="D65" s="82"/>
      <c r="E65" s="82"/>
      <c r="F65" s="82"/>
      <c r="G65" s="117"/>
      <c r="H65" s="82"/>
      <c r="I65" s="82"/>
      <c r="J65" s="82"/>
    </row>
    <row r="66" spans="2:10">
      <c r="B66" s="82"/>
      <c r="C66" s="82"/>
      <c r="D66" s="82"/>
      <c r="E66" s="82"/>
      <c r="F66" s="82"/>
      <c r="G66" s="117"/>
      <c r="H66" s="82"/>
      <c r="I66" s="82"/>
      <c r="J66" s="82"/>
    </row>
    <row r="67" spans="2:10">
      <c r="B67" s="82"/>
      <c r="C67" s="82"/>
      <c r="D67" s="82"/>
      <c r="E67" s="82"/>
      <c r="F67" s="82"/>
      <c r="G67" s="117"/>
      <c r="H67" s="82"/>
      <c r="I67" s="82"/>
      <c r="J67" s="82"/>
    </row>
    <row r="68" spans="2:10">
      <c r="B68" s="82"/>
      <c r="C68" s="82"/>
      <c r="D68" s="82"/>
      <c r="E68" s="82"/>
      <c r="F68" s="82"/>
      <c r="G68" s="117"/>
      <c r="H68" s="82"/>
      <c r="I68" s="82"/>
      <c r="J68" s="82"/>
    </row>
    <row r="69" spans="2:10">
      <c r="B69" s="82"/>
      <c r="C69" s="82"/>
      <c r="D69" s="82"/>
      <c r="E69" s="82"/>
      <c r="F69" s="82"/>
      <c r="G69" s="117"/>
      <c r="H69" s="82"/>
      <c r="I69" s="82"/>
      <c r="J69" s="82"/>
    </row>
    <row r="70" spans="2:10">
      <c r="B70" s="82"/>
      <c r="C70" s="82"/>
      <c r="D70" s="82"/>
      <c r="E70" s="82"/>
      <c r="F70" s="82"/>
      <c r="G70" s="82"/>
      <c r="H70" s="82"/>
      <c r="I70" s="82"/>
      <c r="J70" s="82"/>
    </row>
    <row r="71" spans="2:10">
      <c r="B71" s="82"/>
      <c r="C71" s="82"/>
      <c r="D71" s="82"/>
      <c r="E71" s="82"/>
      <c r="F71" s="82"/>
      <c r="G71" s="82"/>
      <c r="H71" s="82"/>
      <c r="I71" s="82"/>
      <c r="J71" s="82"/>
    </row>
    <row r="72" spans="2:10">
      <c r="B72" s="82"/>
      <c r="C72" s="82"/>
      <c r="D72" s="82"/>
      <c r="E72" s="82"/>
      <c r="F72" s="82"/>
      <c r="G72" s="82"/>
      <c r="H72" s="82"/>
      <c r="I72" s="82"/>
      <c r="J72" s="82"/>
    </row>
    <row r="73" spans="2:10">
      <c r="B73" s="82"/>
      <c r="C73" s="82"/>
      <c r="D73" s="82"/>
      <c r="E73" s="82"/>
      <c r="F73" s="82"/>
      <c r="G73" s="82"/>
      <c r="H73" s="82"/>
      <c r="I73" s="82"/>
      <c r="J73" s="82"/>
    </row>
    <row r="74" spans="2:10">
      <c r="B74" s="82"/>
      <c r="C74" s="82"/>
      <c r="D74" s="82"/>
      <c r="E74" s="82"/>
      <c r="F74" s="82"/>
      <c r="G74" s="82"/>
      <c r="H74" s="82"/>
      <c r="I74" s="82"/>
      <c r="J74" s="82"/>
    </row>
    <row r="75" spans="2:10">
      <c r="B75" s="82"/>
      <c r="C75" s="82"/>
      <c r="D75" s="82"/>
      <c r="E75" s="82"/>
      <c r="F75" s="82"/>
      <c r="G75" s="82"/>
      <c r="H75" s="82"/>
      <c r="I75" s="82"/>
      <c r="J75" s="82"/>
    </row>
    <row r="76" spans="2:10">
      <c r="B76" s="82"/>
      <c r="C76" s="82"/>
      <c r="D76" s="82"/>
      <c r="E76" s="82"/>
      <c r="F76" s="82"/>
      <c r="G76" s="82"/>
      <c r="H76" s="82"/>
      <c r="I76" s="82"/>
      <c r="J76" s="82"/>
    </row>
  </sheetData>
  <mergeCells count="32">
    <mergeCell ref="X29:AA29"/>
    <mergeCell ref="L29:O29"/>
    <mergeCell ref="T29:W29"/>
    <mergeCell ref="L3:O3"/>
    <mergeCell ref="P16:S16"/>
    <mergeCell ref="P29:S29"/>
    <mergeCell ref="P3:S3"/>
    <mergeCell ref="L16:O16"/>
    <mergeCell ref="T16:W16"/>
    <mergeCell ref="X3:AA3"/>
    <mergeCell ref="X16:AA16"/>
    <mergeCell ref="T3:W3"/>
    <mergeCell ref="G3:G4"/>
    <mergeCell ref="B3:F4"/>
    <mergeCell ref="I3:I4"/>
    <mergeCell ref="K3:K4"/>
    <mergeCell ref="I16:I17"/>
    <mergeCell ref="B16:F17"/>
    <mergeCell ref="G16:G17"/>
    <mergeCell ref="K16:K17"/>
    <mergeCell ref="B44:F45"/>
    <mergeCell ref="G44:G45"/>
    <mergeCell ref="B29:F30"/>
    <mergeCell ref="G29:G30"/>
    <mergeCell ref="I44:I45"/>
    <mergeCell ref="I29:I30"/>
    <mergeCell ref="K44:K45"/>
    <mergeCell ref="K29:K30"/>
    <mergeCell ref="J3:J4"/>
    <mergeCell ref="J16:J17"/>
    <mergeCell ref="J29:J30"/>
    <mergeCell ref="J44:J45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70" zoomScaleNormal="70" workbookViewId="0">
      <selection activeCell="H33" sqref="H33:W34"/>
    </sheetView>
  </sheetViews>
  <sheetFormatPr defaultColWidth="9.1796875" defaultRowHeight="14"/>
  <cols>
    <col min="1" max="5" width="3.1796875" style="72" customWidth="1"/>
    <col min="6" max="6" width="39.453125" style="72" customWidth="1"/>
    <col min="7" max="7" width="20.453125" style="72" bestFit="1" customWidth="1"/>
    <col min="8" max="8" width="11.1796875" style="72" customWidth="1"/>
    <col min="9" max="11" width="9.1796875" style="72" customWidth="1"/>
    <col min="12" max="23" width="9.1796875" style="72"/>
    <col min="24" max="27" width="9.1796875" style="72" customWidth="1"/>
    <col min="28" max="16384" width="9.1796875" style="72"/>
  </cols>
  <sheetData>
    <row r="1" spans="2:27" ht="22.5" customHeight="1" thickBot="1">
      <c r="B1" s="71" t="s">
        <v>81</v>
      </c>
    </row>
    <row r="2" spans="2:27" ht="30" customHeight="1">
      <c r="B2" s="86" t="str">
        <f>"Strednodobá predikcia "&amp;Súhrn!$H$3&amp;" - cenový vývoj [medziročný rast]"</f>
        <v>Strednodobá predikcia P1Q-2021 - cenový vývoj [medziročný rast]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283" t="s">
        <v>27</v>
      </c>
      <c r="C3" s="284"/>
      <c r="D3" s="284"/>
      <c r="E3" s="284"/>
      <c r="F3" s="285"/>
      <c r="G3" s="286" t="s">
        <v>63</v>
      </c>
      <c r="H3" s="135" t="s">
        <v>32</v>
      </c>
      <c r="I3" s="272">
        <v>2021</v>
      </c>
      <c r="J3" s="272">
        <v>2022</v>
      </c>
      <c r="K3" s="287">
        <v>2023</v>
      </c>
      <c r="L3" s="289">
        <v>2020</v>
      </c>
      <c r="M3" s="290"/>
      <c r="N3" s="290"/>
      <c r="O3" s="290"/>
      <c r="P3" s="289">
        <v>2021</v>
      </c>
      <c r="Q3" s="290"/>
      <c r="R3" s="290"/>
      <c r="S3" s="290"/>
      <c r="T3" s="289">
        <v>2022</v>
      </c>
      <c r="U3" s="290"/>
      <c r="V3" s="290"/>
      <c r="W3" s="290"/>
      <c r="X3" s="289">
        <v>2023</v>
      </c>
      <c r="Y3" s="290"/>
      <c r="Z3" s="290"/>
      <c r="AA3" s="291"/>
    </row>
    <row r="4" spans="2:27">
      <c r="B4" s="278"/>
      <c r="C4" s="279"/>
      <c r="D4" s="279"/>
      <c r="E4" s="279"/>
      <c r="F4" s="280"/>
      <c r="G4" s="282"/>
      <c r="H4" s="215">
        <v>2020</v>
      </c>
      <c r="I4" s="273"/>
      <c r="J4" s="273"/>
      <c r="K4" s="288"/>
      <c r="L4" s="137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203" t="s">
        <v>6</v>
      </c>
    </row>
    <row r="5" spans="2:27" ht="4" customHeight="1">
      <c r="B5" s="8"/>
      <c r="C5" s="9"/>
      <c r="D5" s="9"/>
      <c r="E5" s="9"/>
      <c r="F5" s="141"/>
      <c r="G5" s="142"/>
      <c r="H5" s="145"/>
      <c r="I5" s="97"/>
      <c r="J5" s="97"/>
      <c r="K5" s="143"/>
      <c r="L5" s="144"/>
      <c r="M5" s="144"/>
      <c r="N5" s="144"/>
      <c r="O5" s="145"/>
      <c r="P5" s="180"/>
      <c r="Q5" s="144"/>
      <c r="R5" s="144"/>
      <c r="S5" s="145"/>
      <c r="T5" s="180"/>
      <c r="U5" s="144"/>
      <c r="V5" s="144"/>
      <c r="W5" s="145"/>
      <c r="X5" s="144"/>
      <c r="Y5" s="144"/>
      <c r="Z5" s="144"/>
      <c r="AA5" s="146"/>
    </row>
    <row r="6" spans="2:27">
      <c r="B6" s="8"/>
      <c r="C6" s="102" t="s">
        <v>64</v>
      </c>
      <c r="D6" s="9"/>
      <c r="E6" s="9"/>
      <c r="F6" s="94"/>
      <c r="G6" s="55" t="s">
        <v>189</v>
      </c>
      <c r="H6" s="167">
        <v>2.0142486539019444</v>
      </c>
      <c r="I6" s="28">
        <v>1.3107205516315332</v>
      </c>
      <c r="J6" s="28">
        <v>1.8526031224768644</v>
      </c>
      <c r="K6" s="167">
        <v>1.9334305100815925</v>
      </c>
      <c r="L6" s="28">
        <v>2.917049377632793</v>
      </c>
      <c r="M6" s="28">
        <v>2.0100975257926024</v>
      </c>
      <c r="N6" s="28">
        <v>1.5351972041937074</v>
      </c>
      <c r="O6" s="167">
        <v>1.6084286649418829</v>
      </c>
      <c r="P6" s="29">
        <v>0.92716200220486655</v>
      </c>
      <c r="Q6" s="28">
        <v>1.437713719138074</v>
      </c>
      <c r="R6" s="28">
        <v>1.4192117978770113</v>
      </c>
      <c r="S6" s="167">
        <v>1.458033451998304</v>
      </c>
      <c r="T6" s="29">
        <v>1.9469934279333927</v>
      </c>
      <c r="U6" s="28">
        <v>1.7375763187584852</v>
      </c>
      <c r="V6" s="28">
        <v>1.8518040286519266</v>
      </c>
      <c r="W6" s="167">
        <v>1.8745681795741831</v>
      </c>
      <c r="X6" s="28">
        <v>1.8619613871072573</v>
      </c>
      <c r="Y6" s="28">
        <v>1.9001111534584538</v>
      </c>
      <c r="Z6" s="28">
        <v>1.9738822772037707</v>
      </c>
      <c r="AA6" s="30">
        <v>1.9971943611412257</v>
      </c>
    </row>
    <row r="7" spans="2:27">
      <c r="B7" s="3"/>
      <c r="C7" s="82"/>
      <c r="D7" s="82" t="s">
        <v>45</v>
      </c>
      <c r="E7" s="82"/>
      <c r="F7" s="109"/>
      <c r="G7" s="55" t="s">
        <v>189</v>
      </c>
      <c r="H7" s="162">
        <v>-2.4767392901679841E-2</v>
      </c>
      <c r="I7" s="161">
        <v>-1.5294039452386983</v>
      </c>
      <c r="J7" s="161">
        <v>1.3725394714278849</v>
      </c>
      <c r="K7" s="162">
        <v>1.6052627053350506</v>
      </c>
      <c r="L7" s="161">
        <v>2.6027124052652653</v>
      </c>
      <c r="M7" s="161">
        <v>-1.8789212626876548</v>
      </c>
      <c r="N7" s="161">
        <v>-0.47883230962287371</v>
      </c>
      <c r="O7" s="162">
        <v>-0.31664357807244414</v>
      </c>
      <c r="P7" s="187">
        <v>-4.040996319222856</v>
      </c>
      <c r="Q7" s="161">
        <v>0.10807943244660123</v>
      </c>
      <c r="R7" s="161">
        <v>-0.88426513689049102</v>
      </c>
      <c r="S7" s="162">
        <v>-1.2259988904527006</v>
      </c>
      <c r="T7" s="187">
        <v>2.1383207241528766</v>
      </c>
      <c r="U7" s="161">
        <v>1.0687795422398239</v>
      </c>
      <c r="V7" s="161">
        <v>1.0949645701212773</v>
      </c>
      <c r="W7" s="162">
        <v>1.1947438720386003</v>
      </c>
      <c r="X7" s="161">
        <v>1.5325666811501861</v>
      </c>
      <c r="Y7" s="161">
        <v>1.5881778591679137</v>
      </c>
      <c r="Z7" s="161">
        <v>1.6379155333238486</v>
      </c>
      <c r="AA7" s="168">
        <v>1.6625185507436697</v>
      </c>
    </row>
    <row r="8" spans="2:27">
      <c r="B8" s="3"/>
      <c r="C8" s="82"/>
      <c r="D8" s="82" t="s">
        <v>38</v>
      </c>
      <c r="E8" s="82"/>
      <c r="F8" s="109"/>
      <c r="G8" s="55" t="s">
        <v>189</v>
      </c>
      <c r="H8" s="162">
        <v>2.1852778862124609</v>
      </c>
      <c r="I8" s="161">
        <v>0.94796348833079946</v>
      </c>
      <c r="J8" s="161">
        <v>2.7311910756897504</v>
      </c>
      <c r="K8" s="162">
        <v>2.2348378705559782</v>
      </c>
      <c r="L8" s="161">
        <v>3.5824869952935359</v>
      </c>
      <c r="M8" s="161">
        <v>3.301006516352075</v>
      </c>
      <c r="N8" s="161">
        <v>1.0013087013421824</v>
      </c>
      <c r="O8" s="162">
        <v>0.88395769195599883</v>
      </c>
      <c r="P8" s="187">
        <v>-7.2950096583511481E-2</v>
      </c>
      <c r="Q8" s="161">
        <v>-1.0411632842192375E-2</v>
      </c>
      <c r="R8" s="161">
        <v>1.7865303800038248</v>
      </c>
      <c r="S8" s="162">
        <v>2.1167834910682757</v>
      </c>
      <c r="T8" s="187">
        <v>3.1565873801078936</v>
      </c>
      <c r="U8" s="161">
        <v>2.7405800682693382</v>
      </c>
      <c r="V8" s="161">
        <v>2.6487361230196313</v>
      </c>
      <c r="W8" s="162">
        <v>2.3834692264046282</v>
      </c>
      <c r="X8" s="161">
        <v>2.1764032727571845</v>
      </c>
      <c r="Y8" s="161">
        <v>2.1885501662691098</v>
      </c>
      <c r="Z8" s="161">
        <v>2.2261117830174442</v>
      </c>
      <c r="AA8" s="168">
        <v>2.3482156813488189</v>
      </c>
    </row>
    <row r="9" spans="2:27">
      <c r="B9" s="3"/>
      <c r="C9" s="82"/>
      <c r="D9" s="82" t="s">
        <v>39</v>
      </c>
      <c r="E9" s="82"/>
      <c r="F9" s="109"/>
      <c r="G9" s="55" t="s">
        <v>189</v>
      </c>
      <c r="H9" s="162">
        <v>3.1401131750710078</v>
      </c>
      <c r="I9" s="161">
        <v>2.9439783964615032</v>
      </c>
      <c r="J9" s="161">
        <v>2.093754160101426</v>
      </c>
      <c r="K9" s="162">
        <v>2.4884525527889707</v>
      </c>
      <c r="L9" s="161">
        <v>3.3805686764842164</v>
      </c>
      <c r="M9" s="161">
        <v>3.3117659685382108</v>
      </c>
      <c r="N9" s="161">
        <v>2.7684791459332274</v>
      </c>
      <c r="O9" s="162">
        <v>3.1080265540132785</v>
      </c>
      <c r="P9" s="187">
        <v>3.4784095138633973</v>
      </c>
      <c r="Q9" s="161">
        <v>3.2388825245331532</v>
      </c>
      <c r="R9" s="161">
        <v>2.4456494119832826</v>
      </c>
      <c r="S9" s="162">
        <v>2.626447855866914</v>
      </c>
      <c r="T9" s="187">
        <v>1.8565960854476629</v>
      </c>
      <c r="U9" s="161">
        <v>1.8855799408899969</v>
      </c>
      <c r="V9" s="161">
        <v>2.3009748666212033</v>
      </c>
      <c r="W9" s="162">
        <v>2.3282825292663603</v>
      </c>
      <c r="X9" s="161">
        <v>2.4528540048548848</v>
      </c>
      <c r="Y9" s="161">
        <v>2.4927074855561244</v>
      </c>
      <c r="Z9" s="161">
        <v>2.473490520859059</v>
      </c>
      <c r="AA9" s="168">
        <v>2.5341549539959658</v>
      </c>
    </row>
    <row r="10" spans="2:27">
      <c r="B10" s="3"/>
      <c r="C10" s="82"/>
      <c r="D10" s="82" t="s">
        <v>70</v>
      </c>
      <c r="E10" s="82"/>
      <c r="F10" s="109"/>
      <c r="G10" s="55" t="s">
        <v>189</v>
      </c>
      <c r="H10" s="162">
        <v>1.7044444803464103</v>
      </c>
      <c r="I10" s="161">
        <v>1.292927089943376</v>
      </c>
      <c r="J10" s="161">
        <v>0.98886744545214356</v>
      </c>
      <c r="K10" s="162">
        <v>1.2854232921207114</v>
      </c>
      <c r="L10" s="161">
        <v>1.9736842105263008</v>
      </c>
      <c r="M10" s="161">
        <v>1.4177541485419738</v>
      </c>
      <c r="N10" s="161">
        <v>1.7609046849757846</v>
      </c>
      <c r="O10" s="162">
        <v>1.6685420350426057</v>
      </c>
      <c r="P10" s="187">
        <v>1.6870395925764541</v>
      </c>
      <c r="Q10" s="161">
        <v>1.4492616287315627</v>
      </c>
      <c r="R10" s="161">
        <v>1.0844987999489035</v>
      </c>
      <c r="S10" s="162">
        <v>0.95470791866765126</v>
      </c>
      <c r="T10" s="187">
        <v>0.73692496563970167</v>
      </c>
      <c r="U10" s="161">
        <v>0.9236729174065772</v>
      </c>
      <c r="V10" s="161">
        <v>1.0117437990330416</v>
      </c>
      <c r="W10" s="162">
        <v>1.2825107032025329</v>
      </c>
      <c r="X10" s="161">
        <v>1.1686698482222084</v>
      </c>
      <c r="Y10" s="161">
        <v>1.2237392363725945</v>
      </c>
      <c r="Z10" s="161">
        <v>1.4292792044135751</v>
      </c>
      <c r="AA10" s="168">
        <v>1.319634616012749</v>
      </c>
    </row>
    <row r="11" spans="2:27" ht="4" customHeight="1">
      <c r="B11" s="3"/>
      <c r="C11" s="82"/>
      <c r="E11" s="82"/>
      <c r="F11" s="109"/>
      <c r="G11" s="55"/>
      <c r="H11" s="162"/>
      <c r="I11" s="161"/>
      <c r="J11" s="161"/>
      <c r="K11" s="162"/>
      <c r="L11" s="161"/>
      <c r="M11" s="161"/>
      <c r="N11" s="161"/>
      <c r="O11" s="162"/>
      <c r="P11" s="187"/>
      <c r="Q11" s="161"/>
      <c r="R11" s="161"/>
      <c r="S11" s="162"/>
      <c r="T11" s="187"/>
      <c r="U11" s="161"/>
      <c r="V11" s="161"/>
      <c r="W11" s="162"/>
      <c r="X11" s="161"/>
      <c r="Y11" s="161"/>
      <c r="Z11" s="161"/>
      <c r="AA11" s="168"/>
    </row>
    <row r="12" spans="2:27">
      <c r="B12" s="3"/>
      <c r="C12" s="82"/>
      <c r="D12" s="82" t="s">
        <v>71</v>
      </c>
      <c r="E12" s="82"/>
      <c r="F12" s="109"/>
      <c r="G12" s="55" t="s">
        <v>189</v>
      </c>
      <c r="H12" s="162">
        <v>2.3688689583349714</v>
      </c>
      <c r="I12" s="161">
        <v>1.7701511671462242</v>
      </c>
      <c r="J12" s="161">
        <v>1.9302334141065387</v>
      </c>
      <c r="K12" s="162">
        <v>1.9872889559107847</v>
      </c>
      <c r="L12" s="161">
        <v>2.9858251877926847</v>
      </c>
      <c r="M12" s="161">
        <v>2.6926070038910694</v>
      </c>
      <c r="N12" s="161">
        <v>1.8733770248547046</v>
      </c>
      <c r="O12" s="162">
        <v>1.9364402853701392</v>
      </c>
      <c r="P12" s="187">
        <v>1.7638498706306223</v>
      </c>
      <c r="Q12" s="161">
        <v>1.6426546664474131</v>
      </c>
      <c r="R12" s="161">
        <v>1.7862408341287761</v>
      </c>
      <c r="S12" s="162">
        <v>1.8877772125694037</v>
      </c>
      <c r="T12" s="187">
        <v>1.9127677741542755</v>
      </c>
      <c r="U12" s="161">
        <v>1.8459799276631941</v>
      </c>
      <c r="V12" s="161">
        <v>1.975304269241775</v>
      </c>
      <c r="W12" s="162">
        <v>1.9866065351263842</v>
      </c>
      <c r="X12" s="161">
        <v>1.9157128049723866</v>
      </c>
      <c r="Y12" s="161">
        <v>1.9512700853261009</v>
      </c>
      <c r="Z12" s="161">
        <v>2.0291314417410149</v>
      </c>
      <c r="AA12" s="168">
        <v>2.0523439730365993</v>
      </c>
    </row>
    <row r="13" spans="2:27">
      <c r="B13" s="3"/>
      <c r="C13" s="82"/>
      <c r="D13" s="82" t="s">
        <v>72</v>
      </c>
      <c r="E13" s="82"/>
      <c r="F13" s="109"/>
      <c r="G13" s="55" t="s">
        <v>189</v>
      </c>
      <c r="H13" s="162">
        <v>2.4455564169426793</v>
      </c>
      <c r="I13" s="161">
        <v>2.0989103413193675</v>
      </c>
      <c r="J13" s="161">
        <v>1.5188341038649327</v>
      </c>
      <c r="K13" s="162">
        <v>1.8610315448056838</v>
      </c>
      <c r="L13" s="161">
        <v>2.7103188424151909</v>
      </c>
      <c r="M13" s="161">
        <v>2.41084881968861</v>
      </c>
      <c r="N13" s="161">
        <v>2.2586373407271338</v>
      </c>
      <c r="O13" s="162">
        <v>2.4064919317227975</v>
      </c>
      <c r="P13" s="187">
        <v>2.5764264275410369</v>
      </c>
      <c r="Q13" s="161">
        <v>2.3361960894045239</v>
      </c>
      <c r="R13" s="161">
        <v>1.7364755906885279</v>
      </c>
      <c r="S13" s="162">
        <v>1.7547746789406489</v>
      </c>
      <c r="T13" s="187">
        <v>1.2753194528393408</v>
      </c>
      <c r="U13" s="161">
        <v>1.385904753185784</v>
      </c>
      <c r="V13" s="161">
        <v>1.6290994074797283</v>
      </c>
      <c r="W13" s="162">
        <v>1.7831546882547116</v>
      </c>
      <c r="X13" s="161">
        <v>1.7827367581068359</v>
      </c>
      <c r="Y13" s="161">
        <v>1.8305099372231837</v>
      </c>
      <c r="Z13" s="161">
        <v>1.9290901674908127</v>
      </c>
      <c r="AA13" s="168">
        <v>1.9009526928734459</v>
      </c>
    </row>
    <row r="14" spans="2:27">
      <c r="B14" s="3"/>
      <c r="C14" s="82"/>
      <c r="D14" s="82" t="s">
        <v>114</v>
      </c>
      <c r="E14" s="82"/>
      <c r="F14" s="109"/>
      <c r="G14" s="55" t="s">
        <v>189</v>
      </c>
      <c r="H14" s="162">
        <v>2.5458883707873809</v>
      </c>
      <c r="I14" s="161">
        <v>2.1266131209861499</v>
      </c>
      <c r="J14" s="161">
        <v>1.4874866846217571</v>
      </c>
      <c r="K14" s="162">
        <v>1.7658130216947683</v>
      </c>
      <c r="L14" s="161">
        <v>2.9771112865035576</v>
      </c>
      <c r="M14" s="161">
        <v>2.5954532662059364</v>
      </c>
      <c r="N14" s="161">
        <v>2.3450586264656863</v>
      </c>
      <c r="O14" s="162">
        <v>2.2748346417753851</v>
      </c>
      <c r="P14" s="187">
        <v>2.6085171432908254</v>
      </c>
      <c r="Q14" s="161">
        <v>2.3739521244129378</v>
      </c>
      <c r="R14" s="161">
        <v>1.7559675087077693</v>
      </c>
      <c r="S14" s="162">
        <v>1.7759147398602551</v>
      </c>
      <c r="T14" s="187">
        <v>1.2025029653907922</v>
      </c>
      <c r="U14" s="161">
        <v>1.3421736586220163</v>
      </c>
      <c r="V14" s="161">
        <v>1.6189425460288192</v>
      </c>
      <c r="W14" s="162">
        <v>1.7845803279059851</v>
      </c>
      <c r="X14" s="161">
        <v>1.740808149706254</v>
      </c>
      <c r="Y14" s="161">
        <v>1.7372918738167442</v>
      </c>
      <c r="Z14" s="161">
        <v>1.8183972580817738</v>
      </c>
      <c r="AA14" s="168">
        <v>1.7665061331240537</v>
      </c>
    </row>
    <row r="15" spans="2:27" ht="4" customHeight="1">
      <c r="B15" s="3"/>
      <c r="C15" s="82"/>
      <c r="D15" s="82"/>
      <c r="E15" s="82"/>
      <c r="F15" s="109"/>
      <c r="G15" s="55"/>
      <c r="H15" s="162"/>
      <c r="I15" s="161"/>
      <c r="J15" s="161"/>
      <c r="K15" s="162"/>
      <c r="L15" s="161"/>
      <c r="M15" s="161"/>
      <c r="N15" s="161"/>
      <c r="O15" s="162"/>
      <c r="P15" s="187"/>
      <c r="Q15" s="161"/>
      <c r="R15" s="161"/>
      <c r="S15" s="162"/>
      <c r="T15" s="187"/>
      <c r="U15" s="161"/>
      <c r="V15" s="161"/>
      <c r="W15" s="162"/>
      <c r="X15" s="161"/>
      <c r="Y15" s="161"/>
      <c r="Z15" s="161"/>
      <c r="AA15" s="168"/>
    </row>
    <row r="16" spans="2:27">
      <c r="B16" s="3"/>
      <c r="C16" s="82" t="s">
        <v>65</v>
      </c>
      <c r="D16" s="82"/>
      <c r="E16" s="82"/>
      <c r="F16" s="109"/>
      <c r="G16" s="55" t="s">
        <v>189</v>
      </c>
      <c r="H16" s="162">
        <v>1.9359467689472893</v>
      </c>
      <c r="I16" s="161">
        <v>1.4117021500166231</v>
      </c>
      <c r="J16" s="161">
        <v>1.7897669448769875</v>
      </c>
      <c r="K16" s="162">
        <v>1.9271309913590784</v>
      </c>
      <c r="L16" s="161">
        <v>2.7599970364571078</v>
      </c>
      <c r="M16" s="161">
        <v>1.9327159437819432</v>
      </c>
      <c r="N16" s="161">
        <v>1.5165816917747321</v>
      </c>
      <c r="O16" s="162">
        <v>1.5465411179697526</v>
      </c>
      <c r="P16" s="187">
        <v>0.97969691089132027</v>
      </c>
      <c r="Q16" s="161">
        <v>1.5497645214759643</v>
      </c>
      <c r="R16" s="161">
        <v>1.5255748184783755</v>
      </c>
      <c r="S16" s="162">
        <v>1.5907145560086491</v>
      </c>
      <c r="T16" s="187">
        <v>1.8989749640509643</v>
      </c>
      <c r="U16" s="161">
        <v>1.6383542404422542</v>
      </c>
      <c r="V16" s="161">
        <v>1.7930634487311607</v>
      </c>
      <c r="W16" s="162">
        <v>1.8293488243506175</v>
      </c>
      <c r="X16" s="161">
        <v>1.8875585576127349</v>
      </c>
      <c r="Y16" s="161">
        <v>1.890620992599537</v>
      </c>
      <c r="Z16" s="161">
        <v>1.9549970247907851</v>
      </c>
      <c r="AA16" s="168">
        <v>1.9749109256064372</v>
      </c>
    </row>
    <row r="17" spans="2:27" ht="4" customHeight="1">
      <c r="B17" s="3"/>
      <c r="C17" s="82"/>
      <c r="D17" s="82"/>
      <c r="E17" s="82"/>
      <c r="F17" s="109"/>
      <c r="G17" s="55"/>
      <c r="H17" s="109"/>
      <c r="I17" s="82"/>
      <c r="J17" s="82"/>
      <c r="K17" s="109"/>
      <c r="L17" s="82"/>
      <c r="M17" s="82"/>
      <c r="N17" s="82"/>
      <c r="O17" s="109"/>
      <c r="P17" s="186"/>
      <c r="Q17" s="82"/>
      <c r="R17" s="82"/>
      <c r="S17" s="109"/>
      <c r="T17" s="186"/>
      <c r="U17" s="82"/>
      <c r="V17" s="82"/>
      <c r="W17" s="109"/>
      <c r="X17" s="82"/>
      <c r="Y17" s="82"/>
      <c r="Z17" s="82"/>
      <c r="AA17" s="4"/>
    </row>
    <row r="18" spans="2:27">
      <c r="B18" s="3"/>
      <c r="C18" s="82" t="s">
        <v>16</v>
      </c>
      <c r="D18" s="82"/>
      <c r="E18" s="82"/>
      <c r="F18" s="109"/>
      <c r="G18" s="55" t="s">
        <v>190</v>
      </c>
      <c r="H18" s="162">
        <v>2.3702605331512814</v>
      </c>
      <c r="I18" s="161">
        <v>1.7541801145363678</v>
      </c>
      <c r="J18" s="161">
        <v>2.0318191386232627</v>
      </c>
      <c r="K18" s="162">
        <v>1.98630954948122</v>
      </c>
      <c r="L18" s="161">
        <v>3.024394683692492</v>
      </c>
      <c r="M18" s="161">
        <v>1.9183257496979422</v>
      </c>
      <c r="N18" s="161">
        <v>2.2357113345132973</v>
      </c>
      <c r="O18" s="162">
        <v>2.2331271620303426</v>
      </c>
      <c r="P18" s="187">
        <v>1.1714674785521879</v>
      </c>
      <c r="Q18" s="161">
        <v>2.2029518111383481</v>
      </c>
      <c r="R18" s="161">
        <v>1.9521819607795692</v>
      </c>
      <c r="S18" s="162">
        <v>1.7223901046643704</v>
      </c>
      <c r="T18" s="187">
        <v>2.0955392256344112</v>
      </c>
      <c r="U18" s="161">
        <v>2.1427771074774995</v>
      </c>
      <c r="V18" s="161">
        <v>2.019773555761077</v>
      </c>
      <c r="W18" s="162">
        <v>1.9071359124033052</v>
      </c>
      <c r="X18" s="161">
        <v>1.9132392902502176</v>
      </c>
      <c r="Y18" s="161">
        <v>1.9283123841317433</v>
      </c>
      <c r="Z18" s="161">
        <v>2.0083811001372851</v>
      </c>
      <c r="AA18" s="168">
        <v>2.0900356592110825</v>
      </c>
    </row>
    <row r="19" spans="2:27">
      <c r="B19" s="3"/>
      <c r="C19" s="82"/>
      <c r="D19" s="82" t="s">
        <v>17</v>
      </c>
      <c r="E19" s="82"/>
      <c r="F19" s="109"/>
      <c r="G19" s="55" t="s">
        <v>190</v>
      </c>
      <c r="H19" s="162">
        <v>2.2552439077242497</v>
      </c>
      <c r="I19" s="161">
        <v>1.7338745806105464</v>
      </c>
      <c r="J19" s="161">
        <v>1.7869917511378617</v>
      </c>
      <c r="K19" s="162">
        <v>1.98124156139761</v>
      </c>
      <c r="L19" s="161">
        <v>3.0915983045434388</v>
      </c>
      <c r="M19" s="161">
        <v>2.319473255957007</v>
      </c>
      <c r="N19" s="161">
        <v>1.9502174070036489</v>
      </c>
      <c r="O19" s="162">
        <v>1.694263333872172</v>
      </c>
      <c r="P19" s="187">
        <v>1.4564227850452482</v>
      </c>
      <c r="Q19" s="161">
        <v>1.8948585374388642</v>
      </c>
      <c r="R19" s="161">
        <v>1.8484274081806973</v>
      </c>
      <c r="S19" s="162">
        <v>1.6667723952486568</v>
      </c>
      <c r="T19" s="187">
        <v>1.6520709632588506</v>
      </c>
      <c r="U19" s="161">
        <v>1.7047230066390853</v>
      </c>
      <c r="V19" s="161">
        <v>1.8958987679824162</v>
      </c>
      <c r="W19" s="162">
        <v>1.9429570620599321</v>
      </c>
      <c r="X19" s="161">
        <v>1.9864475720323185</v>
      </c>
      <c r="Y19" s="161">
        <v>1.9716485596910474</v>
      </c>
      <c r="Z19" s="161">
        <v>1.975429561848955</v>
      </c>
      <c r="AA19" s="168">
        <v>1.9918971314417178</v>
      </c>
    </row>
    <row r="20" spans="2:27">
      <c r="B20" s="3"/>
      <c r="C20" s="82"/>
      <c r="D20" s="82" t="s">
        <v>19</v>
      </c>
      <c r="E20" s="82"/>
      <c r="F20" s="109"/>
      <c r="G20" s="55" t="s">
        <v>190</v>
      </c>
      <c r="H20" s="162">
        <v>6.5793950555623297</v>
      </c>
      <c r="I20" s="161">
        <v>3.1631443978635332</v>
      </c>
      <c r="J20" s="161">
        <v>2.4575121890700444</v>
      </c>
      <c r="K20" s="162">
        <v>2.1499795461059676</v>
      </c>
      <c r="L20" s="161">
        <v>6.0101290920337505</v>
      </c>
      <c r="M20" s="161">
        <v>7.0402848037052053</v>
      </c>
      <c r="N20" s="161">
        <v>7.9910475853265552</v>
      </c>
      <c r="O20" s="162">
        <v>5.3282046681184738</v>
      </c>
      <c r="P20" s="187">
        <v>5.2787765759489957</v>
      </c>
      <c r="Q20" s="161">
        <v>3.2763665802734323</v>
      </c>
      <c r="R20" s="161">
        <v>1.3201476828497221</v>
      </c>
      <c r="S20" s="162">
        <v>2.8746322806460398</v>
      </c>
      <c r="T20" s="187">
        <v>2.152312698931496</v>
      </c>
      <c r="U20" s="161">
        <v>2.4749637936177749</v>
      </c>
      <c r="V20" s="161">
        <v>2.5779857832021662</v>
      </c>
      <c r="W20" s="162">
        <v>2.6238691984558358</v>
      </c>
      <c r="X20" s="161">
        <v>2.4200698751096326</v>
      </c>
      <c r="Y20" s="161">
        <v>2.176128997295578</v>
      </c>
      <c r="Z20" s="161">
        <v>2.0516773048983623</v>
      </c>
      <c r="AA20" s="168">
        <v>1.9603262085076523</v>
      </c>
    </row>
    <row r="21" spans="2:27">
      <c r="B21" s="3"/>
      <c r="C21" s="82"/>
      <c r="D21" s="82" t="s">
        <v>18</v>
      </c>
      <c r="E21" s="82"/>
      <c r="F21" s="109"/>
      <c r="G21" s="55" t="s">
        <v>190</v>
      </c>
      <c r="H21" s="162">
        <v>0.69702851045221337</v>
      </c>
      <c r="I21" s="161">
        <v>1.6377079641790147</v>
      </c>
      <c r="J21" s="161">
        <v>1.9302366386569076</v>
      </c>
      <c r="K21" s="162">
        <v>1.8782261603717672</v>
      </c>
      <c r="L21" s="161">
        <v>0.28953958411806013</v>
      </c>
      <c r="M21" s="161">
        <v>0.59838638812190936</v>
      </c>
      <c r="N21" s="161">
        <v>0.51471837327940761</v>
      </c>
      <c r="O21" s="162">
        <v>1.372579629846868</v>
      </c>
      <c r="P21" s="187">
        <v>0.61545462359538305</v>
      </c>
      <c r="Q21" s="161">
        <v>2.0707720319881275</v>
      </c>
      <c r="R21" s="161">
        <v>2.3381304425546858</v>
      </c>
      <c r="S21" s="162">
        <v>1.4639332429144076</v>
      </c>
      <c r="T21" s="187">
        <v>1.9387369261343821</v>
      </c>
      <c r="U21" s="161">
        <v>2.0365950841919584</v>
      </c>
      <c r="V21" s="161">
        <v>1.9413531159829347</v>
      </c>
      <c r="W21" s="162">
        <v>1.8480140979256987</v>
      </c>
      <c r="X21" s="161">
        <v>1.8284498013822343</v>
      </c>
      <c r="Y21" s="161">
        <v>1.8318420447801316</v>
      </c>
      <c r="Z21" s="161">
        <v>1.8996185344103367</v>
      </c>
      <c r="AA21" s="168">
        <v>1.9749069839986646</v>
      </c>
    </row>
    <row r="22" spans="2:27">
      <c r="B22" s="3"/>
      <c r="C22" s="82"/>
      <c r="D22" s="82" t="s">
        <v>20</v>
      </c>
      <c r="E22" s="82"/>
      <c r="F22" s="109"/>
      <c r="G22" s="55" t="s">
        <v>190</v>
      </c>
      <c r="H22" s="162">
        <v>-2.2035406907040453</v>
      </c>
      <c r="I22" s="161">
        <v>1.9359121976932272</v>
      </c>
      <c r="J22" s="161">
        <v>1.9719247348384528</v>
      </c>
      <c r="K22" s="162">
        <v>1.74643560037957</v>
      </c>
      <c r="L22" s="161">
        <v>-1.342107750430813</v>
      </c>
      <c r="M22" s="161">
        <v>-3.6210015648107401</v>
      </c>
      <c r="N22" s="161">
        <v>-2.1017300478369378</v>
      </c>
      <c r="O22" s="162">
        <v>-1.9618410737337655</v>
      </c>
      <c r="P22" s="187">
        <v>-0.14307409803087978</v>
      </c>
      <c r="Q22" s="161">
        <v>2.6631705367051666</v>
      </c>
      <c r="R22" s="161">
        <v>2.387187891076394</v>
      </c>
      <c r="S22" s="162">
        <v>3.015878154010764</v>
      </c>
      <c r="T22" s="187">
        <v>2.4493121178991117</v>
      </c>
      <c r="U22" s="161">
        <v>1.9913707161482108</v>
      </c>
      <c r="V22" s="161">
        <v>1.8301186578196962</v>
      </c>
      <c r="W22" s="162">
        <v>1.6875673708422596</v>
      </c>
      <c r="X22" s="161">
        <v>1.6367603208517636</v>
      </c>
      <c r="Y22" s="161">
        <v>1.6988088354754183</v>
      </c>
      <c r="Z22" s="161">
        <v>1.7681521832928411</v>
      </c>
      <c r="AA22" s="168">
        <v>1.865864285922342</v>
      </c>
    </row>
    <row r="23" spans="2:27">
      <c r="B23" s="3"/>
      <c r="C23" s="82"/>
      <c r="D23" s="82" t="s">
        <v>21</v>
      </c>
      <c r="E23" s="82"/>
      <c r="F23" s="109"/>
      <c r="G23" s="55" t="s">
        <v>190</v>
      </c>
      <c r="H23" s="162">
        <v>-2.6391684237734978</v>
      </c>
      <c r="I23" s="161">
        <v>3.3298888459946312</v>
      </c>
      <c r="J23" s="161">
        <v>1.2599627311935535</v>
      </c>
      <c r="K23" s="162">
        <v>1.6882321805957048</v>
      </c>
      <c r="L23" s="161">
        <v>-4.0661139913235758</v>
      </c>
      <c r="M23" s="161">
        <v>-2.6388931189435425</v>
      </c>
      <c r="N23" s="161">
        <v>-1.6745565342537532</v>
      </c>
      <c r="O23" s="162">
        <v>-2.02192360204576</v>
      </c>
      <c r="P23" s="187">
        <v>3.0504799147921204</v>
      </c>
      <c r="Q23" s="161">
        <v>2.9937860674690029</v>
      </c>
      <c r="R23" s="161">
        <v>3.3608189075008141</v>
      </c>
      <c r="S23" s="162">
        <v>3.7250265763803014</v>
      </c>
      <c r="T23" s="187">
        <v>1.7058604073977079</v>
      </c>
      <c r="U23" s="161">
        <v>0.97962474394330457</v>
      </c>
      <c r="V23" s="161">
        <v>1.1441710414234194</v>
      </c>
      <c r="W23" s="162">
        <v>1.2595116354385141</v>
      </c>
      <c r="X23" s="161">
        <v>1.41349959165602</v>
      </c>
      <c r="Y23" s="161">
        <v>1.6375431513813652</v>
      </c>
      <c r="Z23" s="161">
        <v>1.7792391898275213</v>
      </c>
      <c r="AA23" s="168">
        <v>1.9061574131114867</v>
      </c>
    </row>
    <row r="24" spans="2:27" ht="16">
      <c r="B24" s="3"/>
      <c r="C24" s="82"/>
      <c r="D24" s="82" t="s">
        <v>138</v>
      </c>
      <c r="E24" s="82"/>
      <c r="F24" s="109"/>
      <c r="G24" s="55" t="s">
        <v>190</v>
      </c>
      <c r="H24" s="162">
        <v>0.44743633144545925</v>
      </c>
      <c r="I24" s="161">
        <v>-1.3490546286941623</v>
      </c>
      <c r="J24" s="161">
        <v>0.70310316579407584</v>
      </c>
      <c r="K24" s="162">
        <v>5.723712423331051E-2</v>
      </c>
      <c r="L24" s="161">
        <v>2.8394620026612927</v>
      </c>
      <c r="M24" s="161">
        <v>-1.0087276915072607</v>
      </c>
      <c r="N24" s="161">
        <v>-0.43444860101953964</v>
      </c>
      <c r="O24" s="162">
        <v>6.1322420811734446E-2</v>
      </c>
      <c r="P24" s="187">
        <v>-3.0990190588764079</v>
      </c>
      <c r="Q24" s="161">
        <v>-0.3210053182696555</v>
      </c>
      <c r="R24" s="161">
        <v>-0.94197300942026629</v>
      </c>
      <c r="S24" s="162">
        <v>-0.68368111898946893</v>
      </c>
      <c r="T24" s="187">
        <v>0.73098217499307339</v>
      </c>
      <c r="U24" s="161">
        <v>1.0019308100722526</v>
      </c>
      <c r="V24" s="161">
        <v>0.6781879858557005</v>
      </c>
      <c r="W24" s="162">
        <v>0.4227313844301932</v>
      </c>
      <c r="X24" s="161">
        <v>0.22014892503928252</v>
      </c>
      <c r="Y24" s="161">
        <v>6.0278596072322443E-2</v>
      </c>
      <c r="Z24" s="161">
        <v>-1.0893190618162407E-2</v>
      </c>
      <c r="AA24" s="168">
        <v>-3.953944316219804E-2</v>
      </c>
    </row>
    <row r="25" spans="2:27" ht="4" customHeight="1">
      <c r="B25" s="3"/>
      <c r="C25" s="82"/>
      <c r="D25" s="82"/>
      <c r="E25" s="82"/>
      <c r="F25" s="109"/>
      <c r="G25" s="55"/>
      <c r="H25" s="109"/>
      <c r="I25" s="82"/>
      <c r="J25" s="82"/>
      <c r="K25" s="109"/>
      <c r="L25" s="82"/>
      <c r="M25" s="82"/>
      <c r="N25" s="82"/>
      <c r="O25" s="109"/>
      <c r="P25" s="186"/>
      <c r="Q25" s="82"/>
      <c r="R25" s="82"/>
      <c r="S25" s="109"/>
      <c r="T25" s="186"/>
      <c r="U25" s="82"/>
      <c r="V25" s="82"/>
      <c r="W25" s="109"/>
      <c r="X25" s="82"/>
      <c r="Y25" s="82"/>
      <c r="Z25" s="82"/>
      <c r="AA25" s="4"/>
    </row>
    <row r="26" spans="2:27" ht="16.5" thickBot="1">
      <c r="B26" s="77"/>
      <c r="C26" s="111" t="s">
        <v>139</v>
      </c>
      <c r="D26" s="111"/>
      <c r="E26" s="111"/>
      <c r="F26" s="112"/>
      <c r="G26" s="113" t="s">
        <v>191</v>
      </c>
      <c r="H26" s="175">
        <v>5.4713857873051523</v>
      </c>
      <c r="I26" s="174">
        <v>-0.24204103472875715</v>
      </c>
      <c r="J26" s="174">
        <v>0.43035027398626369</v>
      </c>
      <c r="K26" s="175">
        <v>1.9340320381698177</v>
      </c>
      <c r="L26" s="174">
        <v>9.5282610011803541</v>
      </c>
      <c r="M26" s="174">
        <v>6.5077055850985488</v>
      </c>
      <c r="N26" s="174">
        <v>1.8382306365512591</v>
      </c>
      <c r="O26" s="175">
        <v>4.3238892141845326</v>
      </c>
      <c r="P26" s="201">
        <v>-0.26398413711038415</v>
      </c>
      <c r="Q26" s="174">
        <v>-1.7163621064188561</v>
      </c>
      <c r="R26" s="174">
        <v>1.846584460840873</v>
      </c>
      <c r="S26" s="175">
        <v>-0.83974566418335428</v>
      </c>
      <c r="T26" s="201">
        <v>-2.2872736996002487</v>
      </c>
      <c r="U26" s="174">
        <v>0.56537729336743325</v>
      </c>
      <c r="V26" s="174">
        <v>1.6371065031653274</v>
      </c>
      <c r="W26" s="175">
        <v>1.7562132601793365</v>
      </c>
      <c r="X26" s="174">
        <v>1.9255904276727023</v>
      </c>
      <c r="Y26" s="174">
        <v>1.9007634617740194</v>
      </c>
      <c r="Z26" s="174">
        <v>2.0499378118265241</v>
      </c>
      <c r="AA26" s="202">
        <v>1.8599259344705246</v>
      </c>
    </row>
    <row r="27" spans="2:27" ht="4" customHeight="1"/>
    <row r="28" spans="2:27">
      <c r="B28" s="72" t="s">
        <v>142</v>
      </c>
    </row>
    <row r="29" spans="2:27">
      <c r="B29" s="72" t="s">
        <v>157</v>
      </c>
      <c r="F29" s="117"/>
    </row>
    <row r="30" spans="2:27">
      <c r="B30" s="72" t="s">
        <v>140</v>
      </c>
      <c r="F30" s="117"/>
    </row>
    <row r="31" spans="2:27">
      <c r="G31" s="117"/>
    </row>
    <row r="32" spans="2:27" ht="14.5" thickBot="1">
      <c r="F32" s="216" t="s">
        <v>69</v>
      </c>
    </row>
    <row r="33" spans="6:23">
      <c r="F33" s="217"/>
      <c r="G33" s="218"/>
      <c r="H33" s="219">
        <v>44075</v>
      </c>
      <c r="I33" s="219">
        <v>44105</v>
      </c>
      <c r="J33" s="219">
        <v>44136</v>
      </c>
      <c r="K33" s="219">
        <v>44166</v>
      </c>
      <c r="L33" s="219">
        <v>44197</v>
      </c>
      <c r="M33" s="219">
        <v>44228</v>
      </c>
      <c r="N33" s="219">
        <v>44256</v>
      </c>
      <c r="O33" s="219">
        <v>44287</v>
      </c>
      <c r="P33" s="219">
        <v>44317</v>
      </c>
      <c r="Q33" s="219">
        <v>44348</v>
      </c>
      <c r="R33" s="219">
        <v>44378</v>
      </c>
      <c r="S33" s="219">
        <v>44409</v>
      </c>
      <c r="T33" s="219">
        <v>44440</v>
      </c>
      <c r="U33" s="219">
        <v>44470</v>
      </c>
      <c r="V33" s="219">
        <v>44501</v>
      </c>
      <c r="W33" s="220">
        <v>44531</v>
      </c>
    </row>
    <row r="34" spans="6:23" ht="14.5" thickBot="1">
      <c r="F34" s="221" t="s">
        <v>64</v>
      </c>
      <c r="G34" s="222" t="s">
        <v>192</v>
      </c>
      <c r="H34" s="174">
        <v>1.3835654856501947</v>
      </c>
      <c r="I34" s="174">
        <v>1.6281463460278758</v>
      </c>
      <c r="J34" s="174">
        <v>1.5506772536197957</v>
      </c>
      <c r="K34" s="174">
        <v>1.646552530638985</v>
      </c>
      <c r="L34" s="174">
        <v>0.71144784255751858</v>
      </c>
      <c r="M34" s="174">
        <v>0.87662637261234977</v>
      </c>
      <c r="N34" s="174">
        <v>1.1932067657047583</v>
      </c>
      <c r="O34" s="174">
        <v>1.4870200638300162</v>
      </c>
      <c r="P34" s="174">
        <v>1.310483474497488</v>
      </c>
      <c r="Q34" s="174">
        <v>1.5158693072510232</v>
      </c>
      <c r="R34" s="174">
        <v>1.3546979452773655</v>
      </c>
      <c r="S34" s="174">
        <v>1.4092495064659687</v>
      </c>
      <c r="T34" s="174">
        <v>1.4937378059270259</v>
      </c>
      <c r="U34" s="174">
        <v>1.4801138615004277</v>
      </c>
      <c r="V34" s="174">
        <v>1.4737776925942399</v>
      </c>
      <c r="W34" s="202">
        <v>1.420208236432714</v>
      </c>
    </row>
    <row r="35" spans="6:23">
      <c r="F35" s="72" t="s">
        <v>142</v>
      </c>
      <c r="G35" s="223"/>
      <c r="H35" s="224"/>
    </row>
    <row r="36" spans="6:23">
      <c r="G36" s="223"/>
      <c r="H36" s="224"/>
    </row>
    <row r="37" spans="6:23">
      <c r="G37" s="223"/>
      <c r="H37" s="224"/>
    </row>
    <row r="38" spans="6:23">
      <c r="G38" s="223"/>
      <c r="H38" s="224"/>
    </row>
    <row r="39" spans="6:23">
      <c r="G39" s="223"/>
      <c r="H39" s="224"/>
    </row>
    <row r="40" spans="6:23">
      <c r="G40" s="223"/>
      <c r="H40" s="224"/>
    </row>
    <row r="41" spans="6:23">
      <c r="G41" s="223"/>
      <c r="H41" s="224"/>
    </row>
    <row r="42" spans="6:23">
      <c r="G42" s="223"/>
      <c r="H42" s="224"/>
    </row>
    <row r="43" spans="6:23">
      <c r="G43" s="223"/>
      <c r="H43" s="224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I69"/>
  <sheetViews>
    <sheetView zoomScale="70" zoomScaleNormal="70" workbookViewId="0">
      <selection activeCell="S67" sqref="S67"/>
    </sheetView>
  </sheetViews>
  <sheetFormatPr defaultColWidth="9.1796875" defaultRowHeight="14"/>
  <cols>
    <col min="1" max="5" width="3.1796875" style="72" customWidth="1"/>
    <col min="6" max="6" width="35.81640625" style="72" customWidth="1"/>
    <col min="7" max="7" width="21.453125" style="72" customWidth="1"/>
    <col min="8" max="8" width="10.54296875" style="72" customWidth="1"/>
    <col min="9" max="11" width="9.1796875" style="72" customWidth="1"/>
    <col min="12" max="23" width="9.1796875" style="72"/>
    <col min="24" max="27" width="9.1796875" style="72" customWidth="1"/>
    <col min="28" max="16384" width="9.1796875" style="72"/>
  </cols>
  <sheetData>
    <row r="1" spans="2:27" ht="22.5" customHeight="1" thickBot="1">
      <c r="B1" s="71" t="s">
        <v>83</v>
      </c>
    </row>
    <row r="2" spans="2:27" ht="30" customHeight="1">
      <c r="B2" s="86" t="str">
        <f>"Strednodobá predikcia "&amp;Súhrn!$H$3&amp;" - trh práce [objem]"</f>
        <v>Strednodobá predikcia P1Q-2021 - trh práce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283" t="s">
        <v>27</v>
      </c>
      <c r="C3" s="284"/>
      <c r="D3" s="284"/>
      <c r="E3" s="284"/>
      <c r="F3" s="285"/>
      <c r="G3" s="286" t="s">
        <v>63</v>
      </c>
      <c r="H3" s="135" t="s">
        <v>32</v>
      </c>
      <c r="I3" s="272">
        <v>2021</v>
      </c>
      <c r="J3" s="272">
        <v>2022</v>
      </c>
      <c r="K3" s="287">
        <v>2023</v>
      </c>
      <c r="L3" s="289">
        <v>2020</v>
      </c>
      <c r="M3" s="290"/>
      <c r="N3" s="290"/>
      <c r="O3" s="290"/>
      <c r="P3" s="289">
        <v>2021</v>
      </c>
      <c r="Q3" s="290"/>
      <c r="R3" s="290"/>
      <c r="S3" s="290"/>
      <c r="T3" s="289">
        <v>2022</v>
      </c>
      <c r="U3" s="290"/>
      <c r="V3" s="290"/>
      <c r="W3" s="290"/>
      <c r="X3" s="289">
        <v>2023</v>
      </c>
      <c r="Y3" s="290"/>
      <c r="Z3" s="290"/>
      <c r="AA3" s="291"/>
    </row>
    <row r="4" spans="2:27">
      <c r="B4" s="278"/>
      <c r="C4" s="279"/>
      <c r="D4" s="279"/>
      <c r="E4" s="279"/>
      <c r="F4" s="280"/>
      <c r="G4" s="282"/>
      <c r="H4" s="136">
        <v>2020</v>
      </c>
      <c r="I4" s="273"/>
      <c r="J4" s="273"/>
      <c r="K4" s="288"/>
      <c r="L4" s="137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4" customHeight="1">
      <c r="B5" s="8"/>
      <c r="C5" s="9"/>
      <c r="D5" s="9"/>
      <c r="E5" s="9"/>
      <c r="F5" s="141"/>
      <c r="G5" s="142"/>
      <c r="H5" s="96"/>
      <c r="I5" s="97"/>
      <c r="J5" s="97"/>
      <c r="K5" s="143"/>
      <c r="L5" s="144"/>
      <c r="M5" s="144"/>
      <c r="N5" s="144"/>
      <c r="O5" s="145"/>
      <c r="P5" s="180"/>
      <c r="Q5" s="144"/>
      <c r="R5" s="144"/>
      <c r="S5" s="145"/>
      <c r="T5" s="180"/>
      <c r="U5" s="144"/>
      <c r="V5" s="144"/>
      <c r="W5" s="145"/>
      <c r="X5" s="144"/>
      <c r="Y5" s="144"/>
      <c r="Z5" s="144"/>
      <c r="AA5" s="146"/>
    </row>
    <row r="6" spans="2:27">
      <c r="B6" s="8" t="s">
        <v>23</v>
      </c>
      <c r="C6" s="9"/>
      <c r="D6" s="9"/>
      <c r="E6" s="9"/>
      <c r="F6" s="94"/>
      <c r="G6" s="95"/>
      <c r="H6" s="96"/>
      <c r="I6" s="97"/>
      <c r="J6" s="97"/>
      <c r="K6" s="143"/>
      <c r="L6" s="144"/>
      <c r="M6" s="144"/>
      <c r="N6" s="144"/>
      <c r="O6" s="145"/>
      <c r="P6" s="180"/>
      <c r="Q6" s="144"/>
      <c r="R6" s="144"/>
      <c r="S6" s="145"/>
      <c r="T6" s="180"/>
      <c r="U6" s="144"/>
      <c r="V6" s="144"/>
      <c r="W6" s="145"/>
      <c r="X6" s="144"/>
      <c r="Y6" s="144"/>
      <c r="Z6" s="144"/>
      <c r="AA6" s="146"/>
    </row>
    <row r="7" spans="2:27">
      <c r="B7" s="8"/>
      <c r="C7" s="102" t="s">
        <v>10</v>
      </c>
      <c r="D7" s="9"/>
      <c r="E7" s="9"/>
      <c r="F7" s="94"/>
      <c r="G7" s="55" t="s">
        <v>177</v>
      </c>
      <c r="H7" s="122">
        <v>2399.0695000000005</v>
      </c>
      <c r="I7" s="123">
        <v>2384.3135943012658</v>
      </c>
      <c r="J7" s="123">
        <v>2403.7334316099991</v>
      </c>
      <c r="K7" s="169">
        <v>2427.9014851919042</v>
      </c>
      <c r="L7" s="131">
        <v>2430.8460000000005</v>
      </c>
      <c r="M7" s="131">
        <v>2387.431</v>
      </c>
      <c r="N7" s="131">
        <v>2386.2710000000002</v>
      </c>
      <c r="O7" s="181">
        <v>2391.7300000000005</v>
      </c>
      <c r="P7" s="182">
        <v>2383.4447204982916</v>
      </c>
      <c r="Q7" s="131">
        <v>2380.6917980782537</v>
      </c>
      <c r="R7" s="131">
        <v>2383.9218139681884</v>
      </c>
      <c r="S7" s="181">
        <v>2389.196044660328</v>
      </c>
      <c r="T7" s="182">
        <v>2395.08678301591</v>
      </c>
      <c r="U7" s="131">
        <v>2400.699405345486</v>
      </c>
      <c r="V7" s="131">
        <v>2406.4936953091947</v>
      </c>
      <c r="W7" s="181">
        <v>2412.6538427694063</v>
      </c>
      <c r="X7" s="131">
        <v>2418.5791872374939</v>
      </c>
      <c r="Y7" s="131">
        <v>2424.5591200083863</v>
      </c>
      <c r="Z7" s="131">
        <v>2430.8042864689601</v>
      </c>
      <c r="AA7" s="132">
        <v>2437.6633470527759</v>
      </c>
    </row>
    <row r="8" spans="2:27" ht="4" customHeight="1">
      <c r="B8" s="3"/>
      <c r="C8" s="82"/>
      <c r="D8" s="108"/>
      <c r="E8" s="82"/>
      <c r="F8" s="109"/>
      <c r="G8" s="55"/>
      <c r="H8" s="130"/>
      <c r="I8" s="131"/>
      <c r="J8" s="131"/>
      <c r="K8" s="181"/>
      <c r="L8" s="131"/>
      <c r="M8" s="131"/>
      <c r="N8" s="131"/>
      <c r="O8" s="181"/>
      <c r="P8" s="182"/>
      <c r="Q8" s="131"/>
      <c r="R8" s="131"/>
      <c r="S8" s="181"/>
      <c r="T8" s="182"/>
      <c r="U8" s="131"/>
      <c r="V8" s="131"/>
      <c r="W8" s="181"/>
      <c r="X8" s="131"/>
      <c r="Y8" s="131"/>
      <c r="Z8" s="131"/>
      <c r="AA8" s="132"/>
    </row>
    <row r="9" spans="2:27">
      <c r="B9" s="3"/>
      <c r="C9" s="82"/>
      <c r="D9" s="108" t="s">
        <v>40</v>
      </c>
      <c r="E9" s="82"/>
      <c r="F9" s="109"/>
      <c r="G9" s="55" t="s">
        <v>177</v>
      </c>
      <c r="H9" s="130">
        <v>2075.4770000000003</v>
      </c>
      <c r="I9" s="131">
        <v>2057.8172495084618</v>
      </c>
      <c r="J9" s="131">
        <v>2075.5144168820848</v>
      </c>
      <c r="K9" s="181">
        <v>2096.3824311874919</v>
      </c>
      <c r="L9" s="156"/>
      <c r="M9" s="156"/>
      <c r="N9" s="156"/>
      <c r="O9" s="183"/>
      <c r="P9" s="184"/>
      <c r="Q9" s="156"/>
      <c r="R9" s="156"/>
      <c r="S9" s="183"/>
      <c r="T9" s="184"/>
      <c r="U9" s="156"/>
      <c r="V9" s="156"/>
      <c r="W9" s="183"/>
      <c r="X9" s="156"/>
      <c r="Y9" s="156"/>
      <c r="Z9" s="156"/>
      <c r="AA9" s="185"/>
    </row>
    <row r="10" spans="2:27">
      <c r="B10" s="3"/>
      <c r="C10" s="82"/>
      <c r="D10" s="108" t="s">
        <v>41</v>
      </c>
      <c r="E10" s="82"/>
      <c r="F10" s="109"/>
      <c r="G10" s="55" t="s">
        <v>177</v>
      </c>
      <c r="H10" s="130">
        <v>323.59250000000026</v>
      </c>
      <c r="I10" s="131">
        <v>326.49634479280343</v>
      </c>
      <c r="J10" s="131">
        <v>328.21901472791461</v>
      </c>
      <c r="K10" s="181">
        <v>331.51905400441251</v>
      </c>
      <c r="L10" s="156"/>
      <c r="M10" s="156"/>
      <c r="N10" s="156"/>
      <c r="O10" s="183"/>
      <c r="P10" s="184"/>
      <c r="Q10" s="156"/>
      <c r="R10" s="156"/>
      <c r="S10" s="183"/>
      <c r="T10" s="184"/>
      <c r="U10" s="156"/>
      <c r="V10" s="156"/>
      <c r="W10" s="183"/>
      <c r="X10" s="156"/>
      <c r="Y10" s="156"/>
      <c r="Z10" s="156"/>
      <c r="AA10" s="185"/>
    </row>
    <row r="11" spans="2:27" ht="4" customHeight="1">
      <c r="B11" s="3"/>
      <c r="C11" s="82"/>
      <c r="D11" s="82"/>
      <c r="E11" s="82"/>
      <c r="F11" s="109"/>
      <c r="G11" s="55"/>
      <c r="H11" s="170"/>
      <c r="I11" s="82"/>
      <c r="J11" s="82"/>
      <c r="K11" s="109"/>
      <c r="L11" s="82"/>
      <c r="M11" s="82"/>
      <c r="N11" s="82"/>
      <c r="O11" s="109"/>
      <c r="P11" s="186"/>
      <c r="Q11" s="82"/>
      <c r="R11" s="82"/>
      <c r="S11" s="109"/>
      <c r="T11" s="186"/>
      <c r="U11" s="82"/>
      <c r="V11" s="82"/>
      <c r="W11" s="109"/>
      <c r="X11" s="82"/>
      <c r="Y11" s="82"/>
      <c r="Z11" s="82"/>
      <c r="AA11" s="4"/>
    </row>
    <row r="12" spans="2:27">
      <c r="B12" s="3"/>
      <c r="C12" s="82" t="s">
        <v>42</v>
      </c>
      <c r="D12" s="82"/>
      <c r="E12" s="82"/>
      <c r="F12" s="109"/>
      <c r="G12" s="55" t="s">
        <v>193</v>
      </c>
      <c r="H12" s="160">
        <v>181.44225</v>
      </c>
      <c r="I12" s="161">
        <v>199.5835686779227</v>
      </c>
      <c r="J12" s="161">
        <v>191.53938537455196</v>
      </c>
      <c r="K12" s="162">
        <v>171.44488714853742</v>
      </c>
      <c r="L12" s="28">
        <v>165.15319425780456</v>
      </c>
      <c r="M12" s="28">
        <v>180.1492518573686</v>
      </c>
      <c r="N12" s="28">
        <v>190.23188193509313</v>
      </c>
      <c r="O12" s="167">
        <v>190.23467194973372</v>
      </c>
      <c r="P12" s="29">
        <v>197.59564432618572</v>
      </c>
      <c r="Q12" s="28">
        <v>200.91379138131512</v>
      </c>
      <c r="R12" s="28">
        <v>200.54038219211222</v>
      </c>
      <c r="S12" s="167">
        <v>199.28445681207774</v>
      </c>
      <c r="T12" s="29">
        <v>198.15042349911295</v>
      </c>
      <c r="U12" s="28">
        <v>194.41094351930514</v>
      </c>
      <c r="V12" s="28">
        <v>189.49986668667964</v>
      </c>
      <c r="W12" s="167">
        <v>184.09630779311013</v>
      </c>
      <c r="X12" s="28">
        <v>178.67845899757663</v>
      </c>
      <c r="Y12" s="28">
        <v>173.6082461497985</v>
      </c>
      <c r="Z12" s="28">
        <v>169.20810677953219</v>
      </c>
      <c r="AA12" s="30">
        <v>164.2847366672423</v>
      </c>
    </row>
    <row r="13" spans="2:27">
      <c r="B13" s="3"/>
      <c r="C13" s="82" t="s">
        <v>8</v>
      </c>
      <c r="D13" s="82"/>
      <c r="E13" s="82"/>
      <c r="F13" s="109"/>
      <c r="G13" s="55" t="s">
        <v>179</v>
      </c>
      <c r="H13" s="160">
        <v>6.6890954461876388</v>
      </c>
      <c r="I13" s="161">
        <v>7.3523597108678391</v>
      </c>
      <c r="J13" s="161">
        <v>7.0684177477203569</v>
      </c>
      <c r="K13" s="162">
        <v>6.3434275911859235</v>
      </c>
      <c r="L13" s="161">
        <v>6.0651177170045951</v>
      </c>
      <c r="M13" s="161">
        <v>6.6807193080685208</v>
      </c>
      <c r="N13" s="161">
        <v>7.0078216444210657</v>
      </c>
      <c r="O13" s="162">
        <v>7.0027231152563747</v>
      </c>
      <c r="P13" s="187">
        <v>7.2789777424671946</v>
      </c>
      <c r="Q13" s="161">
        <v>7.4028054918573281</v>
      </c>
      <c r="R13" s="161">
        <v>7.384675505161777</v>
      </c>
      <c r="S13" s="162">
        <v>7.342980103985056</v>
      </c>
      <c r="T13" s="187">
        <v>7.3057242363887376</v>
      </c>
      <c r="U13" s="161">
        <v>7.1722979794764399</v>
      </c>
      <c r="V13" s="161">
        <v>6.9954534544546503</v>
      </c>
      <c r="W13" s="162">
        <v>6.8001953205616017</v>
      </c>
      <c r="X13" s="161">
        <v>6.6051798262827406</v>
      </c>
      <c r="Y13" s="161">
        <v>6.4220765102508794</v>
      </c>
      <c r="Z13" s="161">
        <v>6.2629005192408211</v>
      </c>
      <c r="AA13" s="168">
        <v>6.0835535089692536</v>
      </c>
    </row>
    <row r="14" spans="2:27" ht="4" customHeight="1">
      <c r="B14" s="3"/>
      <c r="C14" s="82"/>
      <c r="D14" s="82"/>
      <c r="E14" s="82"/>
      <c r="F14" s="109"/>
      <c r="G14" s="55"/>
      <c r="H14" s="170"/>
      <c r="I14" s="82"/>
      <c r="J14" s="82"/>
      <c r="K14" s="109"/>
      <c r="L14" s="82"/>
      <c r="M14" s="82"/>
      <c r="N14" s="82"/>
      <c r="O14" s="109"/>
      <c r="P14" s="186"/>
      <c r="Q14" s="82"/>
      <c r="R14" s="82"/>
      <c r="S14" s="109"/>
      <c r="T14" s="186"/>
      <c r="U14" s="82"/>
      <c r="V14" s="82"/>
      <c r="W14" s="109"/>
      <c r="X14" s="82"/>
      <c r="Y14" s="82"/>
      <c r="Z14" s="82"/>
      <c r="AA14" s="4"/>
    </row>
    <row r="15" spans="2:27">
      <c r="B15" s="8" t="s">
        <v>22</v>
      </c>
      <c r="C15" s="82"/>
      <c r="D15" s="82"/>
      <c r="E15" s="82"/>
      <c r="F15" s="109"/>
      <c r="G15" s="55"/>
      <c r="H15" s="170"/>
      <c r="I15" s="82"/>
      <c r="J15" s="82"/>
      <c r="K15" s="109"/>
      <c r="L15" s="82"/>
      <c r="M15" s="82"/>
      <c r="N15" s="82"/>
      <c r="O15" s="109"/>
      <c r="P15" s="186"/>
      <c r="Q15" s="82"/>
      <c r="R15" s="82"/>
      <c r="S15" s="109"/>
      <c r="T15" s="186"/>
      <c r="U15" s="82"/>
      <c r="V15" s="82"/>
      <c r="W15" s="109"/>
      <c r="X15" s="82"/>
      <c r="Y15" s="82"/>
      <c r="Z15" s="82"/>
      <c r="AA15" s="4"/>
    </row>
    <row r="16" spans="2:27">
      <c r="B16" s="3"/>
      <c r="C16" s="82" t="s">
        <v>76</v>
      </c>
      <c r="D16" s="82"/>
      <c r="E16" s="82"/>
      <c r="F16" s="109"/>
      <c r="G16" s="55" t="s">
        <v>194</v>
      </c>
      <c r="H16" s="188">
        <v>19362.048338767421</v>
      </c>
      <c r="I16" s="152">
        <v>20398.022060507905</v>
      </c>
      <c r="J16" s="152">
        <v>21451.970954808334</v>
      </c>
      <c r="K16" s="153">
        <v>22441.879507372851</v>
      </c>
      <c r="L16" s="152">
        <v>4914.4895622290487</v>
      </c>
      <c r="M16" s="152">
        <v>4552.0911549756111</v>
      </c>
      <c r="N16" s="152">
        <v>4873.857188270099</v>
      </c>
      <c r="O16" s="153">
        <v>5020.7018223005989</v>
      </c>
      <c r="P16" s="189">
        <v>5012.4989585918229</v>
      </c>
      <c r="Q16" s="152">
        <v>5062.6239481777411</v>
      </c>
      <c r="R16" s="152">
        <v>5123.3754355558731</v>
      </c>
      <c r="S16" s="153">
        <v>5199.175643222341</v>
      </c>
      <c r="T16" s="189">
        <v>5266.3255108863887</v>
      </c>
      <c r="U16" s="152">
        <v>5337.6782215141166</v>
      </c>
      <c r="V16" s="152">
        <v>5394.2374678818305</v>
      </c>
      <c r="W16" s="153">
        <v>5452.9802447506145</v>
      </c>
      <c r="X16" s="152">
        <v>5514.2311279885052</v>
      </c>
      <c r="Y16" s="152">
        <v>5576.6824568314905</v>
      </c>
      <c r="Z16" s="152">
        <v>5639.3070203985017</v>
      </c>
      <c r="AA16" s="154">
        <v>5710.8049704683181</v>
      </c>
    </row>
    <row r="17" spans="1:113" s="195" customFormat="1" ht="16">
      <c r="A17" s="68"/>
      <c r="B17" s="190"/>
      <c r="C17" s="52" t="s">
        <v>132</v>
      </c>
      <c r="D17" s="52"/>
      <c r="E17" s="52"/>
      <c r="F17" s="53"/>
      <c r="G17" s="55" t="s">
        <v>194</v>
      </c>
      <c r="H17" s="191">
        <v>1133</v>
      </c>
      <c r="I17" s="192">
        <v>1189.7860341598157</v>
      </c>
      <c r="J17" s="192">
        <v>1249.7527851270097</v>
      </c>
      <c r="K17" s="193">
        <v>1306.2689507061507</v>
      </c>
      <c r="L17" s="152">
        <v>1127.2029854570001</v>
      </c>
      <c r="M17" s="152">
        <v>1079.2388336500001</v>
      </c>
      <c r="N17" s="152">
        <v>1151.1995228999999</v>
      </c>
      <c r="O17" s="153">
        <v>1174.358657993</v>
      </c>
      <c r="P17" s="152">
        <v>1170.0912638948259</v>
      </c>
      <c r="Q17" s="152">
        <v>1181.7921765337742</v>
      </c>
      <c r="R17" s="152">
        <v>1194.7918904756457</v>
      </c>
      <c r="S17" s="153">
        <v>1212.4688057350174</v>
      </c>
      <c r="T17" s="152">
        <v>1227.2690376127105</v>
      </c>
      <c r="U17" s="152">
        <v>1243.8971348167538</v>
      </c>
      <c r="V17" s="152">
        <v>1257.0777503549164</v>
      </c>
      <c r="W17" s="153">
        <v>1270.767217723658</v>
      </c>
      <c r="X17" s="152">
        <v>1284.5914906509743</v>
      </c>
      <c r="Y17" s="152">
        <v>1298.6854897863352</v>
      </c>
      <c r="Z17" s="152">
        <v>1312.8097959436077</v>
      </c>
      <c r="AA17" s="154">
        <v>1328.9890264436858</v>
      </c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</row>
    <row r="18" spans="1:113">
      <c r="B18" s="3"/>
      <c r="C18" s="82"/>
      <c r="D18" s="108" t="s">
        <v>44</v>
      </c>
      <c r="E18" s="82"/>
      <c r="F18" s="109"/>
      <c r="G18" s="55" t="s">
        <v>194</v>
      </c>
      <c r="H18" s="191">
        <v>1083.5954233042462</v>
      </c>
      <c r="I18" s="196">
        <v>1133.7903557390714</v>
      </c>
      <c r="J18" s="196">
        <v>1196.6213053664649</v>
      </c>
      <c r="K18" s="197">
        <v>1250.0545266664876</v>
      </c>
      <c r="L18" s="245"/>
      <c r="M18" s="245"/>
      <c r="N18" s="245"/>
      <c r="O18" s="246"/>
      <c r="P18" s="247"/>
      <c r="Q18" s="245"/>
      <c r="R18" s="245"/>
      <c r="S18" s="246"/>
      <c r="T18" s="247"/>
      <c r="U18" s="245"/>
      <c r="V18" s="245"/>
      <c r="W18" s="246"/>
      <c r="X18" s="245"/>
      <c r="Y18" s="245"/>
      <c r="Z18" s="245"/>
      <c r="AA18" s="248"/>
    </row>
    <row r="19" spans="1:113" ht="16">
      <c r="B19" s="3"/>
      <c r="C19" s="82"/>
      <c r="D19" s="108" t="s">
        <v>133</v>
      </c>
      <c r="E19" s="82"/>
      <c r="F19" s="109"/>
      <c r="G19" s="55" t="s">
        <v>194</v>
      </c>
      <c r="H19" s="191">
        <v>1319.9449674789673</v>
      </c>
      <c r="I19" s="196">
        <v>1399.7054936120503</v>
      </c>
      <c r="J19" s="196">
        <v>1447.5021766378784</v>
      </c>
      <c r="K19" s="197">
        <v>1515.6745320040291</v>
      </c>
      <c r="L19" s="245"/>
      <c r="M19" s="245"/>
      <c r="N19" s="245"/>
      <c r="O19" s="246"/>
      <c r="P19" s="247"/>
      <c r="Q19" s="245"/>
      <c r="R19" s="245"/>
      <c r="S19" s="246"/>
      <c r="T19" s="247"/>
      <c r="U19" s="245"/>
      <c r="V19" s="245"/>
      <c r="W19" s="246"/>
      <c r="X19" s="245"/>
      <c r="Y19" s="245"/>
      <c r="Z19" s="245"/>
      <c r="AA19" s="248"/>
    </row>
    <row r="20" spans="1:113">
      <c r="B20" s="3"/>
      <c r="C20" s="82" t="s">
        <v>43</v>
      </c>
      <c r="D20" s="82"/>
      <c r="E20" s="82"/>
      <c r="F20" s="109"/>
      <c r="G20" s="55" t="s">
        <v>194</v>
      </c>
      <c r="H20" s="198">
        <v>958.14429825083937</v>
      </c>
      <c r="I20" s="199">
        <v>993.04384357775928</v>
      </c>
      <c r="J20" s="199">
        <v>1026.0334410890107</v>
      </c>
      <c r="K20" s="200">
        <v>1053.5404685164747</v>
      </c>
      <c r="L20" s="245"/>
      <c r="M20" s="245"/>
      <c r="N20" s="245"/>
      <c r="O20" s="246"/>
      <c r="P20" s="247"/>
      <c r="Q20" s="245"/>
      <c r="R20" s="245"/>
      <c r="S20" s="246"/>
      <c r="T20" s="247"/>
      <c r="U20" s="245"/>
      <c r="V20" s="245"/>
      <c r="W20" s="246"/>
      <c r="X20" s="245"/>
      <c r="Y20" s="245"/>
      <c r="Z20" s="245"/>
      <c r="AA20" s="248"/>
    </row>
    <row r="21" spans="1:113" ht="16">
      <c r="B21" s="3"/>
      <c r="C21" s="82" t="s">
        <v>134</v>
      </c>
      <c r="D21" s="82"/>
      <c r="E21" s="82"/>
      <c r="F21" s="109"/>
      <c r="G21" s="55" t="s">
        <v>195</v>
      </c>
      <c r="H21" s="155">
        <v>35224.530177220782</v>
      </c>
      <c r="I21" s="152">
        <v>37199.269487867758</v>
      </c>
      <c r="J21" s="152">
        <v>38953.687610764508</v>
      </c>
      <c r="K21" s="153">
        <v>39978.030950476357</v>
      </c>
      <c r="L21" s="152">
        <v>8763.4349436440225</v>
      </c>
      <c r="M21" s="152">
        <v>8181.9144722553228</v>
      </c>
      <c r="N21" s="152">
        <v>9139.1734480949126</v>
      </c>
      <c r="O21" s="153">
        <v>9140.3437709995687</v>
      </c>
      <c r="P21" s="189">
        <v>8961.8615399455448</v>
      </c>
      <c r="Q21" s="152">
        <v>9258.4531063338018</v>
      </c>
      <c r="R21" s="152">
        <v>9432.869643873084</v>
      </c>
      <c r="S21" s="153">
        <v>9545.4181461000062</v>
      </c>
      <c r="T21" s="189">
        <v>9636.0823520558588</v>
      </c>
      <c r="U21" s="152">
        <v>9706.5895112632952</v>
      </c>
      <c r="V21" s="152">
        <v>9771.5941250872911</v>
      </c>
      <c r="W21" s="153">
        <v>9838.6034372060894</v>
      </c>
      <c r="X21" s="152">
        <v>9899.073144445003</v>
      </c>
      <c r="Y21" s="152">
        <v>9952.0546645380309</v>
      </c>
      <c r="Z21" s="152">
        <v>10010.329053019239</v>
      </c>
      <c r="AA21" s="154">
        <v>10115.643244443341</v>
      </c>
    </row>
    <row r="22" spans="1:113">
      <c r="B22" s="3"/>
      <c r="C22" s="82" t="s">
        <v>73</v>
      </c>
      <c r="D22" s="82"/>
      <c r="E22" s="82"/>
      <c r="F22" s="109"/>
      <c r="G22" s="55" t="s">
        <v>196</v>
      </c>
      <c r="H22" s="160">
        <v>44.142352203018206</v>
      </c>
      <c r="I22" s="161">
        <v>43.162254570295232</v>
      </c>
      <c r="J22" s="161">
        <v>42.483208201488068</v>
      </c>
      <c r="K22" s="162">
        <v>42.462020901610188</v>
      </c>
      <c r="L22" s="161">
        <v>45.032399061971674</v>
      </c>
      <c r="M22" s="161">
        <v>45.045189085882946</v>
      </c>
      <c r="N22" s="161">
        <v>42.86547185287094</v>
      </c>
      <c r="O22" s="162">
        <v>43.626348811347263</v>
      </c>
      <c r="P22" s="187">
        <v>44.344360891188437</v>
      </c>
      <c r="Q22" s="161">
        <v>43.15437210226974</v>
      </c>
      <c r="R22" s="161">
        <v>42.62277645289165</v>
      </c>
      <c r="S22" s="162">
        <v>42.527508834831082</v>
      </c>
      <c r="T22" s="187">
        <v>42.46629035636775</v>
      </c>
      <c r="U22" s="161">
        <v>42.513532160743281</v>
      </c>
      <c r="V22" s="161">
        <v>42.488483936722126</v>
      </c>
      <c r="W22" s="162">
        <v>42.464526352119094</v>
      </c>
      <c r="X22" s="161">
        <v>42.471436959416245</v>
      </c>
      <c r="Y22" s="161">
        <v>42.502041712513027</v>
      </c>
      <c r="Z22" s="161">
        <v>42.505793119144478</v>
      </c>
      <c r="AA22" s="168">
        <v>42.36881181536701</v>
      </c>
    </row>
    <row r="23" spans="1:113" ht="4" customHeight="1">
      <c r="B23" s="3"/>
      <c r="C23" s="82"/>
      <c r="D23" s="82"/>
      <c r="E23" s="82"/>
      <c r="F23" s="109"/>
      <c r="G23" s="55"/>
      <c r="H23" s="170"/>
      <c r="I23" s="82"/>
      <c r="J23" s="82"/>
      <c r="K23" s="109"/>
      <c r="L23" s="82"/>
      <c r="M23" s="82"/>
      <c r="N23" s="82"/>
      <c r="O23" s="109"/>
      <c r="P23" s="186"/>
      <c r="Q23" s="82"/>
      <c r="R23" s="82"/>
      <c r="S23" s="109"/>
      <c r="T23" s="186"/>
      <c r="U23" s="82"/>
      <c r="V23" s="82"/>
      <c r="W23" s="109"/>
      <c r="X23" s="82"/>
      <c r="Y23" s="82"/>
      <c r="Z23" s="82"/>
      <c r="AA23" s="4"/>
    </row>
    <row r="24" spans="1:113">
      <c r="B24" s="8" t="s">
        <v>24</v>
      </c>
      <c r="C24" s="82"/>
      <c r="D24" s="82"/>
      <c r="E24" s="82"/>
      <c r="F24" s="109"/>
      <c r="G24" s="55"/>
      <c r="H24" s="170"/>
      <c r="I24" s="82"/>
      <c r="J24" s="82"/>
      <c r="K24" s="109"/>
      <c r="L24" s="82"/>
      <c r="M24" s="82"/>
      <c r="N24" s="82"/>
      <c r="O24" s="109"/>
      <c r="P24" s="186"/>
      <c r="Q24" s="82"/>
      <c r="R24" s="82"/>
      <c r="S24" s="109"/>
      <c r="T24" s="186"/>
      <c r="U24" s="82"/>
      <c r="V24" s="82"/>
      <c r="W24" s="109"/>
      <c r="X24" s="82"/>
      <c r="Y24" s="82"/>
      <c r="Z24" s="82"/>
      <c r="AA24" s="4"/>
    </row>
    <row r="25" spans="1:113">
      <c r="B25" s="3"/>
      <c r="C25" s="82" t="s">
        <v>77</v>
      </c>
      <c r="D25" s="82"/>
      <c r="E25" s="82"/>
      <c r="F25" s="109"/>
      <c r="G25" s="55" t="s">
        <v>193</v>
      </c>
      <c r="H25" s="130">
        <v>3688.9776644290437</v>
      </c>
      <c r="I25" s="131">
        <v>3661.2392824446238</v>
      </c>
      <c r="J25" s="131">
        <v>3633.5543514293836</v>
      </c>
      <c r="K25" s="181">
        <v>3606.9276387934128</v>
      </c>
      <c r="L25" s="131">
        <v>3699.5710399067398</v>
      </c>
      <c r="M25" s="131">
        <v>3692.3810594899883</v>
      </c>
      <c r="N25" s="131">
        <v>3685.3735027751432</v>
      </c>
      <c r="O25" s="181">
        <v>3678.5850555443039</v>
      </c>
      <c r="P25" s="182">
        <v>3671.6375159206559</v>
      </c>
      <c r="Q25" s="131">
        <v>3664.6614740659661</v>
      </c>
      <c r="R25" s="131">
        <v>3657.8073145392982</v>
      </c>
      <c r="S25" s="181">
        <v>3650.8508252525753</v>
      </c>
      <c r="T25" s="182">
        <v>3643.8544183839003</v>
      </c>
      <c r="U25" s="131">
        <v>3636.8734763125103</v>
      </c>
      <c r="V25" s="131">
        <v>3630.0576727897778</v>
      </c>
      <c r="W25" s="181">
        <v>3623.4318382313463</v>
      </c>
      <c r="X25" s="131">
        <v>3616.8180976084818</v>
      </c>
      <c r="Y25" s="131">
        <v>3610.2164288464878</v>
      </c>
      <c r="Z25" s="131">
        <v>3603.6268099109625</v>
      </c>
      <c r="AA25" s="132">
        <v>3597.0492188077201</v>
      </c>
    </row>
    <row r="26" spans="1:113">
      <c r="B26" s="3"/>
      <c r="C26" s="82" t="s">
        <v>25</v>
      </c>
      <c r="D26" s="82"/>
      <c r="E26" s="82"/>
      <c r="F26" s="109"/>
      <c r="G26" s="55" t="s">
        <v>193</v>
      </c>
      <c r="H26" s="130">
        <v>2712.6754637385484</v>
      </c>
      <c r="I26" s="131">
        <v>2714.5508680481616</v>
      </c>
      <c r="J26" s="131">
        <v>2709.7412023360362</v>
      </c>
      <c r="K26" s="181">
        <v>2702.6641494309551</v>
      </c>
      <c r="L26" s="131">
        <v>2723.0006401156784</v>
      </c>
      <c r="M26" s="131">
        <v>2696.5547203846227</v>
      </c>
      <c r="N26" s="131">
        <v>2714.5651186276541</v>
      </c>
      <c r="O26" s="181">
        <v>2716.5813758262398</v>
      </c>
      <c r="P26" s="182">
        <v>2714.6070687009833</v>
      </c>
      <c r="Q26" s="131">
        <v>2714.0222933360747</v>
      </c>
      <c r="R26" s="131">
        <v>2715.6289000368065</v>
      </c>
      <c r="S26" s="181">
        <v>2713.945210118784</v>
      </c>
      <c r="T26" s="182">
        <v>2712.2625640885103</v>
      </c>
      <c r="U26" s="131">
        <v>2710.5809612987755</v>
      </c>
      <c r="V26" s="131">
        <v>2708.9004011027705</v>
      </c>
      <c r="W26" s="181">
        <v>2707.220882854087</v>
      </c>
      <c r="X26" s="131">
        <v>2705.1263356463855</v>
      </c>
      <c r="Y26" s="131">
        <v>2703.3039216005304</v>
      </c>
      <c r="Z26" s="131">
        <v>2701.7530656872591</v>
      </c>
      <c r="AA26" s="132">
        <v>2700.4732747896442</v>
      </c>
    </row>
    <row r="27" spans="1:113" ht="16">
      <c r="B27" s="3"/>
      <c r="C27" s="82" t="s">
        <v>135</v>
      </c>
      <c r="D27" s="82"/>
      <c r="E27" s="82"/>
      <c r="F27" s="109"/>
      <c r="G27" s="55" t="s">
        <v>179</v>
      </c>
      <c r="H27" s="160">
        <v>73.534931715270389</v>
      </c>
      <c r="I27" s="161">
        <v>74.143280215922005</v>
      </c>
      <c r="J27" s="161">
        <v>74.57571560261772</v>
      </c>
      <c r="K27" s="162">
        <v>74.930027829454502</v>
      </c>
      <c r="L27" s="161">
        <v>73.603145087445625</v>
      </c>
      <c r="M27" s="161">
        <v>73.030239212555287</v>
      </c>
      <c r="N27" s="161">
        <v>73.657802026946385</v>
      </c>
      <c r="O27" s="162">
        <v>73.848540534134244</v>
      </c>
      <c r="P27" s="187">
        <v>73.934506250416192</v>
      </c>
      <c r="Q27" s="161">
        <v>74.059290675076966</v>
      </c>
      <c r="R27" s="161">
        <v>74.241988888877273</v>
      </c>
      <c r="S27" s="162">
        <v>74.337335049317616</v>
      </c>
      <c r="T27" s="187">
        <v>74.433889301522555</v>
      </c>
      <c r="U27" s="161">
        <v>74.530526809722303</v>
      </c>
      <c r="V27" s="161">
        <v>74.624169786837641</v>
      </c>
      <c r="W27" s="162">
        <v>74.714276512388409</v>
      </c>
      <c r="X27" s="161">
        <v>74.792988274281029</v>
      </c>
      <c r="Y27" s="161">
        <v>74.87927593483009</v>
      </c>
      <c r="Z27" s="161">
        <v>74.973164764361755</v>
      </c>
      <c r="AA27" s="168">
        <v>75.074682344345135</v>
      </c>
    </row>
    <row r="28" spans="1:113" ht="16.5" thickBot="1">
      <c r="B28" s="77"/>
      <c r="C28" s="111" t="s">
        <v>136</v>
      </c>
      <c r="D28" s="111"/>
      <c r="E28" s="111"/>
      <c r="F28" s="112"/>
      <c r="G28" s="113" t="s">
        <v>179</v>
      </c>
      <c r="H28" s="173">
        <v>6.7373734999999986</v>
      </c>
      <c r="I28" s="174">
        <v>7.1258035</v>
      </c>
      <c r="J28" s="174">
        <v>7.3629132500000001</v>
      </c>
      <c r="K28" s="175">
        <v>7.2712510000000012</v>
      </c>
      <c r="L28" s="174">
        <v>6.6823600000000001</v>
      </c>
      <c r="M28" s="174">
        <v>6.666671</v>
      </c>
      <c r="N28" s="174">
        <v>6.7393720000000004</v>
      </c>
      <c r="O28" s="175">
        <v>6.8610910000000001</v>
      </c>
      <c r="P28" s="201">
        <v>6.9805370000000009</v>
      </c>
      <c r="Q28" s="174">
        <v>7.0786130000000007</v>
      </c>
      <c r="R28" s="174">
        <v>7.1785069999999989</v>
      </c>
      <c r="S28" s="175">
        <v>7.2655570000000003</v>
      </c>
      <c r="T28" s="201">
        <v>7.3314779999999997</v>
      </c>
      <c r="U28" s="174">
        <v>7.3712979999999995</v>
      </c>
      <c r="V28" s="174">
        <v>7.3811090000000013</v>
      </c>
      <c r="W28" s="175">
        <v>7.3677679999999999</v>
      </c>
      <c r="X28" s="174">
        <v>7.3428809999999993</v>
      </c>
      <c r="Y28" s="174">
        <v>7.3012770000000007</v>
      </c>
      <c r="Z28" s="174">
        <v>7.2490449999999997</v>
      </c>
      <c r="AA28" s="202">
        <v>7.1918010000000008</v>
      </c>
    </row>
    <row r="29" spans="1:113" ht="14.5" thickBot="1"/>
    <row r="30" spans="1:113" ht="30" customHeight="1">
      <c r="B30" s="86" t="str">
        <f>"Strednodobá predikcia "&amp;Súhrn!$H$3&amp;" - trh práce [zmena oproti predchádzajúcemu obdobiu]"</f>
        <v>Strednodobá predikcia P1Q-2021 - trh práce [zmena oproti predchádzajúcemu obdobiu]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8"/>
    </row>
    <row r="31" spans="1:113">
      <c r="B31" s="283" t="s">
        <v>27</v>
      </c>
      <c r="C31" s="284"/>
      <c r="D31" s="284"/>
      <c r="E31" s="284"/>
      <c r="F31" s="285"/>
      <c r="G31" s="286" t="s">
        <v>63</v>
      </c>
      <c r="H31" s="135" t="str">
        <f t="shared" ref="H31:L31" si="0">H$3</f>
        <v>Skutočnosť</v>
      </c>
      <c r="I31" s="272">
        <f t="shared" si="0"/>
        <v>2021</v>
      </c>
      <c r="J31" s="272">
        <f t="shared" si="0"/>
        <v>2022</v>
      </c>
      <c r="K31" s="287">
        <f t="shared" si="0"/>
        <v>2023</v>
      </c>
      <c r="L31" s="289">
        <f t="shared" si="0"/>
        <v>2020</v>
      </c>
      <c r="M31" s="290"/>
      <c r="N31" s="290"/>
      <c r="O31" s="290"/>
      <c r="P31" s="289">
        <f>P$3</f>
        <v>2021</v>
      </c>
      <c r="Q31" s="290"/>
      <c r="R31" s="290"/>
      <c r="S31" s="290"/>
      <c r="T31" s="289">
        <f>T$3</f>
        <v>2022</v>
      </c>
      <c r="U31" s="290"/>
      <c r="V31" s="290"/>
      <c r="W31" s="290"/>
      <c r="X31" s="289">
        <f>X$3</f>
        <v>2023</v>
      </c>
      <c r="Y31" s="290"/>
      <c r="Z31" s="290"/>
      <c r="AA31" s="291"/>
    </row>
    <row r="32" spans="1:113">
      <c r="B32" s="278"/>
      <c r="C32" s="279"/>
      <c r="D32" s="279"/>
      <c r="E32" s="279"/>
      <c r="F32" s="280"/>
      <c r="G32" s="282"/>
      <c r="H32" s="136">
        <f>$H$4</f>
        <v>2020</v>
      </c>
      <c r="I32" s="273"/>
      <c r="J32" s="273"/>
      <c r="K32" s="288"/>
      <c r="L32" s="137" t="s">
        <v>3</v>
      </c>
      <c r="M32" s="137" t="s">
        <v>4</v>
      </c>
      <c r="N32" s="137" t="s">
        <v>5</v>
      </c>
      <c r="O32" s="138" t="s">
        <v>6</v>
      </c>
      <c r="P32" s="139" t="s">
        <v>3</v>
      </c>
      <c r="Q32" s="137" t="s">
        <v>4</v>
      </c>
      <c r="R32" s="137" t="s">
        <v>5</v>
      </c>
      <c r="S32" s="138" t="s">
        <v>6</v>
      </c>
      <c r="T32" s="139" t="s">
        <v>3</v>
      </c>
      <c r="U32" s="137" t="s">
        <v>4</v>
      </c>
      <c r="V32" s="137" t="s">
        <v>5</v>
      </c>
      <c r="W32" s="138" t="s">
        <v>6</v>
      </c>
      <c r="X32" s="137" t="s">
        <v>3</v>
      </c>
      <c r="Y32" s="137" t="s">
        <v>4</v>
      </c>
      <c r="Z32" s="137" t="s">
        <v>5</v>
      </c>
      <c r="AA32" s="203" t="s">
        <v>6</v>
      </c>
    </row>
    <row r="33" spans="2:27" ht="3.75" customHeight="1">
      <c r="B33" s="8"/>
      <c r="C33" s="9"/>
      <c r="D33" s="9"/>
      <c r="E33" s="9"/>
      <c r="F33" s="141"/>
      <c r="G33" s="142"/>
      <c r="H33" s="96"/>
      <c r="I33" s="97"/>
      <c r="J33" s="97"/>
      <c r="K33" s="143"/>
      <c r="L33" s="144"/>
      <c r="M33" s="144"/>
      <c r="N33" s="144"/>
      <c r="O33" s="145"/>
      <c r="P33" s="180"/>
      <c r="Q33" s="144"/>
      <c r="R33" s="144"/>
      <c r="S33" s="145"/>
      <c r="T33" s="180"/>
      <c r="U33" s="144"/>
      <c r="V33" s="144"/>
      <c r="W33" s="145"/>
      <c r="X33" s="144"/>
      <c r="Y33" s="144"/>
      <c r="Z33" s="144"/>
      <c r="AA33" s="146"/>
    </row>
    <row r="34" spans="2:27">
      <c r="B34" s="8" t="s">
        <v>23</v>
      </c>
      <c r="C34" s="9"/>
      <c r="D34" s="9"/>
      <c r="E34" s="9"/>
      <c r="F34" s="94"/>
      <c r="G34" s="95"/>
      <c r="H34" s="96"/>
      <c r="I34" s="97"/>
      <c r="J34" s="97"/>
      <c r="K34" s="143"/>
      <c r="L34" s="144"/>
      <c r="M34" s="144"/>
      <c r="N34" s="144"/>
      <c r="O34" s="145"/>
      <c r="P34" s="180"/>
      <c r="Q34" s="144"/>
      <c r="R34" s="144"/>
      <c r="S34" s="145"/>
      <c r="T34" s="180"/>
      <c r="U34" s="144"/>
      <c r="V34" s="144"/>
      <c r="W34" s="145"/>
      <c r="X34" s="144"/>
      <c r="Y34" s="144"/>
      <c r="Z34" s="144"/>
      <c r="AA34" s="146"/>
    </row>
    <row r="35" spans="2:27">
      <c r="B35" s="8"/>
      <c r="C35" s="102" t="s">
        <v>10</v>
      </c>
      <c r="D35" s="9"/>
      <c r="E35" s="9"/>
      <c r="F35" s="94"/>
      <c r="G35" s="55" t="s">
        <v>191</v>
      </c>
      <c r="H35" s="27">
        <v>-1.8861824759852368</v>
      </c>
      <c r="I35" s="28">
        <v>-0.6150678710531281</v>
      </c>
      <c r="J35" s="28">
        <v>0.81448335299303665</v>
      </c>
      <c r="K35" s="167">
        <v>1.0054381764669245</v>
      </c>
      <c r="L35" s="161">
        <v>-0.50935398198571136</v>
      </c>
      <c r="M35" s="161">
        <v>-1.7860037205154242</v>
      </c>
      <c r="N35" s="161">
        <v>-4.8587791647165091E-2</v>
      </c>
      <c r="O35" s="162">
        <v>0.22876697575422611</v>
      </c>
      <c r="P35" s="187">
        <v>-0.34641366298490084</v>
      </c>
      <c r="Q35" s="161">
        <v>-0.11550183632797939</v>
      </c>
      <c r="R35" s="161">
        <v>0.1356755163579777</v>
      </c>
      <c r="S35" s="162">
        <v>0.2212417647775311</v>
      </c>
      <c r="T35" s="187">
        <v>0.24655734587990707</v>
      </c>
      <c r="U35" s="161">
        <v>0.23433899637275601</v>
      </c>
      <c r="V35" s="161">
        <v>0.24135841208637032</v>
      </c>
      <c r="W35" s="162">
        <v>0.2559802035724914</v>
      </c>
      <c r="X35" s="161">
        <v>0.2455944720725256</v>
      </c>
      <c r="Y35" s="161">
        <v>0.24724982346857871</v>
      </c>
      <c r="Z35" s="161">
        <v>0.25757946708895929</v>
      </c>
      <c r="AA35" s="168">
        <v>0.2821724736128175</v>
      </c>
    </row>
    <row r="36" spans="2:27" ht="4" customHeight="1">
      <c r="B36" s="3"/>
      <c r="C36" s="82"/>
      <c r="D36" s="108"/>
      <c r="E36" s="82"/>
      <c r="F36" s="109"/>
      <c r="G36" s="55"/>
      <c r="H36" s="170"/>
      <c r="I36" s="82"/>
      <c r="J36" s="82"/>
      <c r="K36" s="109"/>
      <c r="L36" s="82"/>
      <c r="M36" s="82"/>
      <c r="N36" s="82"/>
      <c r="O36" s="109"/>
      <c r="P36" s="186"/>
      <c r="Q36" s="82"/>
      <c r="R36" s="82"/>
      <c r="S36" s="109"/>
      <c r="T36" s="186"/>
      <c r="U36" s="82"/>
      <c r="V36" s="82"/>
      <c r="W36" s="109"/>
      <c r="X36" s="82"/>
      <c r="Y36" s="82"/>
      <c r="Z36" s="82"/>
      <c r="AA36" s="4"/>
    </row>
    <row r="37" spans="2:27">
      <c r="B37" s="3"/>
      <c r="C37" s="82"/>
      <c r="D37" s="108" t="s">
        <v>40</v>
      </c>
      <c r="E37" s="82"/>
      <c r="F37" s="109"/>
      <c r="G37" s="55" t="s">
        <v>191</v>
      </c>
      <c r="H37" s="160">
        <v>-1.867539805435058</v>
      </c>
      <c r="I37" s="161">
        <v>-0.85087671371633178</v>
      </c>
      <c r="J37" s="161">
        <v>0.85999703704740682</v>
      </c>
      <c r="K37" s="162">
        <v>1.005438176466896</v>
      </c>
      <c r="L37" s="241"/>
      <c r="M37" s="241"/>
      <c r="N37" s="241"/>
      <c r="O37" s="242"/>
      <c r="P37" s="243"/>
      <c r="Q37" s="241"/>
      <c r="R37" s="241"/>
      <c r="S37" s="242"/>
      <c r="T37" s="243"/>
      <c r="U37" s="241"/>
      <c r="V37" s="241"/>
      <c r="W37" s="242"/>
      <c r="X37" s="241"/>
      <c r="Y37" s="241"/>
      <c r="Z37" s="241"/>
      <c r="AA37" s="244"/>
    </row>
    <row r="38" spans="2:27">
      <c r="B38" s="3"/>
      <c r="C38" s="82"/>
      <c r="D38" s="108" t="s">
        <v>41</v>
      </c>
      <c r="E38" s="82"/>
      <c r="F38" s="109"/>
      <c r="G38" s="55" t="s">
        <v>191</v>
      </c>
      <c r="H38" s="160">
        <v>-2.0055857505065404</v>
      </c>
      <c r="I38" s="161">
        <v>0.89737703834393301</v>
      </c>
      <c r="J38" s="161">
        <v>0.52762303853795345</v>
      </c>
      <c r="K38" s="162">
        <v>1.0054381764668818</v>
      </c>
      <c r="L38" s="241"/>
      <c r="M38" s="241"/>
      <c r="N38" s="241"/>
      <c r="O38" s="242"/>
      <c r="P38" s="243"/>
      <c r="Q38" s="241"/>
      <c r="R38" s="241"/>
      <c r="S38" s="242"/>
      <c r="T38" s="243"/>
      <c r="U38" s="241"/>
      <c r="V38" s="241"/>
      <c r="W38" s="242"/>
      <c r="X38" s="241"/>
      <c r="Y38" s="241"/>
      <c r="Z38" s="241"/>
      <c r="AA38" s="244"/>
    </row>
    <row r="39" spans="2:27" ht="4" customHeight="1">
      <c r="B39" s="3"/>
      <c r="C39" s="82"/>
      <c r="D39" s="82"/>
      <c r="E39" s="82"/>
      <c r="F39" s="109"/>
      <c r="G39" s="55"/>
      <c r="H39" s="170"/>
      <c r="I39" s="82"/>
      <c r="J39" s="82"/>
      <c r="K39" s="109"/>
      <c r="L39" s="82"/>
      <c r="M39" s="82"/>
      <c r="N39" s="82"/>
      <c r="O39" s="109"/>
      <c r="P39" s="186"/>
      <c r="Q39" s="82"/>
      <c r="R39" s="82"/>
      <c r="S39" s="109"/>
      <c r="T39" s="186"/>
      <c r="U39" s="82"/>
      <c r="V39" s="82"/>
      <c r="W39" s="109"/>
      <c r="X39" s="82"/>
      <c r="Y39" s="82"/>
      <c r="Z39" s="82"/>
      <c r="AA39" s="4"/>
    </row>
    <row r="40" spans="2:27">
      <c r="B40" s="3"/>
      <c r="C40" s="82" t="s">
        <v>42</v>
      </c>
      <c r="D40" s="82"/>
      <c r="E40" s="82"/>
      <c r="F40" s="109"/>
      <c r="G40" s="55" t="s">
        <v>191</v>
      </c>
      <c r="H40" s="160">
        <v>15.023051553384661</v>
      </c>
      <c r="I40" s="161">
        <v>9.9983982109584275</v>
      </c>
      <c r="J40" s="161">
        <v>-4.0304837500686403</v>
      </c>
      <c r="K40" s="162">
        <v>-10.491052890620949</v>
      </c>
      <c r="L40" s="161">
        <v>6.3516887224835727</v>
      </c>
      <c r="M40" s="161">
        <v>9.0800893479269718</v>
      </c>
      <c r="N40" s="161">
        <v>5.5968203996247183</v>
      </c>
      <c r="O40" s="162">
        <v>1.4666388263577801E-3</v>
      </c>
      <c r="P40" s="187">
        <v>3.8694168108308986</v>
      </c>
      <c r="Q40" s="161">
        <v>1.679261233942924</v>
      </c>
      <c r="R40" s="161">
        <v>-0.1858554291547847</v>
      </c>
      <c r="S40" s="162">
        <v>-0.62627056271955439</v>
      </c>
      <c r="T40" s="187">
        <v>-0.56905256491437228</v>
      </c>
      <c r="U40" s="161">
        <v>-1.887192524634969</v>
      </c>
      <c r="V40" s="161">
        <v>-2.5261318852340224</v>
      </c>
      <c r="W40" s="162">
        <v>-2.8514842717561493</v>
      </c>
      <c r="X40" s="161">
        <v>-2.9429426697802938</v>
      </c>
      <c r="Y40" s="161">
        <v>-2.837618410312615</v>
      </c>
      <c r="Z40" s="161">
        <v>-2.5345221024061431</v>
      </c>
      <c r="AA40" s="168">
        <v>-2.9096538020514089</v>
      </c>
    </row>
    <row r="41" spans="2:27">
      <c r="B41" s="3"/>
      <c r="C41" s="82" t="s">
        <v>8</v>
      </c>
      <c r="D41" s="82"/>
      <c r="E41" s="82"/>
      <c r="F41" s="109"/>
      <c r="G41" s="55" t="s">
        <v>197</v>
      </c>
      <c r="H41" s="160">
        <v>0.93510400718030617</v>
      </c>
      <c r="I41" s="161">
        <v>0.66326426468020094</v>
      </c>
      <c r="J41" s="161">
        <v>-0.28394196314748266</v>
      </c>
      <c r="K41" s="162">
        <v>-0.72499015653443299</v>
      </c>
      <c r="L41" s="161">
        <v>0.38711352195455739</v>
      </c>
      <c r="M41" s="161">
        <v>0.61560159106392587</v>
      </c>
      <c r="N41" s="161">
        <v>0.32710233635254438</v>
      </c>
      <c r="O41" s="162">
        <v>-5.0985291646904463E-3</v>
      </c>
      <c r="P41" s="187">
        <v>0.27625462721082017</v>
      </c>
      <c r="Q41" s="161">
        <v>0.12382774939013325</v>
      </c>
      <c r="R41" s="161">
        <v>-1.8129986695551714E-2</v>
      </c>
      <c r="S41" s="162">
        <v>-4.1695401176720936E-2</v>
      </c>
      <c r="T41" s="187">
        <v>-3.7255867596318326E-2</v>
      </c>
      <c r="U41" s="161">
        <v>-0.13342625691229737</v>
      </c>
      <c r="V41" s="161">
        <v>-0.17684452502178954</v>
      </c>
      <c r="W41" s="162">
        <v>-0.19525813389304897</v>
      </c>
      <c r="X41" s="161">
        <v>-0.19501549427886067</v>
      </c>
      <c r="Y41" s="161">
        <v>-0.18310331603186153</v>
      </c>
      <c r="Z41" s="161">
        <v>-0.15917599101005764</v>
      </c>
      <c r="AA41" s="168">
        <v>-0.17934701027156816</v>
      </c>
    </row>
    <row r="42" spans="2:27" ht="4" customHeight="1">
      <c r="B42" s="3"/>
      <c r="C42" s="82"/>
      <c r="D42" s="82"/>
      <c r="E42" s="82"/>
      <c r="F42" s="109"/>
      <c r="G42" s="55"/>
      <c r="H42" s="170"/>
      <c r="I42" s="82"/>
      <c r="J42" s="82"/>
      <c r="K42" s="109"/>
      <c r="L42" s="82"/>
      <c r="M42" s="82"/>
      <c r="N42" s="82"/>
      <c r="O42" s="109"/>
      <c r="P42" s="186"/>
      <c r="Q42" s="82"/>
      <c r="R42" s="82"/>
      <c r="S42" s="109"/>
      <c r="T42" s="186"/>
      <c r="U42" s="82"/>
      <c r="V42" s="82"/>
      <c r="W42" s="109"/>
      <c r="X42" s="82"/>
      <c r="Y42" s="82"/>
      <c r="Z42" s="82"/>
      <c r="AA42" s="4"/>
    </row>
    <row r="43" spans="2:27">
      <c r="B43" s="8" t="s">
        <v>22</v>
      </c>
      <c r="C43" s="82"/>
      <c r="D43" s="82"/>
      <c r="E43" s="82"/>
      <c r="F43" s="109"/>
      <c r="G43" s="55"/>
      <c r="H43" s="170"/>
      <c r="I43" s="82"/>
      <c r="J43" s="82"/>
      <c r="K43" s="109"/>
      <c r="L43" s="82"/>
      <c r="M43" s="82"/>
      <c r="N43" s="82"/>
      <c r="O43" s="109"/>
      <c r="P43" s="186"/>
      <c r="Q43" s="82"/>
      <c r="R43" s="82"/>
      <c r="S43" s="109"/>
      <c r="T43" s="186"/>
      <c r="U43" s="82"/>
      <c r="V43" s="82"/>
      <c r="W43" s="109"/>
      <c r="X43" s="82"/>
      <c r="Y43" s="82"/>
      <c r="Z43" s="82"/>
      <c r="AA43" s="4"/>
    </row>
    <row r="44" spans="2:27">
      <c r="B44" s="3"/>
      <c r="C44" s="82" t="s">
        <v>76</v>
      </c>
      <c r="D44" s="82"/>
      <c r="E44" s="82"/>
      <c r="F44" s="109"/>
      <c r="G44" s="55" t="s">
        <v>191</v>
      </c>
      <c r="H44" s="160">
        <v>1.9219201318407215</v>
      </c>
      <c r="I44" s="161">
        <v>5.3505378336764977</v>
      </c>
      <c r="J44" s="161">
        <v>5.166917121542653</v>
      </c>
      <c r="K44" s="162">
        <v>4.614534275894286</v>
      </c>
      <c r="L44" s="161">
        <v>1.6151948033102883</v>
      </c>
      <c r="M44" s="161">
        <v>-7.3740803121996237</v>
      </c>
      <c r="N44" s="161">
        <v>7.0685322929613363</v>
      </c>
      <c r="O44" s="162">
        <v>3.0129039148687013</v>
      </c>
      <c r="P44" s="187">
        <v>-0.16338081804303783</v>
      </c>
      <c r="Q44" s="161">
        <v>1</v>
      </c>
      <c r="R44" s="161">
        <v>1.1999999999999744</v>
      </c>
      <c r="S44" s="162">
        <v>1.4794974254749889</v>
      </c>
      <c r="T44" s="187">
        <v>1.2915483582783764</v>
      </c>
      <c r="U44" s="161">
        <v>1.3548860677189367</v>
      </c>
      <c r="V44" s="161">
        <v>1.0596226302991738</v>
      </c>
      <c r="W44" s="162">
        <v>1.0889913026363303</v>
      </c>
      <c r="X44" s="161">
        <v>1.1232551831973865</v>
      </c>
      <c r="Y44" s="161">
        <v>1.1325482627306371</v>
      </c>
      <c r="Z44" s="161">
        <v>1.1229716601542492</v>
      </c>
      <c r="AA44" s="168">
        <v>1.2678499292766645</v>
      </c>
    </row>
    <row r="45" spans="2:27" ht="16">
      <c r="B45" s="3"/>
      <c r="C45" s="52" t="s">
        <v>132</v>
      </c>
      <c r="D45" s="52"/>
      <c r="E45" s="52"/>
      <c r="F45" s="53"/>
      <c r="G45" s="55" t="s">
        <v>191</v>
      </c>
      <c r="H45" s="204">
        <v>3.7308308537422903</v>
      </c>
      <c r="I45" s="205">
        <v>5.0120065454382683</v>
      </c>
      <c r="J45" s="205">
        <v>5.0401290018116924</v>
      </c>
      <c r="K45" s="206">
        <v>4.5221876079593955</v>
      </c>
      <c r="L45" s="161">
        <v>1.4414535315052035</v>
      </c>
      <c r="M45" s="161">
        <v>-4.2551476908619037</v>
      </c>
      <c r="N45" s="161">
        <v>6.6677260867854358</v>
      </c>
      <c r="O45" s="162">
        <v>2.0117394623878653</v>
      </c>
      <c r="P45" s="187">
        <v>-0.36338081804302647</v>
      </c>
      <c r="Q45" s="161">
        <v>1</v>
      </c>
      <c r="R45" s="161">
        <v>1.0999999999999943</v>
      </c>
      <c r="S45" s="162">
        <v>1.4794974254750457</v>
      </c>
      <c r="T45" s="187">
        <v>1.2206690850673709</v>
      </c>
      <c r="U45" s="161">
        <v>1.3548860677189651</v>
      </c>
      <c r="V45" s="161">
        <v>1.0596226302992591</v>
      </c>
      <c r="W45" s="162">
        <v>1.0889913026363303</v>
      </c>
      <c r="X45" s="161">
        <v>1.0878682369600341</v>
      </c>
      <c r="Y45" s="161">
        <v>1.0971580644846739</v>
      </c>
      <c r="Z45" s="161">
        <v>1.0875848131325654</v>
      </c>
      <c r="AA45" s="168">
        <v>1.2324123837337027</v>
      </c>
    </row>
    <row r="46" spans="2:27">
      <c r="B46" s="3"/>
      <c r="C46" s="82"/>
      <c r="D46" s="108" t="s">
        <v>44</v>
      </c>
      <c r="E46" s="82"/>
      <c r="F46" s="109"/>
      <c r="G46" s="55" t="s">
        <v>191</v>
      </c>
      <c r="H46" s="207">
        <v>2.1634808801990175</v>
      </c>
      <c r="I46" s="208">
        <v>4.6322577001814977</v>
      </c>
      <c r="J46" s="208">
        <v>5.5416726125207276</v>
      </c>
      <c r="K46" s="209">
        <v>4.4653409612875663</v>
      </c>
      <c r="L46" s="241"/>
      <c r="M46" s="241"/>
      <c r="N46" s="241"/>
      <c r="O46" s="242"/>
      <c r="P46" s="243"/>
      <c r="Q46" s="241"/>
      <c r="R46" s="241"/>
      <c r="S46" s="242"/>
      <c r="T46" s="243"/>
      <c r="U46" s="241"/>
      <c r="V46" s="241"/>
      <c r="W46" s="242"/>
      <c r="X46" s="241"/>
      <c r="Y46" s="241"/>
      <c r="Z46" s="241"/>
      <c r="AA46" s="244"/>
    </row>
    <row r="47" spans="2:27" ht="16">
      <c r="B47" s="3"/>
      <c r="C47" s="82"/>
      <c r="D47" s="108" t="s">
        <v>137</v>
      </c>
      <c r="E47" s="82"/>
      <c r="F47" s="109"/>
      <c r="G47" s="55" t="s">
        <v>191</v>
      </c>
      <c r="H47" s="207">
        <v>8.5605430051833906</v>
      </c>
      <c r="I47" s="208">
        <v>6.0427160297009834</v>
      </c>
      <c r="J47" s="208">
        <v>3.4147671237957979</v>
      </c>
      <c r="K47" s="209">
        <v>4.7096547740256227</v>
      </c>
      <c r="L47" s="241"/>
      <c r="M47" s="241"/>
      <c r="N47" s="241"/>
      <c r="O47" s="242"/>
      <c r="P47" s="243"/>
      <c r="Q47" s="241"/>
      <c r="R47" s="241"/>
      <c r="S47" s="242"/>
      <c r="T47" s="243"/>
      <c r="U47" s="241"/>
      <c r="V47" s="241"/>
      <c r="W47" s="242"/>
      <c r="X47" s="241"/>
      <c r="Y47" s="241"/>
      <c r="Z47" s="241"/>
      <c r="AA47" s="244"/>
    </row>
    <row r="48" spans="2:27">
      <c r="B48" s="3"/>
      <c r="C48" s="82" t="s">
        <v>43</v>
      </c>
      <c r="D48" s="82"/>
      <c r="E48" s="82"/>
      <c r="F48" s="109"/>
      <c r="G48" s="55" t="s">
        <v>191</v>
      </c>
      <c r="H48" s="210">
        <v>1.677029284493841</v>
      </c>
      <c r="I48" s="211">
        <v>3.6424101662590402</v>
      </c>
      <c r="J48" s="211">
        <v>3.3220685798117273</v>
      </c>
      <c r="K48" s="212">
        <v>2.68090944465402</v>
      </c>
      <c r="L48" s="241"/>
      <c r="M48" s="241"/>
      <c r="N48" s="241"/>
      <c r="O48" s="242"/>
      <c r="P48" s="243"/>
      <c r="Q48" s="241"/>
      <c r="R48" s="241"/>
      <c r="S48" s="242"/>
      <c r="T48" s="243"/>
      <c r="U48" s="241"/>
      <c r="V48" s="241"/>
      <c r="W48" s="242"/>
      <c r="X48" s="241"/>
      <c r="Y48" s="241"/>
      <c r="Z48" s="241"/>
      <c r="AA48" s="244"/>
    </row>
    <row r="49" spans="2:27" ht="16">
      <c r="B49" s="3"/>
      <c r="C49" s="82" t="s">
        <v>134</v>
      </c>
      <c r="D49" s="82"/>
      <c r="E49" s="82"/>
      <c r="F49" s="109"/>
      <c r="G49" s="55" t="s">
        <v>191</v>
      </c>
      <c r="H49" s="160">
        <v>-3.3653351844853461</v>
      </c>
      <c r="I49" s="161">
        <v>5.606148047147002</v>
      </c>
      <c r="J49" s="161">
        <v>4.716270365118163</v>
      </c>
      <c r="K49" s="162">
        <v>2.6296440787515678</v>
      </c>
      <c r="L49" s="161">
        <v>-4.5946488557165566</v>
      </c>
      <c r="M49" s="161">
        <v>-6.6357595523712689</v>
      </c>
      <c r="N49" s="161">
        <v>11.69969423520169</v>
      </c>
      <c r="O49" s="162">
        <v>1.2805566184994177E-2</v>
      </c>
      <c r="P49" s="187">
        <v>-1.9526861956802151</v>
      </c>
      <c r="Q49" s="161">
        <v>3.3094861493481602</v>
      </c>
      <c r="R49" s="161">
        <v>1.8838626230116375</v>
      </c>
      <c r="S49" s="162">
        <v>1.1931523118208816</v>
      </c>
      <c r="T49" s="187">
        <v>0.94981911287872833</v>
      </c>
      <c r="U49" s="161">
        <v>0.73169942546613242</v>
      </c>
      <c r="V49" s="161">
        <v>0.66969571288211682</v>
      </c>
      <c r="W49" s="162">
        <v>0.68575619557059042</v>
      </c>
      <c r="X49" s="161">
        <v>0.61461677589565511</v>
      </c>
      <c r="Y49" s="161">
        <v>0.53521697758904452</v>
      </c>
      <c r="Z49" s="161">
        <v>0.58555133030826312</v>
      </c>
      <c r="AA49" s="168">
        <v>1.0520552408048758</v>
      </c>
    </row>
    <row r="50" spans="2:27" ht="4" customHeight="1">
      <c r="B50" s="3"/>
      <c r="C50" s="82"/>
      <c r="D50" s="82"/>
      <c r="E50" s="82"/>
      <c r="F50" s="109"/>
      <c r="G50" s="55"/>
      <c r="H50" s="170"/>
      <c r="I50" s="82"/>
      <c r="J50" s="82"/>
      <c r="K50" s="109"/>
      <c r="L50" s="82"/>
      <c r="M50" s="82"/>
      <c r="N50" s="82"/>
      <c r="O50" s="109"/>
      <c r="P50" s="186"/>
      <c r="Q50" s="82"/>
      <c r="R50" s="82"/>
      <c r="S50" s="109"/>
      <c r="T50" s="186"/>
      <c r="U50" s="82"/>
      <c r="V50" s="82"/>
      <c r="W50" s="109"/>
      <c r="X50" s="82"/>
      <c r="Y50" s="82"/>
      <c r="Z50" s="82"/>
      <c r="AA50" s="4"/>
    </row>
    <row r="51" spans="2:27">
      <c r="B51" s="8" t="s">
        <v>24</v>
      </c>
      <c r="C51" s="82"/>
      <c r="D51" s="82"/>
      <c r="E51" s="82"/>
      <c r="F51" s="109"/>
      <c r="G51" s="55"/>
      <c r="H51" s="170"/>
      <c r="I51" s="82"/>
      <c r="J51" s="82"/>
      <c r="K51" s="109"/>
      <c r="L51" s="82"/>
      <c r="M51" s="82"/>
      <c r="N51" s="82"/>
      <c r="O51" s="109"/>
      <c r="P51" s="186"/>
      <c r="Q51" s="82"/>
      <c r="R51" s="82"/>
      <c r="S51" s="109"/>
      <c r="T51" s="186"/>
      <c r="U51" s="82"/>
      <c r="V51" s="82"/>
      <c r="W51" s="109"/>
      <c r="X51" s="82"/>
      <c r="Y51" s="82"/>
      <c r="Z51" s="82"/>
      <c r="AA51" s="4"/>
    </row>
    <row r="52" spans="2:27">
      <c r="B52" s="3"/>
      <c r="C52" s="82" t="s">
        <v>77</v>
      </c>
      <c r="D52" s="82"/>
      <c r="E52" s="82"/>
      <c r="F52" s="109"/>
      <c r="G52" s="55" t="s">
        <v>191</v>
      </c>
      <c r="H52" s="160">
        <v>-0.78219275082516049</v>
      </c>
      <c r="I52" s="161">
        <v>-0.75192599434491569</v>
      </c>
      <c r="J52" s="161">
        <v>-0.75616284212800622</v>
      </c>
      <c r="K52" s="162">
        <v>-0.73280072514934602</v>
      </c>
      <c r="L52" s="161">
        <v>-0.19941546884439276</v>
      </c>
      <c r="M52" s="161">
        <v>-0.19434632661987905</v>
      </c>
      <c r="N52" s="161">
        <v>-0.18978422329500688</v>
      </c>
      <c r="O52" s="162">
        <v>-0.18419970800049157</v>
      </c>
      <c r="P52" s="187">
        <v>-0.18886445518437256</v>
      </c>
      <c r="Q52" s="161">
        <v>-0.18999810913906856</v>
      </c>
      <c r="R52" s="161">
        <v>-0.1870339068198632</v>
      </c>
      <c r="S52" s="162">
        <v>-0.19018195023755879</v>
      </c>
      <c r="T52" s="187">
        <v>-0.19163770867551477</v>
      </c>
      <c r="U52" s="161">
        <v>-0.19158125626999833</v>
      </c>
      <c r="V52" s="161">
        <v>-0.18740832110670169</v>
      </c>
      <c r="W52" s="162">
        <v>-0.18252697768681969</v>
      </c>
      <c r="X52" s="161">
        <v>-0.18252697768679127</v>
      </c>
      <c r="Y52" s="161">
        <v>-0.18252697768679127</v>
      </c>
      <c r="Z52" s="161">
        <v>-0.18252697768679127</v>
      </c>
      <c r="AA52" s="168">
        <v>-0.18252697768681969</v>
      </c>
    </row>
    <row r="53" spans="2:27" ht="14.5" thickBot="1">
      <c r="B53" s="77"/>
      <c r="C53" s="111" t="s">
        <v>25</v>
      </c>
      <c r="D53" s="111"/>
      <c r="E53" s="111"/>
      <c r="F53" s="112"/>
      <c r="G53" s="113" t="s">
        <v>191</v>
      </c>
      <c r="H53" s="173">
        <v>-1.0470834492646759</v>
      </c>
      <c r="I53" s="174">
        <v>6.9134857253743576E-2</v>
      </c>
      <c r="J53" s="174">
        <v>-0.17718090195833724</v>
      </c>
      <c r="K53" s="175">
        <v>-0.26117080476097954</v>
      </c>
      <c r="L53" s="174">
        <v>-0.43633728264205729</v>
      </c>
      <c r="M53" s="174">
        <v>-0.97120505009989699</v>
      </c>
      <c r="N53" s="174">
        <v>0.66790405204397985</v>
      </c>
      <c r="O53" s="175">
        <v>7.4275514142186694E-2</v>
      </c>
      <c r="P53" s="201">
        <v>-7.2676163608605293E-2</v>
      </c>
      <c r="Q53" s="174">
        <v>-2.1541805134560832E-2</v>
      </c>
      <c r="R53" s="174">
        <v>5.9196518196500847E-2</v>
      </c>
      <c r="S53" s="175">
        <v>-6.1999999999997613E-2</v>
      </c>
      <c r="T53" s="201">
        <v>-6.1999999999997613E-2</v>
      </c>
      <c r="U53" s="174">
        <v>-6.2000000000011823E-2</v>
      </c>
      <c r="V53" s="174">
        <v>-6.1999999999997613E-2</v>
      </c>
      <c r="W53" s="175">
        <v>-6.1999999999983402E-2</v>
      </c>
      <c r="X53" s="174">
        <v>-7.7368907020741062E-2</v>
      </c>
      <c r="Y53" s="174">
        <v>-6.7368907020735946E-2</v>
      </c>
      <c r="Z53" s="174">
        <v>-5.7368907020745041E-2</v>
      </c>
      <c r="AA53" s="202">
        <v>-4.7368907020725715E-2</v>
      </c>
    </row>
    <row r="54" spans="2:27" ht="14.5" thickBot="1"/>
    <row r="55" spans="2:27" ht="30" customHeight="1">
      <c r="B55" s="86" t="str">
        <f>"Strednodobá predikcia "&amp;Súhrn!$H$3&amp;" - trh práce [zmena oproti rovnakému obdobiu predchádzajúceho roka]"</f>
        <v>Strednodobá predikcia P1Q-2021 - trh práce [zmena oproti rovnakému obdobiu predchádzajúceho roka]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213"/>
      <c r="Y55" s="213"/>
      <c r="Z55" s="213"/>
      <c r="AA55" s="214"/>
    </row>
    <row r="56" spans="2:27">
      <c r="B56" s="283" t="s">
        <v>27</v>
      </c>
      <c r="C56" s="284"/>
      <c r="D56" s="284"/>
      <c r="E56" s="284"/>
      <c r="F56" s="285"/>
      <c r="G56" s="286" t="s">
        <v>63</v>
      </c>
      <c r="H56" s="135" t="str">
        <f t="shared" ref="H56:L56" si="1">H$3</f>
        <v>Skutočnosť</v>
      </c>
      <c r="I56" s="272">
        <f t="shared" si="1"/>
        <v>2021</v>
      </c>
      <c r="J56" s="272">
        <f t="shared" si="1"/>
        <v>2022</v>
      </c>
      <c r="K56" s="287">
        <f t="shared" si="1"/>
        <v>2023</v>
      </c>
      <c r="L56" s="289">
        <f t="shared" si="1"/>
        <v>2020</v>
      </c>
      <c r="M56" s="290"/>
      <c r="N56" s="290"/>
      <c r="O56" s="290"/>
      <c r="P56" s="289">
        <f>P$3</f>
        <v>2021</v>
      </c>
      <c r="Q56" s="290"/>
      <c r="R56" s="290"/>
      <c r="S56" s="290"/>
      <c r="T56" s="289">
        <f>T$3</f>
        <v>2022</v>
      </c>
      <c r="U56" s="290"/>
      <c r="V56" s="290"/>
      <c r="W56" s="290"/>
      <c r="X56" s="289">
        <f>X$3</f>
        <v>2023</v>
      </c>
      <c r="Y56" s="290"/>
      <c r="Z56" s="290"/>
      <c r="AA56" s="291"/>
    </row>
    <row r="57" spans="2:27">
      <c r="B57" s="278"/>
      <c r="C57" s="279"/>
      <c r="D57" s="279"/>
      <c r="E57" s="279"/>
      <c r="F57" s="280"/>
      <c r="G57" s="282"/>
      <c r="H57" s="136">
        <f>$H$4</f>
        <v>2020</v>
      </c>
      <c r="I57" s="273"/>
      <c r="J57" s="273"/>
      <c r="K57" s="288"/>
      <c r="L57" s="137" t="s">
        <v>3</v>
      </c>
      <c r="M57" s="137" t="s">
        <v>4</v>
      </c>
      <c r="N57" s="137" t="s">
        <v>5</v>
      </c>
      <c r="O57" s="138" t="s">
        <v>6</v>
      </c>
      <c r="P57" s="139" t="s">
        <v>3</v>
      </c>
      <c r="Q57" s="137" t="s">
        <v>4</v>
      </c>
      <c r="R57" s="137" t="s">
        <v>5</v>
      </c>
      <c r="S57" s="138" t="s">
        <v>6</v>
      </c>
      <c r="T57" s="139" t="s">
        <v>3</v>
      </c>
      <c r="U57" s="137" t="s">
        <v>4</v>
      </c>
      <c r="V57" s="137" t="s">
        <v>5</v>
      </c>
      <c r="W57" s="138" t="s">
        <v>6</v>
      </c>
      <c r="X57" s="137" t="s">
        <v>3</v>
      </c>
      <c r="Y57" s="137" t="s">
        <v>4</v>
      </c>
      <c r="Z57" s="137" t="s">
        <v>5</v>
      </c>
      <c r="AA57" s="140" t="s">
        <v>6</v>
      </c>
    </row>
    <row r="58" spans="2:27" ht="4" customHeight="1">
      <c r="B58" s="3"/>
      <c r="C58" s="82"/>
      <c r="D58" s="82"/>
      <c r="E58" s="82"/>
      <c r="F58" s="109"/>
      <c r="G58" s="55"/>
      <c r="H58" s="170"/>
      <c r="I58" s="82"/>
      <c r="J58" s="82"/>
      <c r="K58" s="109"/>
      <c r="L58" s="82"/>
      <c r="M58" s="82"/>
      <c r="N58" s="82"/>
      <c r="O58" s="109"/>
      <c r="P58" s="186"/>
      <c r="Q58" s="82"/>
      <c r="R58" s="82"/>
      <c r="S58" s="109"/>
      <c r="T58" s="186"/>
      <c r="U58" s="82"/>
      <c r="V58" s="82"/>
      <c r="W58" s="109"/>
      <c r="X58" s="82"/>
      <c r="Y58" s="82"/>
      <c r="Z58" s="82"/>
      <c r="AA58" s="4"/>
    </row>
    <row r="59" spans="2:27">
      <c r="B59" s="8" t="s">
        <v>22</v>
      </c>
      <c r="C59" s="82"/>
      <c r="D59" s="82"/>
      <c r="E59" s="82"/>
      <c r="F59" s="109"/>
      <c r="G59" s="55"/>
      <c r="H59" s="170"/>
      <c r="I59" s="82"/>
      <c r="J59" s="82"/>
      <c r="K59" s="109"/>
      <c r="L59" s="82"/>
      <c r="M59" s="82"/>
      <c r="N59" s="82"/>
      <c r="O59" s="109"/>
      <c r="P59" s="186"/>
      <c r="Q59" s="82"/>
      <c r="R59" s="82"/>
      <c r="S59" s="109"/>
      <c r="T59" s="186"/>
      <c r="U59" s="82"/>
      <c r="V59" s="82"/>
      <c r="W59" s="109"/>
      <c r="X59" s="82"/>
      <c r="Y59" s="82"/>
      <c r="Z59" s="82"/>
      <c r="AA59" s="4"/>
    </row>
    <row r="60" spans="2:27">
      <c r="B60" s="3"/>
      <c r="C60" s="82" t="s">
        <v>76</v>
      </c>
      <c r="D60" s="82"/>
      <c r="E60" s="82"/>
      <c r="F60" s="109"/>
      <c r="G60" s="55" t="s">
        <v>191</v>
      </c>
      <c r="H60" s="160">
        <v>1.9219201318407215</v>
      </c>
      <c r="I60" s="161">
        <v>5.3505378336764977</v>
      </c>
      <c r="J60" s="161">
        <v>5.166917121542653</v>
      </c>
      <c r="K60" s="162">
        <v>4.614534275894286</v>
      </c>
      <c r="L60" s="161">
        <v>5.8771306779347157</v>
      </c>
      <c r="M60" s="161">
        <v>-4.0155202254053393</v>
      </c>
      <c r="N60" s="161">
        <v>2.0384266884703237</v>
      </c>
      <c r="O60" s="162">
        <v>3.8113088373332289</v>
      </c>
      <c r="P60" s="187">
        <v>1.9942945268627312</v>
      </c>
      <c r="Q60" s="161">
        <v>11.215346437957379</v>
      </c>
      <c r="R60" s="161">
        <v>5.1195231548082631</v>
      </c>
      <c r="S60" s="162">
        <v>3.5547584229959455</v>
      </c>
      <c r="T60" s="187">
        <v>5.063872419554059</v>
      </c>
      <c r="U60" s="161">
        <v>5.4330378110619648</v>
      </c>
      <c r="V60" s="161">
        <v>5.2867886754149254</v>
      </c>
      <c r="W60" s="162">
        <v>4.8816316074863551</v>
      </c>
      <c r="X60" s="161">
        <v>4.7073736059355582</v>
      </c>
      <c r="Y60" s="161">
        <v>4.4776815948559943</v>
      </c>
      <c r="Z60" s="161">
        <v>4.5431732283915096</v>
      </c>
      <c r="AA60" s="168">
        <v>4.7281434031583416</v>
      </c>
    </row>
    <row r="61" spans="2:27" ht="16">
      <c r="B61" s="3"/>
      <c r="C61" s="82" t="s">
        <v>132</v>
      </c>
      <c r="D61" s="82"/>
      <c r="E61" s="82"/>
      <c r="F61" s="109"/>
      <c r="G61" s="55" t="s">
        <v>191</v>
      </c>
      <c r="H61" s="160">
        <v>3.7308308537422903</v>
      </c>
      <c r="I61" s="161">
        <v>5.0120065454382683</v>
      </c>
      <c r="J61" s="161">
        <v>5.0401290018116924</v>
      </c>
      <c r="K61" s="162">
        <v>4.5221876079593955</v>
      </c>
      <c r="L61" s="161">
        <v>6.1441629740830876</v>
      </c>
      <c r="M61" s="161">
        <v>-1.2791598353285849</v>
      </c>
      <c r="N61" s="161">
        <v>4.4042560553137093</v>
      </c>
      <c r="O61" s="162">
        <v>5.6851789527682826</v>
      </c>
      <c r="P61" s="187">
        <v>3.8048407421878494</v>
      </c>
      <c r="Q61" s="161">
        <v>9.5023770166736199</v>
      </c>
      <c r="R61" s="161">
        <v>3.7866909000997282</v>
      </c>
      <c r="S61" s="162">
        <v>3.2451881273774177</v>
      </c>
      <c r="T61" s="187">
        <v>4.8866080349629897</v>
      </c>
      <c r="U61" s="161">
        <v>5.2551505684472346</v>
      </c>
      <c r="V61" s="161">
        <v>5.2131137125876137</v>
      </c>
      <c r="W61" s="162">
        <v>4.8082401553662351</v>
      </c>
      <c r="X61" s="161">
        <v>4.6707324377520081</v>
      </c>
      <c r="Y61" s="161">
        <v>4.404572808800026</v>
      </c>
      <c r="Z61" s="161">
        <v>4.4334605057607916</v>
      </c>
      <c r="AA61" s="168">
        <v>4.5816265880954461</v>
      </c>
    </row>
    <row r="62" spans="2:27" ht="16.5" thickBot="1">
      <c r="B62" s="77"/>
      <c r="C62" s="111" t="s">
        <v>134</v>
      </c>
      <c r="D62" s="111"/>
      <c r="E62" s="111"/>
      <c r="F62" s="112"/>
      <c r="G62" s="113" t="s">
        <v>191</v>
      </c>
      <c r="H62" s="173">
        <v>-3.3653351844853461</v>
      </c>
      <c r="I62" s="174">
        <v>5.606148047147002</v>
      </c>
      <c r="J62" s="174">
        <v>4.716270365118163</v>
      </c>
      <c r="K62" s="175">
        <v>2.6296440787515678</v>
      </c>
      <c r="L62" s="174">
        <v>-3.3335052431867922</v>
      </c>
      <c r="M62" s="174">
        <v>-9.880248337615285</v>
      </c>
      <c r="N62" s="174">
        <v>0.19658241376319552</v>
      </c>
      <c r="O62" s="175">
        <v>-0.49133557108760328</v>
      </c>
      <c r="P62" s="201">
        <v>2.2642559404795577</v>
      </c>
      <c r="Q62" s="174">
        <v>13.157539567652492</v>
      </c>
      <c r="R62" s="174">
        <v>3.2135969127426165</v>
      </c>
      <c r="S62" s="175">
        <v>4.4317192574928583</v>
      </c>
      <c r="T62" s="201">
        <v>7.5232228159866281</v>
      </c>
      <c r="U62" s="174">
        <v>4.8402945911441719</v>
      </c>
      <c r="V62" s="174">
        <v>3.5908953902932268</v>
      </c>
      <c r="W62" s="175">
        <v>3.0714766668013453</v>
      </c>
      <c r="X62" s="174">
        <v>2.7292293982215057</v>
      </c>
      <c r="Y62" s="174">
        <v>2.5288506636641443</v>
      </c>
      <c r="Z62" s="174">
        <v>2.4431523134902591</v>
      </c>
      <c r="AA62" s="202">
        <v>2.8158448402299143</v>
      </c>
    </row>
    <row r="63" spans="2:27" ht="4" customHeight="1"/>
    <row r="64" spans="2:27">
      <c r="B64" s="72" t="s">
        <v>142</v>
      </c>
    </row>
    <row r="65" spans="2:2">
      <c r="B65" s="72" t="s">
        <v>158</v>
      </c>
    </row>
    <row r="66" spans="2:2">
      <c r="B66" s="72" t="s">
        <v>159</v>
      </c>
    </row>
    <row r="67" spans="2:2">
      <c r="B67" s="72" t="s">
        <v>143</v>
      </c>
    </row>
    <row r="68" spans="2:2">
      <c r="B68" s="72" t="s">
        <v>160</v>
      </c>
    </row>
    <row r="69" spans="2:2">
      <c r="B69" s="72" t="s">
        <v>161</v>
      </c>
    </row>
  </sheetData>
  <mergeCells count="27">
    <mergeCell ref="L56:O56"/>
    <mergeCell ref="L31:O31"/>
    <mergeCell ref="K56:K57"/>
    <mergeCell ref="K31:K32"/>
    <mergeCell ref="K3:K4"/>
    <mergeCell ref="L3:O3"/>
    <mergeCell ref="X3:AA3"/>
    <mergeCell ref="X31:AA31"/>
    <mergeCell ref="X56:AA56"/>
    <mergeCell ref="P31:S31"/>
    <mergeCell ref="T56:W56"/>
    <mergeCell ref="T31:W31"/>
    <mergeCell ref="P56:S56"/>
    <mergeCell ref="P3:S3"/>
    <mergeCell ref="T3:W3"/>
    <mergeCell ref="J3:J4"/>
    <mergeCell ref="B3:F4"/>
    <mergeCell ref="G3:G4"/>
    <mergeCell ref="B56:F57"/>
    <mergeCell ref="I3:I4"/>
    <mergeCell ref="I31:I32"/>
    <mergeCell ref="J31:J32"/>
    <mergeCell ref="J56:J57"/>
    <mergeCell ref="B31:F32"/>
    <mergeCell ref="G31:G32"/>
    <mergeCell ref="G56:G57"/>
    <mergeCell ref="I56:I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70" zoomScaleNormal="70" workbookViewId="0">
      <selection activeCell="N45" sqref="N45"/>
    </sheetView>
  </sheetViews>
  <sheetFormatPr defaultColWidth="9.1796875" defaultRowHeight="14"/>
  <cols>
    <col min="1" max="5" width="3.1796875" style="72" customWidth="1"/>
    <col min="6" max="6" width="33.81640625" style="72" customWidth="1"/>
    <col min="7" max="7" width="22" style="72" customWidth="1"/>
    <col min="8" max="8" width="10.81640625" style="72" customWidth="1"/>
    <col min="9" max="11" width="9.1796875" style="72" customWidth="1"/>
    <col min="12" max="23" width="9.1796875" style="72"/>
    <col min="24" max="27" width="9.1796875" style="72" customWidth="1"/>
    <col min="28" max="16384" width="9.1796875" style="72"/>
  </cols>
  <sheetData>
    <row r="1" spans="2:27" ht="22.5" customHeight="1" thickBot="1">
      <c r="B1" s="71" t="s">
        <v>90</v>
      </c>
    </row>
    <row r="2" spans="2:27" ht="30" customHeight="1">
      <c r="B2" s="86" t="str">
        <f>"Strednodobá predikcia "&amp;Súhrn!$H$3&amp;" - obchodná a platobná bilancia [objem]"</f>
        <v>Strednodobá predikcia P1Q-2021 - obchodná a platobná bilancia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283" t="s">
        <v>27</v>
      </c>
      <c r="C3" s="284"/>
      <c r="D3" s="284"/>
      <c r="E3" s="284"/>
      <c r="F3" s="285"/>
      <c r="G3" s="286" t="s">
        <v>63</v>
      </c>
      <c r="H3" s="135" t="s">
        <v>32</v>
      </c>
      <c r="I3" s="272">
        <v>2021</v>
      </c>
      <c r="J3" s="272">
        <v>2022</v>
      </c>
      <c r="K3" s="287">
        <v>2023</v>
      </c>
      <c r="L3" s="289">
        <v>2020</v>
      </c>
      <c r="M3" s="290"/>
      <c r="N3" s="290"/>
      <c r="O3" s="290"/>
      <c r="P3" s="289">
        <v>2021</v>
      </c>
      <c r="Q3" s="290"/>
      <c r="R3" s="290"/>
      <c r="S3" s="290"/>
      <c r="T3" s="289">
        <v>2022</v>
      </c>
      <c r="U3" s="290"/>
      <c r="V3" s="290"/>
      <c r="W3" s="290"/>
      <c r="X3" s="289">
        <v>2023</v>
      </c>
      <c r="Y3" s="290"/>
      <c r="Z3" s="290"/>
      <c r="AA3" s="291"/>
    </row>
    <row r="4" spans="2:27">
      <c r="B4" s="278"/>
      <c r="C4" s="279"/>
      <c r="D4" s="279"/>
      <c r="E4" s="279"/>
      <c r="F4" s="280"/>
      <c r="G4" s="282"/>
      <c r="H4" s="136">
        <v>2020</v>
      </c>
      <c r="I4" s="273"/>
      <c r="J4" s="273"/>
      <c r="K4" s="288"/>
      <c r="L4" s="137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3.75" customHeight="1">
      <c r="B5" s="8"/>
      <c r="C5" s="9"/>
      <c r="D5" s="9"/>
      <c r="E5" s="9"/>
      <c r="F5" s="141"/>
      <c r="G5" s="142"/>
      <c r="H5" s="96"/>
      <c r="I5" s="97"/>
      <c r="J5" s="97"/>
      <c r="K5" s="143"/>
      <c r="L5" s="144"/>
      <c r="M5" s="144"/>
      <c r="N5" s="144"/>
      <c r="O5" s="145"/>
      <c r="P5" s="144"/>
      <c r="Q5" s="144"/>
      <c r="R5" s="144"/>
      <c r="S5" s="145"/>
      <c r="T5" s="144"/>
      <c r="U5" s="144"/>
      <c r="V5" s="144"/>
      <c r="W5" s="145"/>
      <c r="X5" s="144"/>
      <c r="Y5" s="144"/>
      <c r="Z5" s="144"/>
      <c r="AA5" s="146"/>
    </row>
    <row r="6" spans="2:27">
      <c r="B6" s="8" t="s">
        <v>46</v>
      </c>
      <c r="C6" s="9"/>
      <c r="D6" s="9"/>
      <c r="E6" s="9"/>
      <c r="F6" s="94"/>
      <c r="G6" s="95"/>
      <c r="H6" s="99"/>
      <c r="I6" s="100"/>
      <c r="J6" s="100"/>
      <c r="K6" s="147"/>
      <c r="L6" s="148"/>
      <c r="M6" s="148"/>
      <c r="N6" s="148"/>
      <c r="O6" s="149"/>
      <c r="P6" s="148"/>
      <c r="Q6" s="148"/>
      <c r="R6" s="148"/>
      <c r="S6" s="149"/>
      <c r="T6" s="148"/>
      <c r="U6" s="148"/>
      <c r="V6" s="148"/>
      <c r="W6" s="149"/>
      <c r="X6" s="148"/>
      <c r="Y6" s="148"/>
      <c r="Z6" s="148"/>
      <c r="AA6" s="150"/>
    </row>
    <row r="7" spans="2:27">
      <c r="B7" s="8"/>
      <c r="C7" s="102" t="s">
        <v>29</v>
      </c>
      <c r="D7" s="9"/>
      <c r="E7" s="9"/>
      <c r="F7" s="94"/>
      <c r="G7" s="55" t="s">
        <v>198</v>
      </c>
      <c r="H7" s="105">
        <v>78357.529773456525</v>
      </c>
      <c r="I7" s="106">
        <v>88533.122628269804</v>
      </c>
      <c r="J7" s="106">
        <v>94019.428507900244</v>
      </c>
      <c r="K7" s="151">
        <v>98226.964460355593</v>
      </c>
      <c r="L7" s="152">
        <v>20673.49002483613</v>
      </c>
      <c r="M7" s="152">
        <v>15469.906738577763</v>
      </c>
      <c r="N7" s="152">
        <v>20957.323957951397</v>
      </c>
      <c r="O7" s="153">
        <v>21256.809052091234</v>
      </c>
      <c r="P7" s="152">
        <v>21232.09442827521</v>
      </c>
      <c r="Q7" s="152">
        <v>21869.825281797956</v>
      </c>
      <c r="R7" s="152">
        <v>22573.505032149013</v>
      </c>
      <c r="S7" s="153">
        <v>22857.697886047623</v>
      </c>
      <c r="T7" s="152">
        <v>23152.139958654712</v>
      </c>
      <c r="U7" s="152">
        <v>23388.750802708968</v>
      </c>
      <c r="V7" s="152">
        <v>23618.575692348648</v>
      </c>
      <c r="W7" s="153">
        <v>23859.962054187916</v>
      </c>
      <c r="X7" s="152">
        <v>24094.195732639462</v>
      </c>
      <c r="Y7" s="152">
        <v>24299.660674424802</v>
      </c>
      <c r="Z7" s="152">
        <v>24680.124617194662</v>
      </c>
      <c r="AA7" s="154">
        <v>25152.983436096678</v>
      </c>
    </row>
    <row r="8" spans="2:27">
      <c r="B8" s="3"/>
      <c r="C8" s="82"/>
      <c r="D8" s="108" t="s">
        <v>47</v>
      </c>
      <c r="E8" s="82"/>
      <c r="F8" s="109"/>
      <c r="G8" s="55" t="s">
        <v>198</v>
      </c>
      <c r="H8" s="105">
        <v>38064.642734704874</v>
      </c>
      <c r="I8" s="106">
        <v>42900.855795579999</v>
      </c>
      <c r="J8" s="106">
        <v>45956.74894834101</v>
      </c>
      <c r="K8" s="151">
        <v>47985.964167310391</v>
      </c>
      <c r="L8" s="106">
        <v>10120.667402105504</v>
      </c>
      <c r="M8" s="106">
        <v>7311.3014470237031</v>
      </c>
      <c r="N8" s="106">
        <v>10141.692873221835</v>
      </c>
      <c r="O8" s="151">
        <v>10490.981012353832</v>
      </c>
      <c r="P8" s="106">
        <v>10217.407562542743</v>
      </c>
      <c r="Q8" s="106">
        <v>10568.812084775804</v>
      </c>
      <c r="R8" s="106">
        <v>10965.664705848963</v>
      </c>
      <c r="S8" s="151">
        <v>11148.971442412489</v>
      </c>
      <c r="T8" s="106">
        <v>11305.360312295335</v>
      </c>
      <c r="U8" s="106">
        <v>11434.333721508316</v>
      </c>
      <c r="V8" s="106">
        <v>11549.610678540192</v>
      </c>
      <c r="W8" s="151">
        <v>11667.444235997164</v>
      </c>
      <c r="X8" s="106">
        <v>11775.313306146949</v>
      </c>
      <c r="Y8" s="106">
        <v>11873.189903829134</v>
      </c>
      <c r="Z8" s="106">
        <v>12056.070901154329</v>
      </c>
      <c r="AA8" s="107">
        <v>12281.39005617998</v>
      </c>
    </row>
    <row r="9" spans="2:27" ht="15" customHeight="1">
      <c r="B9" s="3"/>
      <c r="C9" s="82"/>
      <c r="D9" s="108" t="s">
        <v>48</v>
      </c>
      <c r="E9" s="82"/>
      <c r="F9" s="109"/>
      <c r="G9" s="55" t="s">
        <v>198</v>
      </c>
      <c r="H9" s="105">
        <v>40270.910017867282</v>
      </c>
      <c r="I9" s="106">
        <v>45632.266832689798</v>
      </c>
      <c r="J9" s="106">
        <v>48062.679559559241</v>
      </c>
      <c r="K9" s="151">
        <v>50241.00029304521</v>
      </c>
      <c r="L9" s="106">
        <v>10552.782071636473</v>
      </c>
      <c r="M9" s="106">
        <v>8057.6955600595502</v>
      </c>
      <c r="N9" s="106">
        <v>10424.373765581146</v>
      </c>
      <c r="O9" s="151">
        <v>11236.058620590109</v>
      </c>
      <c r="P9" s="106">
        <v>11014.686865732467</v>
      </c>
      <c r="Q9" s="106">
        <v>11301.01319702215</v>
      </c>
      <c r="R9" s="106">
        <v>11607.840326300051</v>
      </c>
      <c r="S9" s="151">
        <v>11708.726443635134</v>
      </c>
      <c r="T9" s="106">
        <v>11846.779646359377</v>
      </c>
      <c r="U9" s="106">
        <v>11954.417081200654</v>
      </c>
      <c r="V9" s="106">
        <v>12068.965013808456</v>
      </c>
      <c r="W9" s="151">
        <v>12192.51781819075</v>
      </c>
      <c r="X9" s="106">
        <v>12318.882426492513</v>
      </c>
      <c r="Y9" s="106">
        <v>12426.470770595668</v>
      </c>
      <c r="Z9" s="106">
        <v>12624.053716040333</v>
      </c>
      <c r="AA9" s="107">
        <v>12871.593379916698</v>
      </c>
    </row>
    <row r="10" spans="2:27" ht="3.75" customHeight="1">
      <c r="B10" s="3"/>
      <c r="C10" s="82"/>
      <c r="D10" s="82"/>
      <c r="E10" s="82"/>
      <c r="F10" s="109"/>
      <c r="G10" s="55"/>
      <c r="H10" s="105"/>
      <c r="I10" s="106"/>
      <c r="J10" s="106"/>
      <c r="K10" s="151"/>
      <c r="L10" s="106"/>
      <c r="M10" s="106"/>
      <c r="N10" s="106"/>
      <c r="O10" s="151"/>
      <c r="P10" s="106"/>
      <c r="Q10" s="106"/>
      <c r="R10" s="106"/>
      <c r="S10" s="151"/>
      <c r="T10" s="106"/>
      <c r="U10" s="106"/>
      <c r="V10" s="106"/>
      <c r="W10" s="151"/>
      <c r="X10" s="106"/>
      <c r="Y10" s="106"/>
      <c r="Z10" s="106"/>
      <c r="AA10" s="107"/>
    </row>
    <row r="11" spans="2:27" ht="15" customHeight="1">
      <c r="B11" s="3"/>
      <c r="C11" s="82" t="s">
        <v>30</v>
      </c>
      <c r="D11" s="82"/>
      <c r="E11" s="82"/>
      <c r="F11" s="109"/>
      <c r="G11" s="55" t="s">
        <v>198</v>
      </c>
      <c r="H11" s="155">
        <v>75503.300275100075</v>
      </c>
      <c r="I11" s="152">
        <v>84254.164384542353</v>
      </c>
      <c r="J11" s="152">
        <v>90454.46839473705</v>
      </c>
      <c r="K11" s="153">
        <v>95145.488654333429</v>
      </c>
      <c r="L11" s="152">
        <v>20590.066150869436</v>
      </c>
      <c r="M11" s="152">
        <v>15131.018008943334</v>
      </c>
      <c r="N11" s="152">
        <v>19396.884997300815</v>
      </c>
      <c r="O11" s="153">
        <v>20385.33111798649</v>
      </c>
      <c r="P11" s="152">
        <v>20095.334518539647</v>
      </c>
      <c r="Q11" s="152">
        <v>20775.879434862603</v>
      </c>
      <c r="R11" s="152">
        <v>21528.840626419387</v>
      </c>
      <c r="S11" s="153">
        <v>21854.109804720727</v>
      </c>
      <c r="T11" s="152">
        <v>22194.372226993542</v>
      </c>
      <c r="U11" s="152">
        <v>22489.489224215191</v>
      </c>
      <c r="V11" s="152">
        <v>22735.33499369914</v>
      </c>
      <c r="W11" s="153">
        <v>23035.271949829174</v>
      </c>
      <c r="X11" s="152">
        <v>23332.232399317305</v>
      </c>
      <c r="Y11" s="152">
        <v>23589.861856917731</v>
      </c>
      <c r="Z11" s="152">
        <v>23892.396908011411</v>
      </c>
      <c r="AA11" s="154">
        <v>24330.997490086978</v>
      </c>
    </row>
    <row r="12" spans="2:27" ht="15" customHeight="1">
      <c r="B12" s="3"/>
      <c r="C12" s="82"/>
      <c r="D12" s="108" t="s">
        <v>49</v>
      </c>
      <c r="E12" s="82"/>
      <c r="F12" s="109"/>
      <c r="G12" s="55" t="s">
        <v>198</v>
      </c>
      <c r="H12" s="105">
        <v>22100.312991857551</v>
      </c>
      <c r="I12" s="106">
        <v>25623.652262638974</v>
      </c>
      <c r="J12" s="106">
        <v>27509.309013737475</v>
      </c>
      <c r="K12" s="151">
        <v>28935.957450250186</v>
      </c>
      <c r="L12" s="106">
        <v>5803.2204992975967</v>
      </c>
      <c r="M12" s="106">
        <v>4110.5915038283465</v>
      </c>
      <c r="N12" s="106">
        <v>5983.080352500273</v>
      </c>
      <c r="O12" s="151">
        <v>6203.4206362313344</v>
      </c>
      <c r="P12" s="106">
        <v>6111.4589120408427</v>
      </c>
      <c r="Q12" s="106">
        <v>6318.4284596275656</v>
      </c>
      <c r="R12" s="106">
        <v>6547.4214818793298</v>
      </c>
      <c r="S12" s="151">
        <v>6646.3434090912388</v>
      </c>
      <c r="T12" s="106">
        <v>6749.8251307372893</v>
      </c>
      <c r="U12" s="106">
        <v>6839.5770779418017</v>
      </c>
      <c r="V12" s="106">
        <v>6914.3444980867152</v>
      </c>
      <c r="W12" s="151">
        <v>7005.5623069716657</v>
      </c>
      <c r="X12" s="106">
        <v>7095.8748909136521</v>
      </c>
      <c r="Y12" s="106">
        <v>7174.2260048602138</v>
      </c>
      <c r="Z12" s="106">
        <v>7266.233954889879</v>
      </c>
      <c r="AA12" s="107">
        <v>7399.6225995864397</v>
      </c>
    </row>
    <row r="13" spans="2:27" ht="15" customHeight="1">
      <c r="B13" s="3"/>
      <c r="C13" s="82"/>
      <c r="D13" s="108" t="s">
        <v>50</v>
      </c>
      <c r="E13" s="82"/>
      <c r="F13" s="109"/>
      <c r="G13" s="55" t="s">
        <v>198</v>
      </c>
      <c r="H13" s="105">
        <v>53410.572371295711</v>
      </c>
      <c r="I13" s="106">
        <v>58630.512121903383</v>
      </c>
      <c r="J13" s="106">
        <v>62945.159380999568</v>
      </c>
      <c r="K13" s="151">
        <v>66209.531204083236</v>
      </c>
      <c r="L13" s="106">
        <v>14894.847820683355</v>
      </c>
      <c r="M13" s="106">
        <v>10969.775456939908</v>
      </c>
      <c r="N13" s="106">
        <v>13351.164619090036</v>
      </c>
      <c r="O13" s="151">
        <v>14194.784474582413</v>
      </c>
      <c r="P13" s="106">
        <v>13983.875606498805</v>
      </c>
      <c r="Q13" s="106">
        <v>14457.450975235037</v>
      </c>
      <c r="R13" s="106">
        <v>14981.419144540056</v>
      </c>
      <c r="S13" s="151">
        <v>15207.766395629487</v>
      </c>
      <c r="T13" s="106">
        <v>15444.54709625625</v>
      </c>
      <c r="U13" s="106">
        <v>15649.912146273387</v>
      </c>
      <c r="V13" s="106">
        <v>15820.990495612425</v>
      </c>
      <c r="W13" s="151">
        <v>16029.709642857508</v>
      </c>
      <c r="X13" s="106">
        <v>16236.357508403655</v>
      </c>
      <c r="Y13" s="106">
        <v>16415.63585205752</v>
      </c>
      <c r="Z13" s="106">
        <v>16626.162953121533</v>
      </c>
      <c r="AA13" s="107">
        <v>16931.374890500538</v>
      </c>
    </row>
    <row r="14" spans="2:27" ht="3.75" customHeight="1">
      <c r="B14" s="3"/>
      <c r="C14" s="82"/>
      <c r="D14" s="82"/>
      <c r="E14" s="82"/>
      <c r="F14" s="109"/>
      <c r="G14" s="55"/>
      <c r="H14" s="105"/>
      <c r="I14" s="106"/>
      <c r="J14" s="106"/>
      <c r="K14" s="151"/>
      <c r="L14" s="106"/>
      <c r="M14" s="106"/>
      <c r="N14" s="106"/>
      <c r="O14" s="151"/>
      <c r="P14" s="106"/>
      <c r="Q14" s="106"/>
      <c r="R14" s="106"/>
      <c r="S14" s="151"/>
      <c r="T14" s="106"/>
      <c r="U14" s="106"/>
      <c r="V14" s="106"/>
      <c r="W14" s="151"/>
      <c r="X14" s="106"/>
      <c r="Y14" s="106"/>
      <c r="Z14" s="106"/>
      <c r="AA14" s="107"/>
    </row>
    <row r="15" spans="2:27" ht="15" customHeight="1">
      <c r="B15" s="3"/>
      <c r="C15" s="82" t="s">
        <v>31</v>
      </c>
      <c r="D15" s="82"/>
      <c r="E15" s="82"/>
      <c r="F15" s="109"/>
      <c r="G15" s="55" t="s">
        <v>198</v>
      </c>
      <c r="H15" s="155">
        <v>2854.2294983564498</v>
      </c>
      <c r="I15" s="152">
        <v>4278.9582437274366</v>
      </c>
      <c r="J15" s="152">
        <v>3564.9601131631971</v>
      </c>
      <c r="K15" s="153">
        <v>3081.4758060221793</v>
      </c>
      <c r="L15" s="152">
        <v>83.423873966694373</v>
      </c>
      <c r="M15" s="152">
        <v>338.88872963442918</v>
      </c>
      <c r="N15" s="152">
        <v>1560.4389606505829</v>
      </c>
      <c r="O15" s="153">
        <v>871.47793410474333</v>
      </c>
      <c r="P15" s="152">
        <v>1136.7599097355633</v>
      </c>
      <c r="Q15" s="152">
        <v>1093.9458469353522</v>
      </c>
      <c r="R15" s="152">
        <v>1044.6644057296253</v>
      </c>
      <c r="S15" s="153">
        <v>1003.5880813268959</v>
      </c>
      <c r="T15" s="152">
        <v>957.76773166116982</v>
      </c>
      <c r="U15" s="152">
        <v>899.26157849377705</v>
      </c>
      <c r="V15" s="152">
        <v>883.24069864950798</v>
      </c>
      <c r="W15" s="153">
        <v>824.69010435874225</v>
      </c>
      <c r="X15" s="152">
        <v>761.96333332215727</v>
      </c>
      <c r="Y15" s="152">
        <v>709.79881750707136</v>
      </c>
      <c r="Z15" s="152">
        <v>787.72770918325114</v>
      </c>
      <c r="AA15" s="154">
        <v>821.98594600969955</v>
      </c>
    </row>
    <row r="16" spans="2:27" ht="4" customHeight="1">
      <c r="B16" s="8"/>
      <c r="C16" s="82"/>
      <c r="D16" s="82"/>
      <c r="E16" s="82"/>
      <c r="F16" s="109"/>
      <c r="G16" s="55"/>
      <c r="H16" s="155"/>
      <c r="I16" s="152"/>
      <c r="J16" s="152"/>
      <c r="K16" s="153"/>
      <c r="L16" s="152"/>
      <c r="M16" s="152"/>
      <c r="N16" s="152"/>
      <c r="O16" s="153"/>
      <c r="P16" s="152"/>
      <c r="Q16" s="152"/>
      <c r="R16" s="152"/>
      <c r="S16" s="153"/>
      <c r="T16" s="152"/>
      <c r="U16" s="152"/>
      <c r="V16" s="152"/>
      <c r="W16" s="153"/>
      <c r="X16" s="152"/>
      <c r="Y16" s="152"/>
      <c r="Z16" s="152"/>
      <c r="AA16" s="154"/>
    </row>
    <row r="17" spans="2:27" ht="15" customHeight="1">
      <c r="B17" s="8" t="s">
        <v>51</v>
      </c>
      <c r="C17" s="9"/>
      <c r="D17" s="9"/>
      <c r="E17" s="9"/>
      <c r="F17" s="94"/>
      <c r="G17" s="55"/>
      <c r="H17" s="155"/>
      <c r="I17" s="152"/>
      <c r="J17" s="152"/>
      <c r="K17" s="153"/>
      <c r="L17" s="152"/>
      <c r="M17" s="152"/>
      <c r="N17" s="152"/>
      <c r="O17" s="153"/>
      <c r="P17" s="152"/>
      <c r="Q17" s="152"/>
      <c r="R17" s="152"/>
      <c r="S17" s="153"/>
      <c r="T17" s="152"/>
      <c r="U17" s="152"/>
      <c r="V17" s="152"/>
      <c r="W17" s="153"/>
      <c r="X17" s="152"/>
      <c r="Y17" s="152"/>
      <c r="Z17" s="152"/>
      <c r="AA17" s="154"/>
    </row>
    <row r="18" spans="2:27" ht="15" customHeight="1">
      <c r="B18" s="8"/>
      <c r="C18" s="102" t="s">
        <v>29</v>
      </c>
      <c r="D18" s="9"/>
      <c r="E18" s="9"/>
      <c r="F18" s="94"/>
      <c r="G18" s="55" t="s">
        <v>199</v>
      </c>
      <c r="H18" s="155">
        <v>78512.418521999993</v>
      </c>
      <c r="I18" s="152">
        <v>90365.80945540125</v>
      </c>
      <c r="J18" s="152">
        <v>97866.347138347657</v>
      </c>
      <c r="K18" s="153">
        <v>104038.00051600017</v>
      </c>
      <c r="L18" s="156"/>
      <c r="M18" s="156"/>
      <c r="N18" s="156"/>
      <c r="O18" s="157"/>
      <c r="P18" s="158"/>
      <c r="Q18" s="158"/>
      <c r="R18" s="158"/>
      <c r="S18" s="157"/>
      <c r="T18" s="158"/>
      <c r="U18" s="158"/>
      <c r="V18" s="158"/>
      <c r="W18" s="157"/>
      <c r="X18" s="158"/>
      <c r="Y18" s="158"/>
      <c r="Z18" s="158"/>
      <c r="AA18" s="159"/>
    </row>
    <row r="19" spans="2:27" ht="15" customHeight="1">
      <c r="B19" s="3"/>
      <c r="C19" s="82" t="s">
        <v>30</v>
      </c>
      <c r="D19" s="82"/>
      <c r="E19" s="82"/>
      <c r="F19" s="109"/>
      <c r="G19" s="55" t="s">
        <v>199</v>
      </c>
      <c r="H19" s="155">
        <v>76850.702243000007</v>
      </c>
      <c r="I19" s="152">
        <v>88723.110081808903</v>
      </c>
      <c r="J19" s="152">
        <v>96443.717502139712</v>
      </c>
      <c r="K19" s="153">
        <v>103151.0147273919</v>
      </c>
      <c r="L19" s="156"/>
      <c r="M19" s="156"/>
      <c r="N19" s="156"/>
      <c r="O19" s="157"/>
      <c r="P19" s="158"/>
      <c r="Q19" s="158"/>
      <c r="R19" s="158"/>
      <c r="S19" s="157"/>
      <c r="T19" s="158"/>
      <c r="U19" s="158"/>
      <c r="V19" s="158"/>
      <c r="W19" s="157"/>
      <c r="X19" s="158"/>
      <c r="Y19" s="158"/>
      <c r="Z19" s="158"/>
      <c r="AA19" s="159"/>
    </row>
    <row r="20" spans="2:27" ht="3.75" customHeight="1">
      <c r="B20" s="3"/>
      <c r="C20" s="82"/>
      <c r="D20" s="108"/>
      <c r="E20" s="82"/>
      <c r="F20" s="109"/>
      <c r="G20" s="55"/>
      <c r="H20" s="155"/>
      <c r="I20" s="152"/>
      <c r="J20" s="152"/>
      <c r="K20" s="153"/>
      <c r="L20" s="158"/>
      <c r="M20" s="158"/>
      <c r="N20" s="158"/>
      <c r="O20" s="157"/>
      <c r="P20" s="158"/>
      <c r="Q20" s="158"/>
      <c r="R20" s="158"/>
      <c r="S20" s="157"/>
      <c r="T20" s="158"/>
      <c r="U20" s="158"/>
      <c r="V20" s="158"/>
      <c r="W20" s="157"/>
      <c r="X20" s="158"/>
      <c r="Y20" s="158"/>
      <c r="Z20" s="158"/>
      <c r="AA20" s="159"/>
    </row>
    <row r="21" spans="2:27" ht="15" customHeight="1">
      <c r="B21" s="3"/>
      <c r="C21" s="102" t="s">
        <v>80</v>
      </c>
      <c r="D21" s="82"/>
      <c r="E21" s="82"/>
      <c r="F21" s="109"/>
      <c r="G21" s="55" t="s">
        <v>199</v>
      </c>
      <c r="H21" s="155">
        <v>1661.7162789999893</v>
      </c>
      <c r="I21" s="152">
        <v>1642.6993735923461</v>
      </c>
      <c r="J21" s="152">
        <v>1422.6296362079502</v>
      </c>
      <c r="K21" s="153">
        <v>886.98578860827547</v>
      </c>
      <c r="L21" s="158"/>
      <c r="M21" s="158"/>
      <c r="N21" s="158"/>
      <c r="O21" s="157"/>
      <c r="P21" s="158"/>
      <c r="Q21" s="158"/>
      <c r="R21" s="158"/>
      <c r="S21" s="157"/>
      <c r="T21" s="158"/>
      <c r="U21" s="158"/>
      <c r="V21" s="158"/>
      <c r="W21" s="157"/>
      <c r="X21" s="158"/>
      <c r="Y21" s="158"/>
      <c r="Z21" s="158"/>
      <c r="AA21" s="159"/>
    </row>
    <row r="22" spans="2:27" ht="15" customHeight="1">
      <c r="B22" s="8"/>
      <c r="C22" s="102" t="s">
        <v>80</v>
      </c>
      <c r="D22" s="82"/>
      <c r="E22" s="82"/>
      <c r="F22" s="109"/>
      <c r="G22" s="55" t="s">
        <v>173</v>
      </c>
      <c r="H22" s="160">
        <v>1.8239605623130575</v>
      </c>
      <c r="I22" s="161">
        <v>1.6883195674603459</v>
      </c>
      <c r="J22" s="161">
        <v>1.3574245195155445</v>
      </c>
      <c r="K22" s="162">
        <v>0.80053632470509251</v>
      </c>
      <c r="L22" s="158"/>
      <c r="M22" s="158"/>
      <c r="N22" s="158"/>
      <c r="O22" s="157"/>
      <c r="P22" s="158"/>
      <c r="Q22" s="158"/>
      <c r="R22" s="158"/>
      <c r="S22" s="157"/>
      <c r="T22" s="158"/>
      <c r="U22" s="158"/>
      <c r="V22" s="158"/>
      <c r="W22" s="157"/>
      <c r="X22" s="158"/>
      <c r="Y22" s="158"/>
      <c r="Z22" s="158"/>
      <c r="AA22" s="159"/>
    </row>
    <row r="23" spans="2:27" ht="15" customHeight="1">
      <c r="B23" s="3"/>
      <c r="C23" s="102" t="s">
        <v>52</v>
      </c>
      <c r="D23" s="82"/>
      <c r="E23" s="82"/>
      <c r="F23" s="109"/>
      <c r="G23" s="55" t="s">
        <v>199</v>
      </c>
      <c r="H23" s="155">
        <v>-327.00453078712462</v>
      </c>
      <c r="I23" s="152">
        <v>-319.2937919788219</v>
      </c>
      <c r="J23" s="152">
        <v>-895.38552017527263</v>
      </c>
      <c r="K23" s="153">
        <v>-1386.0204988122191</v>
      </c>
      <c r="L23" s="158"/>
      <c r="M23" s="158"/>
      <c r="N23" s="158"/>
      <c r="O23" s="157"/>
      <c r="P23" s="158"/>
      <c r="Q23" s="158"/>
      <c r="R23" s="158"/>
      <c r="S23" s="157"/>
      <c r="T23" s="158"/>
      <c r="U23" s="158"/>
      <c r="V23" s="158"/>
      <c r="W23" s="157"/>
      <c r="X23" s="158"/>
      <c r="Y23" s="158"/>
      <c r="Z23" s="158"/>
      <c r="AA23" s="159"/>
    </row>
    <row r="24" spans="2:27" ht="15" customHeight="1">
      <c r="B24" s="3"/>
      <c r="C24" s="102" t="s">
        <v>52</v>
      </c>
      <c r="D24" s="82"/>
      <c r="E24" s="82"/>
      <c r="F24" s="109"/>
      <c r="G24" s="55" t="s">
        <v>173</v>
      </c>
      <c r="H24" s="160">
        <v>-0.35893213263357893</v>
      </c>
      <c r="I24" s="161">
        <v>-0.32816105334452655</v>
      </c>
      <c r="J24" s="161">
        <v>-0.8543462251670918</v>
      </c>
      <c r="K24" s="162">
        <v>-1.2509329578166151</v>
      </c>
      <c r="L24" s="158"/>
      <c r="M24" s="158"/>
      <c r="N24" s="158"/>
      <c r="O24" s="157"/>
      <c r="P24" s="158"/>
      <c r="Q24" s="158"/>
      <c r="R24" s="158"/>
      <c r="S24" s="157"/>
      <c r="T24" s="158"/>
      <c r="U24" s="158"/>
      <c r="V24" s="158"/>
      <c r="W24" s="157"/>
      <c r="X24" s="158"/>
      <c r="Y24" s="158"/>
      <c r="Z24" s="158"/>
      <c r="AA24" s="159"/>
    </row>
    <row r="25" spans="2:27" ht="15" customHeight="1" thickBot="1">
      <c r="B25" s="77"/>
      <c r="C25" s="133" t="s">
        <v>53</v>
      </c>
      <c r="D25" s="111"/>
      <c r="E25" s="111"/>
      <c r="F25" s="112"/>
      <c r="G25" s="113" t="s">
        <v>200</v>
      </c>
      <c r="H25" s="114">
        <v>91104.836000000025</v>
      </c>
      <c r="I25" s="115">
        <v>97297.893435149599</v>
      </c>
      <c r="J25" s="115">
        <v>104803.59060522032</v>
      </c>
      <c r="K25" s="163">
        <v>110798.94331278845</v>
      </c>
      <c r="L25" s="164"/>
      <c r="M25" s="164"/>
      <c r="N25" s="164"/>
      <c r="O25" s="165"/>
      <c r="P25" s="164"/>
      <c r="Q25" s="164"/>
      <c r="R25" s="164"/>
      <c r="S25" s="165"/>
      <c r="T25" s="164"/>
      <c r="U25" s="164"/>
      <c r="V25" s="164"/>
      <c r="W25" s="165"/>
      <c r="X25" s="164"/>
      <c r="Y25" s="164"/>
      <c r="Z25" s="164"/>
      <c r="AA25" s="166"/>
    </row>
    <row r="26" spans="2:27" ht="14.5" thickBot="1"/>
    <row r="27" spans="2:27" ht="30" customHeight="1">
      <c r="B27" s="86" t="str">
        <f>"Strednodobá predikcia "&amp;Súhrn!$H$3&amp;" - obchodná a platobná bilancia [zmena oproti predchádzajúcemu obdobiu]"</f>
        <v>Strednodobá predikcia P1Q-2021 - obchodná a platobná bilancia [zmena oproti predchádzajúcemu obdobiu]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8"/>
    </row>
    <row r="28" spans="2:27">
      <c r="B28" s="283" t="s">
        <v>27</v>
      </c>
      <c r="C28" s="284"/>
      <c r="D28" s="284"/>
      <c r="E28" s="284"/>
      <c r="F28" s="285"/>
      <c r="G28" s="286" t="s">
        <v>63</v>
      </c>
      <c r="H28" s="135" t="str">
        <f t="shared" ref="H28:L28" si="0">H$3</f>
        <v>Skutočnosť</v>
      </c>
      <c r="I28" s="272">
        <f t="shared" si="0"/>
        <v>2021</v>
      </c>
      <c r="J28" s="272">
        <f t="shared" si="0"/>
        <v>2022</v>
      </c>
      <c r="K28" s="287">
        <f t="shared" si="0"/>
        <v>2023</v>
      </c>
      <c r="L28" s="289">
        <f t="shared" si="0"/>
        <v>2020</v>
      </c>
      <c r="M28" s="290"/>
      <c r="N28" s="290"/>
      <c r="O28" s="290"/>
      <c r="P28" s="289">
        <f>P$3</f>
        <v>2021</v>
      </c>
      <c r="Q28" s="290"/>
      <c r="R28" s="290"/>
      <c r="S28" s="290"/>
      <c r="T28" s="289">
        <f>T$3</f>
        <v>2022</v>
      </c>
      <c r="U28" s="290"/>
      <c r="V28" s="290"/>
      <c r="W28" s="290"/>
      <c r="X28" s="289">
        <f>X$3</f>
        <v>2023</v>
      </c>
      <c r="Y28" s="290"/>
      <c r="Z28" s="290"/>
      <c r="AA28" s="291"/>
    </row>
    <row r="29" spans="2:27">
      <c r="B29" s="278"/>
      <c r="C29" s="279"/>
      <c r="D29" s="279"/>
      <c r="E29" s="279"/>
      <c r="F29" s="280"/>
      <c r="G29" s="282"/>
      <c r="H29" s="136">
        <f>$H$4</f>
        <v>2020</v>
      </c>
      <c r="I29" s="273"/>
      <c r="J29" s="273"/>
      <c r="K29" s="288"/>
      <c r="L29" s="137" t="s">
        <v>3</v>
      </c>
      <c r="M29" s="137" t="s">
        <v>4</v>
      </c>
      <c r="N29" s="137" t="s">
        <v>5</v>
      </c>
      <c r="O29" s="138" t="s">
        <v>6</v>
      </c>
      <c r="P29" s="139" t="s">
        <v>3</v>
      </c>
      <c r="Q29" s="137" t="s">
        <v>4</v>
      </c>
      <c r="R29" s="137" t="s">
        <v>5</v>
      </c>
      <c r="S29" s="138" t="s">
        <v>6</v>
      </c>
      <c r="T29" s="139" t="s">
        <v>3</v>
      </c>
      <c r="U29" s="137" t="s">
        <v>4</v>
      </c>
      <c r="V29" s="137" t="s">
        <v>5</v>
      </c>
      <c r="W29" s="138" t="s">
        <v>6</v>
      </c>
      <c r="X29" s="137" t="s">
        <v>3</v>
      </c>
      <c r="Y29" s="137" t="s">
        <v>4</v>
      </c>
      <c r="Z29" s="137" t="s">
        <v>5</v>
      </c>
      <c r="AA29" s="140" t="s">
        <v>6</v>
      </c>
    </row>
    <row r="30" spans="2:27" ht="4" customHeight="1">
      <c r="B30" s="8"/>
      <c r="C30" s="9"/>
      <c r="D30" s="9"/>
      <c r="E30" s="9"/>
      <c r="F30" s="141"/>
      <c r="G30" s="142"/>
      <c r="H30" s="96"/>
      <c r="I30" s="97"/>
      <c r="J30" s="97"/>
      <c r="K30" s="143"/>
      <c r="L30" s="144"/>
      <c r="M30" s="144"/>
      <c r="N30" s="144"/>
      <c r="O30" s="145"/>
      <c r="P30" s="144"/>
      <c r="Q30" s="144"/>
      <c r="R30" s="144"/>
      <c r="S30" s="145"/>
      <c r="T30" s="144"/>
      <c r="U30" s="144"/>
      <c r="V30" s="144"/>
      <c r="W30" s="145"/>
      <c r="X30" s="144"/>
      <c r="Y30" s="144"/>
      <c r="Z30" s="144"/>
      <c r="AA30" s="146"/>
    </row>
    <row r="31" spans="2:27">
      <c r="B31" s="8" t="s">
        <v>46</v>
      </c>
      <c r="C31" s="9"/>
      <c r="D31" s="9"/>
      <c r="E31" s="9"/>
      <c r="F31" s="94"/>
      <c r="G31" s="95"/>
      <c r="H31" s="96"/>
      <c r="I31" s="97"/>
      <c r="J31" s="97"/>
      <c r="K31" s="143"/>
      <c r="L31" s="144"/>
      <c r="M31" s="144"/>
      <c r="N31" s="144"/>
      <c r="O31" s="145"/>
      <c r="P31" s="144"/>
      <c r="Q31" s="144"/>
      <c r="R31" s="144"/>
      <c r="S31" s="145"/>
      <c r="T31" s="144"/>
      <c r="U31" s="144"/>
      <c r="V31" s="144"/>
      <c r="W31" s="145"/>
      <c r="X31" s="144"/>
      <c r="Y31" s="144"/>
      <c r="Z31" s="144"/>
      <c r="AA31" s="146"/>
    </row>
    <row r="32" spans="2:27">
      <c r="B32" s="8"/>
      <c r="C32" s="102" t="s">
        <v>29</v>
      </c>
      <c r="D32" s="9"/>
      <c r="E32" s="9"/>
      <c r="F32" s="94"/>
      <c r="G32" s="55" t="s">
        <v>191</v>
      </c>
      <c r="H32" s="27">
        <v>-7.3514402672748957</v>
      </c>
      <c r="I32" s="251">
        <v>12.986107249976442</v>
      </c>
      <c r="J32" s="251">
        <v>6.1968963894633902</v>
      </c>
      <c r="K32" s="167">
        <v>4.4751771194842007</v>
      </c>
      <c r="L32" s="179">
        <v>-1.7594151812452594</v>
      </c>
      <c r="M32" s="179">
        <v>-25.170318509390682</v>
      </c>
      <c r="N32" s="179">
        <v>35.471559797380678</v>
      </c>
      <c r="O32" s="162">
        <v>1.4290235468074002</v>
      </c>
      <c r="P32" s="179">
        <v>-0.11626685715367557</v>
      </c>
      <c r="Q32" s="179">
        <v>3.0036172628992546</v>
      </c>
      <c r="R32" s="179">
        <v>3.2175828626153731</v>
      </c>
      <c r="S32" s="162">
        <v>1.2589664453697651</v>
      </c>
      <c r="T32" s="179">
        <v>1.2881527880671513</v>
      </c>
      <c r="U32" s="179">
        <v>1.0219826092827731</v>
      </c>
      <c r="V32" s="179">
        <v>0.98263003260979076</v>
      </c>
      <c r="W32" s="162">
        <v>1.0220191301267363</v>
      </c>
      <c r="X32" s="179">
        <v>0.9817018062291254</v>
      </c>
      <c r="Y32" s="179">
        <v>0.85275700448886482</v>
      </c>
      <c r="Z32" s="179">
        <v>1.5657171014338331</v>
      </c>
      <c r="AA32" s="168">
        <v>1.9159498837075404</v>
      </c>
    </row>
    <row r="33" spans="2:27">
      <c r="B33" s="3"/>
      <c r="C33" s="82"/>
      <c r="D33" s="108" t="s">
        <v>47</v>
      </c>
      <c r="E33" s="82"/>
      <c r="F33" s="109"/>
      <c r="G33" s="55" t="s">
        <v>191</v>
      </c>
      <c r="H33" s="27">
        <v>-8.3198019861795274</v>
      </c>
      <c r="I33" s="251">
        <v>12.705263240171647</v>
      </c>
      <c r="J33" s="251">
        <v>7.1231519653644142</v>
      </c>
      <c r="K33" s="167">
        <v>4.4154890530885496</v>
      </c>
      <c r="L33" s="252">
        <v>-0.79404996718773191</v>
      </c>
      <c r="M33" s="252">
        <v>-27.758702499178469</v>
      </c>
      <c r="N33" s="252">
        <v>38.712552706335657</v>
      </c>
      <c r="O33" s="169">
        <v>3.4440812150233739</v>
      </c>
      <c r="P33" s="252">
        <v>-2.6077013149574668</v>
      </c>
      <c r="Q33" s="252">
        <v>3.4392728300407498</v>
      </c>
      <c r="R33" s="252">
        <v>3.7549406488627</v>
      </c>
      <c r="S33" s="169">
        <v>1.6716427273738503</v>
      </c>
      <c r="T33" s="252">
        <v>1.4027201584526239</v>
      </c>
      <c r="U33" s="252">
        <v>1.1408164414955735</v>
      </c>
      <c r="V33" s="252">
        <v>1.0081650565702631</v>
      </c>
      <c r="W33" s="169">
        <v>1.0202383503360295</v>
      </c>
      <c r="X33" s="252">
        <v>0.92453041101308031</v>
      </c>
      <c r="Y33" s="252">
        <v>0.83120164311118572</v>
      </c>
      <c r="Z33" s="252">
        <v>1.5402852881702529</v>
      </c>
      <c r="AA33" s="124">
        <v>1.8689269238129356</v>
      </c>
    </row>
    <row r="34" spans="2:27" ht="15" customHeight="1">
      <c r="B34" s="3"/>
      <c r="C34" s="82"/>
      <c r="D34" s="108" t="s">
        <v>48</v>
      </c>
      <c r="E34" s="82"/>
      <c r="F34" s="109"/>
      <c r="G34" s="55" t="s">
        <v>191</v>
      </c>
      <c r="H34" s="27">
        <v>-6.4896452138667229</v>
      </c>
      <c r="I34" s="251">
        <v>13.313224887254364</v>
      </c>
      <c r="J34" s="251">
        <v>5.3260837025268302</v>
      </c>
      <c r="K34" s="167">
        <v>4.5322498733900005</v>
      </c>
      <c r="L34" s="252">
        <v>-7.0938159771862388</v>
      </c>
      <c r="M34" s="252">
        <v>-23.643874142754825</v>
      </c>
      <c r="N34" s="252">
        <v>29.371650838395595</v>
      </c>
      <c r="O34" s="169">
        <v>7.7864135847561187</v>
      </c>
      <c r="P34" s="252">
        <v>-1.9701904585294585</v>
      </c>
      <c r="Q34" s="252">
        <v>2.5994958801821753</v>
      </c>
      <c r="R34" s="252">
        <v>2.7150408899509131</v>
      </c>
      <c r="S34" s="169">
        <v>0.86912047804884196</v>
      </c>
      <c r="T34" s="252">
        <v>1.1790624999979258</v>
      </c>
      <c r="U34" s="252">
        <v>0.90857969890876689</v>
      </c>
      <c r="V34" s="252">
        <v>0.95820592363251933</v>
      </c>
      <c r="W34" s="169">
        <v>1.0237232790130122</v>
      </c>
      <c r="X34" s="252">
        <v>1.0364111021698363</v>
      </c>
      <c r="Y34" s="252">
        <v>0.87336123828715984</v>
      </c>
      <c r="Z34" s="252">
        <v>1.5900165790611993</v>
      </c>
      <c r="AA34" s="124">
        <v>1.960857181412635</v>
      </c>
    </row>
    <row r="35" spans="2:27" ht="4" customHeight="1">
      <c r="B35" s="3"/>
      <c r="C35" s="82"/>
      <c r="D35" s="82"/>
      <c r="E35" s="82"/>
      <c r="F35" s="109"/>
      <c r="G35" s="55"/>
      <c r="H35" s="160"/>
      <c r="K35" s="109"/>
      <c r="O35" s="109"/>
      <c r="S35" s="109"/>
      <c r="W35" s="109"/>
      <c r="AA35" s="4"/>
    </row>
    <row r="36" spans="2:27" ht="15" customHeight="1">
      <c r="B36" s="3"/>
      <c r="C36" s="82" t="s">
        <v>30</v>
      </c>
      <c r="D36" s="82"/>
      <c r="E36" s="82"/>
      <c r="F36" s="109"/>
      <c r="G36" s="55" t="s">
        <v>191</v>
      </c>
      <c r="H36" s="27">
        <v>-8.6716106526222916</v>
      </c>
      <c r="I36" s="179">
        <v>11.590041862485549</v>
      </c>
      <c r="J36" s="179">
        <v>7.3590475384647505</v>
      </c>
      <c r="K36" s="162">
        <v>5.1860569663900975</v>
      </c>
      <c r="L36" s="179">
        <v>0.5901329612762396</v>
      </c>
      <c r="M36" s="179">
        <v>-26.513018957423739</v>
      </c>
      <c r="N36" s="179">
        <v>28.192861748205559</v>
      </c>
      <c r="O36" s="162">
        <v>5.0959013306684113</v>
      </c>
      <c r="P36" s="179">
        <v>-1.4225748788106358</v>
      </c>
      <c r="Q36" s="179">
        <v>3.3865816749409987</v>
      </c>
      <c r="R36" s="179">
        <v>3.6242085150594932</v>
      </c>
      <c r="S36" s="162">
        <v>1.510853203596028</v>
      </c>
      <c r="T36" s="179">
        <v>1.5569722368618812</v>
      </c>
      <c r="U36" s="179">
        <v>1.3296929248700167</v>
      </c>
      <c r="V36" s="179">
        <v>1.0931585285593854</v>
      </c>
      <c r="W36" s="162">
        <v>1.3192546149557955</v>
      </c>
      <c r="X36" s="179">
        <v>1.2891553880280355</v>
      </c>
      <c r="Y36" s="179">
        <v>1.1041783451804008</v>
      </c>
      <c r="Z36" s="179">
        <v>1.2824791129709894</v>
      </c>
      <c r="AA36" s="168">
        <v>1.835732864158544</v>
      </c>
    </row>
    <row r="37" spans="2:27" ht="15" customHeight="1">
      <c r="B37" s="3"/>
      <c r="C37" s="82"/>
      <c r="D37" s="108" t="s">
        <v>49</v>
      </c>
      <c r="E37" s="82"/>
      <c r="F37" s="109"/>
      <c r="G37" s="55" t="s">
        <v>191</v>
      </c>
      <c r="H37" s="27">
        <v>-8.7866140193101785</v>
      </c>
      <c r="I37" s="251">
        <v>15.942485846601045</v>
      </c>
      <c r="J37" s="251">
        <v>7.3590475384647505</v>
      </c>
      <c r="K37" s="167">
        <v>5.1860569663900975</v>
      </c>
      <c r="L37" s="252">
        <v>-3.0445858370612626</v>
      </c>
      <c r="M37" s="252">
        <v>-29.167063282777562</v>
      </c>
      <c r="N37" s="252">
        <v>45.552783508845579</v>
      </c>
      <c r="O37" s="169">
        <v>3.6827231250368158</v>
      </c>
      <c r="P37" s="252">
        <v>-1.4824357331725224</v>
      </c>
      <c r="Q37" s="252">
        <v>3.3865816749409987</v>
      </c>
      <c r="R37" s="252">
        <v>3.6242085150594932</v>
      </c>
      <c r="S37" s="169">
        <v>1.510853203596028</v>
      </c>
      <c r="T37" s="251">
        <v>1.5569722368618812</v>
      </c>
      <c r="U37" s="252">
        <v>1.3296929248700167</v>
      </c>
      <c r="V37" s="252">
        <v>1.0931585285593854</v>
      </c>
      <c r="W37" s="169">
        <v>1.3192546149557955</v>
      </c>
      <c r="X37" s="252">
        <v>1.2891553880280355</v>
      </c>
      <c r="Y37" s="252">
        <v>1.1041783451804008</v>
      </c>
      <c r="Z37" s="252">
        <v>1.2824791129709894</v>
      </c>
      <c r="AA37" s="124">
        <v>1.835732864158544</v>
      </c>
    </row>
    <row r="38" spans="2:27" ht="15" customHeight="1">
      <c r="B38" s="3"/>
      <c r="C38" s="82"/>
      <c r="D38" s="108" t="s">
        <v>50</v>
      </c>
      <c r="E38" s="82"/>
      <c r="F38" s="109"/>
      <c r="G38" s="55" t="s">
        <v>191</v>
      </c>
      <c r="H38" s="27">
        <v>-8.5934827970860539</v>
      </c>
      <c r="I38" s="251">
        <v>9.773233123809419</v>
      </c>
      <c r="J38" s="251">
        <v>7.3590475384647078</v>
      </c>
      <c r="K38" s="167">
        <v>5.1860569663900691</v>
      </c>
      <c r="L38" s="252">
        <v>2.5378297283025404</v>
      </c>
      <c r="M38" s="252">
        <v>-26.35187959619833</v>
      </c>
      <c r="N38" s="252">
        <v>21.70864090607769</v>
      </c>
      <c r="O38" s="169">
        <v>6.3186986271305301</v>
      </c>
      <c r="P38" s="252">
        <v>-1.4858194462992174</v>
      </c>
      <c r="Q38" s="252">
        <v>3.3865816749409987</v>
      </c>
      <c r="R38" s="252">
        <v>3.6242085150594932</v>
      </c>
      <c r="S38" s="169">
        <v>1.510853203596028</v>
      </c>
      <c r="T38" s="251">
        <v>1.5569722368618812</v>
      </c>
      <c r="U38" s="252">
        <v>1.3296929248700167</v>
      </c>
      <c r="V38" s="252">
        <v>1.0931585285593854</v>
      </c>
      <c r="W38" s="169">
        <v>1.3192546149557955</v>
      </c>
      <c r="X38" s="252">
        <v>1.2891553880280355</v>
      </c>
      <c r="Y38" s="252">
        <v>1.1041783451804008</v>
      </c>
      <c r="Z38" s="252">
        <v>1.2824791129709894</v>
      </c>
      <c r="AA38" s="124">
        <v>1.835732864158544</v>
      </c>
    </row>
    <row r="39" spans="2:27" ht="4" customHeight="1">
      <c r="B39" s="8"/>
      <c r="C39" s="82"/>
      <c r="D39" s="82"/>
      <c r="E39" s="82"/>
      <c r="F39" s="109"/>
      <c r="G39" s="55"/>
      <c r="H39" s="170"/>
      <c r="K39" s="109"/>
      <c r="O39" s="109"/>
      <c r="S39" s="109"/>
      <c r="W39" s="109"/>
      <c r="AA39" s="4"/>
    </row>
    <row r="40" spans="2:27" ht="15" customHeight="1">
      <c r="B40" s="8" t="s">
        <v>51</v>
      </c>
      <c r="C40" s="9"/>
      <c r="D40" s="9"/>
      <c r="E40" s="9"/>
      <c r="F40" s="94"/>
      <c r="G40" s="55"/>
      <c r="H40" s="170"/>
      <c r="K40" s="109"/>
      <c r="O40" s="109"/>
      <c r="S40" s="109"/>
      <c r="W40" s="109"/>
      <c r="AA40" s="4"/>
    </row>
    <row r="41" spans="2:27" ht="15" customHeight="1">
      <c r="B41" s="8"/>
      <c r="C41" s="102" t="s">
        <v>29</v>
      </c>
      <c r="D41" s="9"/>
      <c r="E41" s="9"/>
      <c r="F41" s="94"/>
      <c r="G41" s="55" t="s">
        <v>191</v>
      </c>
      <c r="H41" s="160">
        <v>-9.4077254372590957</v>
      </c>
      <c r="I41" s="179">
        <v>15.097472675714108</v>
      </c>
      <c r="J41" s="179">
        <v>8.3001942085719769</v>
      </c>
      <c r="K41" s="162">
        <v>6.3062059207421139</v>
      </c>
      <c r="L41" s="253"/>
      <c r="M41" s="253"/>
      <c r="N41" s="253"/>
      <c r="O41" s="171"/>
      <c r="P41" s="253"/>
      <c r="Q41" s="253"/>
      <c r="R41" s="253"/>
      <c r="S41" s="171"/>
      <c r="T41" s="253"/>
      <c r="U41" s="253"/>
      <c r="V41" s="253"/>
      <c r="W41" s="171"/>
      <c r="X41" s="253"/>
      <c r="Y41" s="253"/>
      <c r="Z41" s="253"/>
      <c r="AA41" s="172"/>
    </row>
    <row r="42" spans="2:27" ht="15" customHeight="1" thickBot="1">
      <c r="B42" s="77"/>
      <c r="C42" s="111" t="s">
        <v>30</v>
      </c>
      <c r="D42" s="111"/>
      <c r="E42" s="111"/>
      <c r="F42" s="112"/>
      <c r="G42" s="113" t="s">
        <v>191</v>
      </c>
      <c r="H42" s="173">
        <v>-11.071069965381419</v>
      </c>
      <c r="I42" s="174">
        <v>15.448665389248672</v>
      </c>
      <c r="J42" s="174">
        <v>8.701912515478627</v>
      </c>
      <c r="K42" s="175">
        <v>6.9546232755942627</v>
      </c>
      <c r="L42" s="176"/>
      <c r="M42" s="176"/>
      <c r="N42" s="176"/>
      <c r="O42" s="177"/>
      <c r="P42" s="176"/>
      <c r="Q42" s="176"/>
      <c r="R42" s="176"/>
      <c r="S42" s="177"/>
      <c r="T42" s="176"/>
      <c r="U42" s="176"/>
      <c r="V42" s="176"/>
      <c r="W42" s="177"/>
      <c r="X42" s="176"/>
      <c r="Y42" s="176"/>
      <c r="Z42" s="176"/>
      <c r="AA42" s="178"/>
    </row>
    <row r="43" spans="2:27">
      <c r="B43" s="72" t="s">
        <v>142</v>
      </c>
    </row>
    <row r="44" spans="2:27"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</row>
    <row r="45" spans="2:27"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</row>
  </sheetData>
  <mergeCells count="18"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  <mergeCell ref="X3:AA3"/>
    <mergeCell ref="X28:AA28"/>
    <mergeCell ref="L3:O3"/>
    <mergeCell ref="P3:S3"/>
    <mergeCell ref="T3:W3"/>
    <mergeCell ref="T28:W28"/>
    <mergeCell ref="P28:S28"/>
    <mergeCell ref="L28:O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70" zoomScaleNormal="70" workbookViewId="0">
      <selection activeCell="P15" sqref="P15"/>
    </sheetView>
  </sheetViews>
  <sheetFormatPr defaultColWidth="9.1796875" defaultRowHeight="14"/>
  <cols>
    <col min="1" max="5" width="3.1796875" style="72" customWidth="1"/>
    <col min="6" max="6" width="31.54296875" style="72" customWidth="1"/>
    <col min="7" max="7" width="25.54296875" style="72" customWidth="1"/>
    <col min="8" max="8" width="10.81640625" style="72" customWidth="1"/>
    <col min="9" max="10" width="9.1796875" style="72" customWidth="1"/>
    <col min="11" max="16384" width="9.1796875" style="68"/>
  </cols>
  <sheetData>
    <row r="1" spans="2:11" ht="22.5" customHeight="1" thickBot="1">
      <c r="B1" s="71" t="s">
        <v>112</v>
      </c>
    </row>
    <row r="2" spans="2:11" ht="30" customHeight="1">
      <c r="B2" s="86" t="str">
        <f>"Strednodobá predikcia "&amp;Súhrn!H3&amp;" - sektor verejnej správy [objem]"</f>
        <v>Strednodobá predikcia P1Q-2021 - sektor verejnej správy [objem]</v>
      </c>
      <c r="C2" s="87"/>
      <c r="D2" s="87"/>
      <c r="E2" s="87"/>
      <c r="F2" s="87"/>
      <c r="G2" s="87"/>
      <c r="H2" s="87"/>
      <c r="I2" s="87"/>
      <c r="J2" s="87"/>
      <c r="K2" s="88"/>
    </row>
    <row r="3" spans="2:11" ht="30" customHeight="1">
      <c r="B3" s="6" t="s">
        <v>27</v>
      </c>
      <c r="C3" s="7"/>
      <c r="D3" s="7"/>
      <c r="E3" s="7"/>
      <c r="F3" s="89"/>
      <c r="G3" s="90" t="s">
        <v>63</v>
      </c>
      <c r="H3" s="91">
        <v>2020</v>
      </c>
      <c r="I3" s="92">
        <v>2021</v>
      </c>
      <c r="J3" s="92">
        <v>2022</v>
      </c>
      <c r="K3" s="93">
        <v>2023</v>
      </c>
    </row>
    <row r="4" spans="2:11" ht="4" customHeight="1">
      <c r="B4" s="8"/>
      <c r="C4" s="9"/>
      <c r="D4" s="9"/>
      <c r="E4" s="9"/>
      <c r="F4" s="94"/>
      <c r="G4" s="95"/>
      <c r="H4" s="96"/>
      <c r="I4" s="97"/>
      <c r="J4" s="97"/>
      <c r="K4" s="98"/>
    </row>
    <row r="5" spans="2:11" ht="15" customHeight="1">
      <c r="B5" s="8" t="s">
        <v>94</v>
      </c>
      <c r="C5" s="9"/>
      <c r="D5" s="9"/>
      <c r="E5" s="9"/>
      <c r="F5" s="94"/>
      <c r="G5" s="95"/>
      <c r="H5" s="99"/>
      <c r="I5" s="100"/>
      <c r="J5" s="100"/>
      <c r="K5" s="101"/>
    </row>
    <row r="6" spans="2:11" ht="15" customHeight="1">
      <c r="B6" s="3"/>
      <c r="C6" s="102" t="s">
        <v>130</v>
      </c>
      <c r="D6" s="103"/>
      <c r="E6" s="103"/>
      <c r="F6" s="104"/>
      <c r="G6" s="55" t="s">
        <v>201</v>
      </c>
      <c r="H6" s="105">
        <v>-5641.3286342999345</v>
      </c>
      <c r="I6" s="106">
        <v>-6134.4295064356411</v>
      </c>
      <c r="J6" s="106">
        <v>-4193.9452689925893</v>
      </c>
      <c r="K6" s="107">
        <v>-4560.0956084594</v>
      </c>
    </row>
    <row r="7" spans="2:11" ht="15" customHeight="1">
      <c r="B7" s="3"/>
      <c r="C7" s="102" t="s">
        <v>95</v>
      </c>
      <c r="D7" s="103"/>
      <c r="E7" s="103"/>
      <c r="F7" s="104"/>
      <c r="G7" s="55" t="s">
        <v>201</v>
      </c>
      <c r="H7" s="105">
        <v>-4540.0001108345014</v>
      </c>
      <c r="I7" s="106">
        <v>-5019.3425850378972</v>
      </c>
      <c r="J7" s="106">
        <v>-3036.6782855254855</v>
      </c>
      <c r="K7" s="107">
        <v>-3345.3940510729394</v>
      </c>
    </row>
    <row r="8" spans="2:11" ht="15" customHeight="1">
      <c r="B8" s="3"/>
      <c r="C8" s="82" t="s">
        <v>92</v>
      </c>
      <c r="D8" s="108"/>
      <c r="E8" s="82"/>
      <c r="F8" s="109"/>
      <c r="G8" s="55" t="s">
        <v>201</v>
      </c>
      <c r="H8" s="105">
        <v>37888.132774810598</v>
      </c>
      <c r="I8" s="106">
        <v>39678.582341695161</v>
      </c>
      <c r="J8" s="106">
        <v>42997.277823345212</v>
      </c>
      <c r="K8" s="107">
        <v>45778.715652163766</v>
      </c>
    </row>
    <row r="9" spans="2:11" ht="15" customHeight="1">
      <c r="B9" s="3"/>
      <c r="C9" s="82"/>
      <c r="D9" s="82" t="s">
        <v>96</v>
      </c>
      <c r="E9" s="82"/>
      <c r="F9" s="109"/>
      <c r="G9" s="55" t="s">
        <v>201</v>
      </c>
      <c r="H9" s="105">
        <v>37279.697787130601</v>
      </c>
      <c r="I9" s="106">
        <v>38773.324256188862</v>
      </c>
      <c r="J9" s="106">
        <v>41236.240878518503</v>
      </c>
      <c r="K9" s="107">
        <v>43554.254105910273</v>
      </c>
    </row>
    <row r="10" spans="2:11" ht="15" customHeight="1">
      <c r="B10" s="3"/>
      <c r="C10" s="82"/>
      <c r="D10" s="82" t="s">
        <v>97</v>
      </c>
      <c r="E10" s="82"/>
      <c r="F10" s="109"/>
      <c r="G10" s="55" t="s">
        <v>201</v>
      </c>
      <c r="H10" s="105">
        <v>608.43498767999995</v>
      </c>
      <c r="I10" s="106">
        <v>905.2580855063004</v>
      </c>
      <c r="J10" s="106">
        <v>1761.0369448267081</v>
      </c>
      <c r="K10" s="107">
        <v>2224.4615462534962</v>
      </c>
    </row>
    <row r="11" spans="2:11" ht="6" customHeight="1">
      <c r="B11" s="3"/>
      <c r="C11" s="82"/>
      <c r="D11" s="108"/>
      <c r="E11" s="82"/>
      <c r="F11" s="109"/>
      <c r="G11" s="55"/>
      <c r="H11" s="105"/>
      <c r="I11" s="106"/>
      <c r="J11" s="106"/>
      <c r="K11" s="107"/>
    </row>
    <row r="12" spans="2:11" ht="15" customHeight="1">
      <c r="B12" s="3"/>
      <c r="C12" s="82" t="s">
        <v>93</v>
      </c>
      <c r="D12" s="108"/>
      <c r="E12" s="82"/>
      <c r="F12" s="109"/>
      <c r="G12" s="55" t="s">
        <v>201</v>
      </c>
      <c r="H12" s="105">
        <v>43529.461409110532</v>
      </c>
      <c r="I12" s="106">
        <v>45813.011848130802</v>
      </c>
      <c r="J12" s="106">
        <v>47191.223092337801</v>
      </c>
      <c r="K12" s="107">
        <v>50338.811260623166</v>
      </c>
    </row>
    <row r="13" spans="2:11" ht="15" customHeight="1">
      <c r="B13" s="3"/>
      <c r="C13" s="82" t="s">
        <v>98</v>
      </c>
      <c r="D13" s="108"/>
      <c r="E13" s="82"/>
      <c r="F13" s="109"/>
      <c r="G13" s="55" t="s">
        <v>201</v>
      </c>
      <c r="H13" s="105">
        <v>42428.1328856451</v>
      </c>
      <c r="I13" s="106">
        <v>44697.92492673306</v>
      </c>
      <c r="J13" s="106">
        <v>46033.956108870698</v>
      </c>
      <c r="K13" s="107">
        <v>49124.109703236703</v>
      </c>
    </row>
    <row r="14" spans="2:11" ht="15" customHeight="1">
      <c r="B14" s="3"/>
      <c r="C14" s="82"/>
      <c r="D14" s="82" t="s">
        <v>99</v>
      </c>
      <c r="E14" s="82"/>
      <c r="F14" s="109"/>
      <c r="G14" s="55" t="s">
        <v>201</v>
      </c>
      <c r="H14" s="105">
        <v>39536.82928408053</v>
      </c>
      <c r="I14" s="106">
        <v>41880.89212695777</v>
      </c>
      <c r="J14" s="106">
        <v>42104.953769197979</v>
      </c>
      <c r="K14" s="107">
        <v>43857.555203373035</v>
      </c>
    </row>
    <row r="15" spans="2:11" ht="15" customHeight="1">
      <c r="B15" s="3"/>
      <c r="C15" s="82"/>
      <c r="D15" s="82" t="s">
        <v>100</v>
      </c>
      <c r="E15" s="82"/>
      <c r="F15" s="109"/>
      <c r="G15" s="55" t="s">
        <v>201</v>
      </c>
      <c r="H15" s="105">
        <v>3992.6321250299989</v>
      </c>
      <c r="I15" s="106">
        <v>3932.1197211730318</v>
      </c>
      <c r="J15" s="106">
        <v>5086.2693231398234</v>
      </c>
      <c r="K15" s="107">
        <v>6481.2560572501307</v>
      </c>
    </row>
    <row r="16" spans="2:11" ht="6" customHeight="1">
      <c r="B16" s="3"/>
      <c r="C16" s="82"/>
      <c r="D16" s="82"/>
      <c r="E16" s="82"/>
      <c r="F16" s="109"/>
      <c r="G16" s="55"/>
      <c r="H16" s="105"/>
      <c r="I16" s="106"/>
      <c r="J16" s="106"/>
      <c r="K16" s="107"/>
    </row>
    <row r="17" spans="1:11" ht="15" customHeight="1" thickBot="1">
      <c r="B17" s="110" t="s">
        <v>91</v>
      </c>
      <c r="C17" s="111"/>
      <c r="D17" s="111"/>
      <c r="E17" s="111"/>
      <c r="F17" s="112"/>
      <c r="G17" s="113" t="s">
        <v>201</v>
      </c>
      <c r="H17" s="114">
        <v>55295.53459244391</v>
      </c>
      <c r="I17" s="115">
        <v>59298.826964626795</v>
      </c>
      <c r="J17" s="115">
        <v>63041.815873924555</v>
      </c>
      <c r="K17" s="116">
        <v>66389.410788396417</v>
      </c>
    </row>
    <row r="18" spans="1:11" s="52" customFormat="1" ht="12.75" customHeight="1" thickBot="1">
      <c r="A18" s="82"/>
      <c r="B18" s="82"/>
      <c r="C18" s="82"/>
      <c r="D18" s="108"/>
      <c r="E18" s="82"/>
      <c r="F18" s="82"/>
      <c r="G18" s="117"/>
      <c r="H18" s="106"/>
      <c r="I18" s="106"/>
      <c r="J18" s="106"/>
      <c r="K18" s="106"/>
    </row>
    <row r="19" spans="1:11" s="52" customFormat="1" ht="30" customHeight="1">
      <c r="A19" s="82"/>
      <c r="B19" s="86" t="str">
        <f>"Strednodobá predikcia "&amp;Súhrn!H3&amp;" - sektor verejnej správy [% HDP]"</f>
        <v>Strednodobá predikcia P1Q-2021 - sektor verejnej správy [% HDP]</v>
      </c>
      <c r="C19" s="87"/>
      <c r="D19" s="87"/>
      <c r="E19" s="87"/>
      <c r="F19" s="87"/>
      <c r="G19" s="87"/>
      <c r="H19" s="87"/>
      <c r="I19" s="87"/>
      <c r="J19" s="87"/>
      <c r="K19" s="88"/>
    </row>
    <row r="20" spans="1:11" s="52" customFormat="1" ht="30" customHeight="1">
      <c r="A20" s="82"/>
      <c r="B20" s="6" t="s">
        <v>27</v>
      </c>
      <c r="C20" s="7"/>
      <c r="D20" s="7"/>
      <c r="E20" s="7"/>
      <c r="F20" s="89"/>
      <c r="G20" s="118" t="s">
        <v>63</v>
      </c>
      <c r="H20" s="91">
        <f>H3</f>
        <v>2020</v>
      </c>
      <c r="I20" s="92">
        <f>I3</f>
        <v>2021</v>
      </c>
      <c r="J20" s="92">
        <f>J3</f>
        <v>2022</v>
      </c>
      <c r="K20" s="93">
        <f>K3</f>
        <v>2023</v>
      </c>
    </row>
    <row r="21" spans="1:11" ht="3.75" customHeight="1">
      <c r="B21" s="119"/>
      <c r="C21" s="120"/>
      <c r="D21" s="120"/>
      <c r="E21" s="120"/>
      <c r="F21" s="121"/>
      <c r="G21" s="95"/>
      <c r="H21" s="96"/>
      <c r="I21" s="97"/>
      <c r="J21" s="97"/>
      <c r="K21" s="98"/>
    </row>
    <row r="22" spans="1:11" ht="15" customHeight="1">
      <c r="B22" s="8" t="s">
        <v>94</v>
      </c>
      <c r="C22" s="9"/>
      <c r="D22" s="9"/>
      <c r="E22" s="9"/>
      <c r="F22" s="94"/>
      <c r="G22" s="55"/>
      <c r="H22" s="105"/>
      <c r="I22" s="106"/>
      <c r="J22" s="106"/>
      <c r="K22" s="107"/>
    </row>
    <row r="23" spans="1:11" ht="15" customHeight="1">
      <c r="B23" s="3"/>
      <c r="C23" s="102" t="s">
        <v>130</v>
      </c>
      <c r="D23" s="103"/>
      <c r="E23" s="103"/>
      <c r="F23" s="104"/>
      <c r="G23" s="55" t="s">
        <v>173</v>
      </c>
      <c r="H23" s="122">
        <f>+H6/H$41*100</f>
        <v>-6.1921286311298918</v>
      </c>
      <c r="I23" s="123">
        <f t="shared" ref="H23:I27" si="0">+I6/I$41*100</f>
        <v>-6.3047916967743225</v>
      </c>
      <c r="J23" s="123">
        <f t="shared" ref="J23:K27" si="1">+J6/J$41*100</f>
        <v>-4.0017190678042347</v>
      </c>
      <c r="K23" s="124">
        <f t="shared" si="1"/>
        <v>-4.1156490054116537</v>
      </c>
    </row>
    <row r="24" spans="1:11" ht="15" customHeight="1">
      <c r="B24" s="3"/>
      <c r="C24" s="102" t="s">
        <v>95</v>
      </c>
      <c r="D24" s="103"/>
      <c r="E24" s="103"/>
      <c r="F24" s="104"/>
      <c r="G24" s="55" t="s">
        <v>173</v>
      </c>
      <c r="H24" s="122">
        <f t="shared" si="0"/>
        <v>-4.9832701645327591</v>
      </c>
      <c r="I24" s="123">
        <f t="shared" si="0"/>
        <v>-5.1587371605155656</v>
      </c>
      <c r="J24" s="123">
        <f t="shared" si="1"/>
        <v>-2.8974945113896</v>
      </c>
      <c r="K24" s="124">
        <f t="shared" si="1"/>
        <v>-3.0193375054388385</v>
      </c>
    </row>
    <row r="25" spans="1:11" ht="15" customHeight="1">
      <c r="B25" s="3"/>
      <c r="C25" s="82" t="s">
        <v>92</v>
      </c>
      <c r="D25" s="108"/>
      <c r="E25" s="82"/>
      <c r="F25" s="109"/>
      <c r="G25" s="55" t="s">
        <v>173</v>
      </c>
      <c r="H25" s="122">
        <f t="shared" si="0"/>
        <v>41.587400228469306</v>
      </c>
      <c r="I25" s="123">
        <f t="shared" si="0"/>
        <v>40.78051532342937</v>
      </c>
      <c r="J25" s="123">
        <f t="shared" si="1"/>
        <v>41.026531223829551</v>
      </c>
      <c r="K25" s="124">
        <f t="shared" si="1"/>
        <v>41.316924406877412</v>
      </c>
    </row>
    <row r="26" spans="1:11" ht="15" customHeight="1">
      <c r="B26" s="3"/>
      <c r="C26" s="82"/>
      <c r="D26" s="82" t="s">
        <v>96</v>
      </c>
      <c r="E26" s="82"/>
      <c r="F26" s="109"/>
      <c r="G26" s="55" t="s">
        <v>173</v>
      </c>
      <c r="H26" s="122">
        <f>+H9/H$41*100</f>
        <v>40.919559733503711</v>
      </c>
      <c r="I26" s="123">
        <f t="shared" si="0"/>
        <v>39.850116880517895</v>
      </c>
      <c r="J26" s="123">
        <f t="shared" si="1"/>
        <v>39.346210030006837</v>
      </c>
      <c r="K26" s="124">
        <f t="shared" si="1"/>
        <v>39.30926848549035</v>
      </c>
    </row>
    <row r="27" spans="1:11" ht="15" customHeight="1">
      <c r="B27" s="3"/>
      <c r="C27" s="82"/>
      <c r="D27" s="82" t="s">
        <v>97</v>
      </c>
      <c r="E27" s="82"/>
      <c r="F27" s="109"/>
      <c r="G27" s="55" t="s">
        <v>173</v>
      </c>
      <c r="H27" s="122">
        <f>+H10/H$41*100</f>
        <v>0.66784049496560172</v>
      </c>
      <c r="I27" s="123">
        <f t="shared" si="0"/>
        <v>0.93039844291147733</v>
      </c>
      <c r="J27" s="123">
        <f t="shared" si="1"/>
        <v>1.6803211938227143</v>
      </c>
      <c r="K27" s="124">
        <f t="shared" si="1"/>
        <v>2.0076559213870659</v>
      </c>
    </row>
    <row r="28" spans="1:11" ht="3.75" customHeight="1">
      <c r="B28" s="3"/>
      <c r="C28" s="82"/>
      <c r="D28" s="108"/>
      <c r="E28" s="82"/>
      <c r="F28" s="109"/>
      <c r="G28" s="55"/>
      <c r="H28" s="122"/>
      <c r="I28" s="123"/>
      <c r="J28" s="123"/>
      <c r="K28" s="124"/>
    </row>
    <row r="29" spans="1:11" ht="15" customHeight="1">
      <c r="B29" s="3"/>
      <c r="C29" s="82" t="s">
        <v>93</v>
      </c>
      <c r="D29" s="108"/>
      <c r="E29" s="82"/>
      <c r="F29" s="109"/>
      <c r="G29" s="55" t="s">
        <v>173</v>
      </c>
      <c r="H29" s="122">
        <f t="shared" ref="H29:I32" si="2">+H12/H$41*100</f>
        <v>47.779528859599196</v>
      </c>
      <c r="I29" s="123">
        <f t="shared" si="2"/>
        <v>47.085307020203693</v>
      </c>
      <c r="J29" s="123">
        <f t="shared" ref="J29:K32" si="3">+J12/J$41*100</f>
        <v>45.028250291633789</v>
      </c>
      <c r="K29" s="124">
        <f t="shared" si="3"/>
        <v>45.432573412289067</v>
      </c>
    </row>
    <row r="30" spans="1:11" ht="15" customHeight="1">
      <c r="B30" s="3"/>
      <c r="C30" s="82" t="s">
        <v>98</v>
      </c>
      <c r="D30" s="108"/>
      <c r="E30" s="82"/>
      <c r="F30" s="109"/>
      <c r="G30" s="55" t="s">
        <v>173</v>
      </c>
      <c r="H30" s="122">
        <f t="shared" si="2"/>
        <v>46.570670393002068</v>
      </c>
      <c r="I30" s="123">
        <f t="shared" si="2"/>
        <v>45.939252483944934</v>
      </c>
      <c r="J30" s="123">
        <f t="shared" si="3"/>
        <v>43.924025735219153</v>
      </c>
      <c r="K30" s="124">
        <f t="shared" si="3"/>
        <v>44.336261912316253</v>
      </c>
    </row>
    <row r="31" spans="1:11" ht="15" customHeight="1">
      <c r="B31" s="3"/>
      <c r="C31" s="82"/>
      <c r="D31" s="82" t="s">
        <v>99</v>
      </c>
      <c r="E31" s="82"/>
      <c r="F31" s="109"/>
      <c r="G31" s="55" t="s">
        <v>173</v>
      </c>
      <c r="H31" s="122">
        <f t="shared" si="2"/>
        <v>43.397069815350434</v>
      </c>
      <c r="I31" s="123">
        <f t="shared" si="2"/>
        <v>43.043986512279389</v>
      </c>
      <c r="J31" s="123">
        <f t="shared" si="3"/>
        <v>40.175106144789574</v>
      </c>
      <c r="K31" s="124">
        <f t="shared" si="3"/>
        <v>39.583008548702445</v>
      </c>
    </row>
    <row r="32" spans="1:11" ht="15" customHeight="1">
      <c r="B32" s="3"/>
      <c r="C32" s="82"/>
      <c r="D32" s="82" t="s">
        <v>100</v>
      </c>
      <c r="E32" s="82"/>
      <c r="F32" s="109"/>
      <c r="G32" s="55" t="s">
        <v>173</v>
      </c>
      <c r="H32" s="122">
        <f t="shared" si="2"/>
        <v>4.3824590442487574</v>
      </c>
      <c r="I32" s="123">
        <f t="shared" si="2"/>
        <v>4.0413205079242998</v>
      </c>
      <c r="J32" s="123">
        <f t="shared" si="3"/>
        <v>4.8531441468442145</v>
      </c>
      <c r="K32" s="124">
        <f t="shared" si="3"/>
        <v>5.84956486358662</v>
      </c>
    </row>
    <row r="33" spans="1:18" ht="3.75" customHeight="1">
      <c r="A33" s="4"/>
      <c r="B33" s="3"/>
      <c r="C33" s="82"/>
      <c r="D33" s="82"/>
      <c r="E33" s="82"/>
      <c r="F33" s="109"/>
      <c r="G33" s="55"/>
      <c r="H33" s="122"/>
      <c r="I33" s="123"/>
      <c r="J33" s="123"/>
      <c r="K33" s="124"/>
    </row>
    <row r="34" spans="1:18" ht="15" customHeight="1">
      <c r="A34" s="4"/>
      <c r="B34" s="8" t="s">
        <v>107</v>
      </c>
      <c r="C34" s="9"/>
      <c r="D34" s="9"/>
      <c r="E34" s="9"/>
      <c r="F34" s="94"/>
      <c r="G34" s="55"/>
      <c r="H34" s="122"/>
      <c r="I34" s="123"/>
      <c r="J34" s="123"/>
      <c r="K34" s="124"/>
    </row>
    <row r="35" spans="1:18" ht="15" customHeight="1">
      <c r="A35" s="4"/>
      <c r="B35" s="3"/>
      <c r="C35" s="82" t="s">
        <v>104</v>
      </c>
      <c r="D35" s="103"/>
      <c r="E35" s="103"/>
      <c r="F35" s="104"/>
      <c r="G35" s="54" t="s">
        <v>182</v>
      </c>
      <c r="H35" s="125">
        <v>-1.4337393681146144</v>
      </c>
      <c r="I35" s="126">
        <v>-0.89627874459376322</v>
      </c>
      <c r="J35" s="126">
        <v>-2.2142533883152904E-2</v>
      </c>
      <c r="K35" s="127">
        <v>0.26804510798447367</v>
      </c>
      <c r="L35" s="128"/>
      <c r="M35" s="128"/>
      <c r="O35" s="128"/>
      <c r="P35" s="128"/>
      <c r="Q35" s="128"/>
      <c r="R35" s="128"/>
    </row>
    <row r="36" spans="1:18" ht="15" customHeight="1">
      <c r="A36" s="4"/>
      <c r="B36" s="3"/>
      <c r="C36" s="82" t="s">
        <v>105</v>
      </c>
      <c r="D36" s="103"/>
      <c r="E36" s="103"/>
      <c r="F36" s="104"/>
      <c r="G36" s="54" t="s">
        <v>182</v>
      </c>
      <c r="H36" s="125">
        <v>-4.8209545476945692</v>
      </c>
      <c r="I36" s="126">
        <v>-5.5565120450725267</v>
      </c>
      <c r="J36" s="126">
        <v>-3.9795765341204024</v>
      </c>
      <c r="K36" s="127">
        <v>-4.3836941138711634</v>
      </c>
      <c r="L36" s="128"/>
      <c r="M36" s="128"/>
      <c r="O36" s="128"/>
      <c r="P36" s="128"/>
      <c r="Q36" s="128"/>
      <c r="R36" s="128"/>
    </row>
    <row r="37" spans="1:18" ht="15" customHeight="1">
      <c r="A37" s="4"/>
      <c r="B37" s="3"/>
      <c r="C37" s="82" t="s">
        <v>106</v>
      </c>
      <c r="D37" s="103"/>
      <c r="E37" s="103"/>
      <c r="F37" s="104"/>
      <c r="G37" s="54" t="s">
        <v>182</v>
      </c>
      <c r="H37" s="125">
        <v>-3.6058097164362604</v>
      </c>
      <c r="I37" s="126">
        <v>-4.2863093358835602</v>
      </c>
      <c r="J37" s="126">
        <v>-2.8723052612810189</v>
      </c>
      <c r="K37" s="127">
        <v>-3.2782285612965323</v>
      </c>
      <c r="L37" s="128"/>
      <c r="M37" s="128"/>
      <c r="O37" s="128"/>
      <c r="P37" s="128"/>
      <c r="Q37" s="128"/>
      <c r="R37" s="128"/>
    </row>
    <row r="38" spans="1:18" ht="15" customHeight="1">
      <c r="A38" s="4"/>
      <c r="B38" s="3"/>
      <c r="C38" s="82" t="s">
        <v>131</v>
      </c>
      <c r="D38" s="103"/>
      <c r="E38" s="103"/>
      <c r="F38" s="104"/>
      <c r="G38" s="54" t="s">
        <v>183</v>
      </c>
      <c r="H38" s="125">
        <v>-3.083348574138399</v>
      </c>
      <c r="I38" s="126">
        <v>-0.68049961944729986</v>
      </c>
      <c r="J38" s="126">
        <v>1.4140040746025413</v>
      </c>
      <c r="K38" s="127">
        <v>-0.40592330001551336</v>
      </c>
      <c r="L38" s="128"/>
      <c r="M38" s="128"/>
      <c r="O38" s="128"/>
      <c r="P38" s="128"/>
      <c r="Q38" s="128"/>
      <c r="R38" s="128"/>
    </row>
    <row r="39" spans="1:18" ht="14.5" customHeight="1">
      <c r="A39" s="4"/>
      <c r="B39" s="3"/>
      <c r="C39" s="82"/>
      <c r="D39" s="82"/>
      <c r="E39" s="82"/>
      <c r="F39" s="109"/>
      <c r="G39" s="55"/>
      <c r="H39" s="122"/>
      <c r="I39" s="123"/>
      <c r="J39" s="123"/>
      <c r="K39" s="124"/>
    </row>
    <row r="40" spans="1:18" ht="15" customHeight="1">
      <c r="A40" s="4"/>
      <c r="B40" s="129" t="s">
        <v>91</v>
      </c>
      <c r="C40" s="82"/>
      <c r="D40" s="82"/>
      <c r="E40" s="82"/>
      <c r="F40" s="109"/>
      <c r="G40" s="55" t="s">
        <v>173</v>
      </c>
      <c r="H40" s="130">
        <f>+H17/H$41*100</f>
        <v>60.694401109995844</v>
      </c>
      <c r="I40" s="131">
        <f>+I17/I$41*100</f>
        <v>60.945643190261144</v>
      </c>
      <c r="J40" s="131">
        <f>+J17/J$41*100</f>
        <v>60.152343550321461</v>
      </c>
      <c r="K40" s="132">
        <f>+K17/K$41*100</f>
        <v>59.918812222763975</v>
      </c>
    </row>
    <row r="41" spans="1:18" ht="15" customHeight="1" thickBot="1">
      <c r="B41" s="77"/>
      <c r="C41" s="133" t="s">
        <v>53</v>
      </c>
      <c r="D41" s="111"/>
      <c r="E41" s="111"/>
      <c r="F41" s="112"/>
      <c r="G41" s="113" t="s">
        <v>200</v>
      </c>
      <c r="H41" s="114">
        <f>HDP!H6</f>
        <v>91104.836000000025</v>
      </c>
      <c r="I41" s="115">
        <f>HDP!I6</f>
        <v>97297.893435149599</v>
      </c>
      <c r="J41" s="115">
        <f>HDP!J6</f>
        <v>104803.59060522032</v>
      </c>
      <c r="K41" s="116">
        <f>HDP!K6</f>
        <v>110798.94331278845</v>
      </c>
    </row>
    <row r="42" spans="1:18" ht="15" customHeight="1">
      <c r="B42" s="72" t="s">
        <v>142</v>
      </c>
    </row>
    <row r="43" spans="1:18" ht="15" customHeight="1">
      <c r="B43" s="72" t="s">
        <v>162</v>
      </c>
    </row>
    <row r="44" spans="1:18" ht="15" customHeight="1">
      <c r="B44" s="72" t="s">
        <v>163</v>
      </c>
      <c r="H44" s="134"/>
      <c r="I44" s="134"/>
      <c r="J44" s="134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R41"/>
  <sheetViews>
    <sheetView showGridLines="0" zoomScale="70" zoomScaleNormal="70" workbookViewId="0">
      <selection activeCell="R28" sqref="R28"/>
    </sheetView>
  </sheetViews>
  <sheetFormatPr defaultColWidth="9.1796875" defaultRowHeight="14"/>
  <cols>
    <col min="1" max="2" width="3.1796875" style="72" customWidth="1"/>
    <col min="3" max="3" width="36.453125" style="72" customWidth="1"/>
    <col min="4" max="18" width="7.54296875" style="72" customWidth="1"/>
    <col min="19" max="16384" width="9.1796875" style="72"/>
  </cols>
  <sheetData>
    <row r="1" spans="2:18" ht="22.5" customHeight="1" thickBot="1">
      <c r="B1" s="71" t="s">
        <v>113</v>
      </c>
    </row>
    <row r="2" spans="2:18" ht="18" customHeight="1">
      <c r="B2" s="296" t="s">
        <v>56</v>
      </c>
      <c r="C2" s="297"/>
      <c r="D2" s="293">
        <v>2021</v>
      </c>
      <c r="E2" s="294"/>
      <c r="F2" s="294"/>
      <c r="G2" s="294"/>
      <c r="H2" s="295"/>
      <c r="I2" s="294">
        <v>2022</v>
      </c>
      <c r="J2" s="294"/>
      <c r="K2" s="294"/>
      <c r="L2" s="294"/>
      <c r="M2" s="295"/>
      <c r="N2" s="294">
        <v>2023</v>
      </c>
      <c r="O2" s="294"/>
      <c r="P2" s="294"/>
      <c r="Q2" s="294"/>
      <c r="R2" s="295"/>
    </row>
    <row r="3" spans="2:18" ht="81.75" customHeight="1" thickBot="1">
      <c r="B3" s="298"/>
      <c r="C3" s="299"/>
      <c r="D3" s="1" t="s">
        <v>58</v>
      </c>
      <c r="E3" s="2" t="s">
        <v>59</v>
      </c>
      <c r="F3" s="2" t="s">
        <v>60</v>
      </c>
      <c r="G3" s="73" t="s">
        <v>61</v>
      </c>
      <c r="H3" s="74" t="s">
        <v>62</v>
      </c>
      <c r="I3" s="1" t="s">
        <v>58</v>
      </c>
      <c r="J3" s="2" t="s">
        <v>59</v>
      </c>
      <c r="K3" s="2" t="s">
        <v>60</v>
      </c>
      <c r="L3" s="73" t="s">
        <v>61</v>
      </c>
      <c r="M3" s="74" t="s">
        <v>62</v>
      </c>
      <c r="N3" s="1" t="s">
        <v>58</v>
      </c>
      <c r="O3" s="2" t="s">
        <v>59</v>
      </c>
      <c r="P3" s="2" t="s">
        <v>60</v>
      </c>
      <c r="Q3" s="73" t="s">
        <v>61</v>
      </c>
      <c r="R3" s="74" t="s">
        <v>62</v>
      </c>
    </row>
    <row r="4" spans="2:18" ht="15" customHeight="1">
      <c r="B4" s="3" t="s">
        <v>86</v>
      </c>
      <c r="C4" s="4"/>
      <c r="D4" s="250">
        <v>4.9565985606522247</v>
      </c>
      <c r="E4" s="5">
        <v>3.3019697147324445</v>
      </c>
      <c r="F4" s="5">
        <v>4</v>
      </c>
      <c r="G4" s="75">
        <v>6.9</v>
      </c>
      <c r="H4" s="76">
        <v>2.6838050923316592</v>
      </c>
      <c r="I4" s="250">
        <v>5.5691669551172254</v>
      </c>
      <c r="J4" s="5">
        <v>6.2616690957395527</v>
      </c>
      <c r="K4" s="5">
        <v>5.4</v>
      </c>
      <c r="L4" s="75">
        <v>4.7859999999999996</v>
      </c>
      <c r="M4" s="76">
        <v>4.3426419187364118</v>
      </c>
      <c r="N4" s="250">
        <v>3.661521700691452</v>
      </c>
      <c r="O4" s="5">
        <v>2.7863068445324046</v>
      </c>
      <c r="P4" s="5" t="s">
        <v>164</v>
      </c>
      <c r="Q4" s="75">
        <v>3.7629999999999999</v>
      </c>
      <c r="R4" s="76" t="s">
        <v>164</v>
      </c>
    </row>
    <row r="5" spans="2:18" ht="15" customHeight="1">
      <c r="B5" s="3"/>
      <c r="C5" s="4" t="s">
        <v>108</v>
      </c>
      <c r="D5" s="250">
        <v>0.32829815929380857</v>
      </c>
      <c r="E5" s="5">
        <v>-3.3306076011475061</v>
      </c>
      <c r="F5" s="5">
        <v>2.2000000000000002</v>
      </c>
      <c r="G5" s="75" t="s">
        <v>164</v>
      </c>
      <c r="H5" s="76">
        <v>1.2760637456944002</v>
      </c>
      <c r="I5" s="250">
        <v>6.1372852322267448</v>
      </c>
      <c r="J5" s="5">
        <v>6.7727120855750833</v>
      </c>
      <c r="K5" s="5">
        <v>3.5</v>
      </c>
      <c r="L5" s="75" t="s">
        <v>164</v>
      </c>
      <c r="M5" s="76">
        <v>3.0399093916984699</v>
      </c>
      <c r="N5" s="250">
        <v>2.6855067768301524</v>
      </c>
      <c r="O5" s="5">
        <v>2.7150015892764445</v>
      </c>
      <c r="P5" s="5" t="s">
        <v>164</v>
      </c>
      <c r="Q5" s="75" t="s">
        <v>164</v>
      </c>
      <c r="R5" s="76" t="s">
        <v>164</v>
      </c>
    </row>
    <row r="6" spans="2:18">
      <c r="B6" s="3"/>
      <c r="C6" s="4" t="s">
        <v>87</v>
      </c>
      <c r="D6" s="250">
        <v>2.3045505299211584</v>
      </c>
      <c r="E6" s="5">
        <v>3.5718678769739221</v>
      </c>
      <c r="F6" s="5">
        <v>0.3</v>
      </c>
      <c r="G6" s="75" t="s">
        <v>164</v>
      </c>
      <c r="H6" s="76">
        <v>3.8309669252591716</v>
      </c>
      <c r="I6" s="250">
        <v>2.311711506544583</v>
      </c>
      <c r="J6" s="5">
        <v>0.89041235346047909</v>
      </c>
      <c r="K6" s="5">
        <v>-1.1000000000000001</v>
      </c>
      <c r="L6" s="75" t="s">
        <v>164</v>
      </c>
      <c r="M6" s="76">
        <v>1.6742514696902244</v>
      </c>
      <c r="N6" s="250">
        <v>2.839175384094176</v>
      </c>
      <c r="O6" s="5">
        <v>3.6715656871248337</v>
      </c>
      <c r="P6" s="5" t="s">
        <v>164</v>
      </c>
      <c r="Q6" s="75" t="s">
        <v>164</v>
      </c>
      <c r="R6" s="76" t="s">
        <v>164</v>
      </c>
    </row>
    <row r="7" spans="2:18">
      <c r="B7" s="3"/>
      <c r="C7" s="4" t="s">
        <v>88</v>
      </c>
      <c r="D7" s="250">
        <v>5.9226792537001103</v>
      </c>
      <c r="E7" s="5">
        <v>0.76936144878410051</v>
      </c>
      <c r="F7" s="5">
        <v>9.1999999999999993</v>
      </c>
      <c r="G7" s="75" t="s">
        <v>164</v>
      </c>
      <c r="H7" s="76">
        <v>-2.4744219551290803</v>
      </c>
      <c r="I7" s="250">
        <v>15.220811989727466</v>
      </c>
      <c r="J7" s="5">
        <v>11.949134640301139</v>
      </c>
      <c r="K7" s="5">
        <v>8.6</v>
      </c>
      <c r="L7" s="75" t="s">
        <v>164</v>
      </c>
      <c r="M7" s="76">
        <v>8.4428291082954345</v>
      </c>
      <c r="N7" s="250">
        <v>9.8524990519804732</v>
      </c>
      <c r="O7" s="5">
        <v>8.390396879806584</v>
      </c>
      <c r="P7" s="5" t="s">
        <v>164</v>
      </c>
      <c r="Q7" s="75" t="s">
        <v>164</v>
      </c>
      <c r="R7" s="76" t="s">
        <v>164</v>
      </c>
    </row>
    <row r="8" spans="2:18">
      <c r="B8" s="3"/>
      <c r="C8" s="4" t="s">
        <v>89</v>
      </c>
      <c r="D8" s="250">
        <v>12.986107249976442</v>
      </c>
      <c r="E8" s="5">
        <v>10.629637686345795</v>
      </c>
      <c r="F8" s="5">
        <v>8.6</v>
      </c>
      <c r="G8" s="75">
        <v>9.7170000000000005</v>
      </c>
      <c r="H8" s="76">
        <v>9.1089497253238996</v>
      </c>
      <c r="I8" s="250">
        <v>6.1968963894633902</v>
      </c>
      <c r="J8" s="5">
        <v>4.774446594678472</v>
      </c>
      <c r="K8" s="5">
        <v>4.4000000000000004</v>
      </c>
      <c r="L8" s="75">
        <v>6.798</v>
      </c>
      <c r="M8" s="76">
        <v>4.2066553699712017</v>
      </c>
      <c r="N8" s="250">
        <v>4.4751771194842007</v>
      </c>
      <c r="O8" s="5">
        <v>4.2224178204795182</v>
      </c>
      <c r="P8" s="5" t="s">
        <v>164</v>
      </c>
      <c r="Q8" s="75">
        <v>4.9450000000000003</v>
      </c>
      <c r="R8" s="76" t="s">
        <v>164</v>
      </c>
    </row>
    <row r="9" spans="2:18">
      <c r="B9" s="3"/>
      <c r="C9" s="4" t="s">
        <v>109</v>
      </c>
      <c r="D9" s="250">
        <v>11.590041862485549</v>
      </c>
      <c r="E9" s="5">
        <v>8.8066214867084547</v>
      </c>
      <c r="F9" s="5">
        <v>6.8</v>
      </c>
      <c r="G9" s="75">
        <v>10.94</v>
      </c>
      <c r="H9" s="76">
        <v>7.3553268924168691</v>
      </c>
      <c r="I9" s="250">
        <v>7.3590475384647505</v>
      </c>
      <c r="J9" s="5">
        <v>5.3116153436411073</v>
      </c>
      <c r="K9" s="5">
        <v>3.5</v>
      </c>
      <c r="L9" s="75">
        <v>7.1050000000000004</v>
      </c>
      <c r="M9" s="76">
        <v>3.6181325710432199</v>
      </c>
      <c r="N9" s="250">
        <v>5.1860569663900975</v>
      </c>
      <c r="O9" s="5">
        <v>4.0640805612308428</v>
      </c>
      <c r="P9" s="5" t="s">
        <v>164</v>
      </c>
      <c r="Q9" s="75">
        <v>5.8220000000000001</v>
      </c>
      <c r="R9" s="76" t="s">
        <v>164</v>
      </c>
    </row>
    <row r="10" spans="2:18" ht="3.75" customHeight="1">
      <c r="B10" s="3"/>
      <c r="C10" s="4"/>
      <c r="D10" s="250"/>
      <c r="E10" s="5"/>
      <c r="F10" s="5"/>
      <c r="G10" s="75"/>
      <c r="H10" s="76"/>
      <c r="I10" s="250"/>
      <c r="J10" s="5"/>
      <c r="K10" s="5"/>
      <c r="L10" s="75"/>
      <c r="M10" s="76"/>
      <c r="N10" s="250"/>
      <c r="O10" s="5"/>
      <c r="P10" s="5"/>
      <c r="Q10" s="75"/>
      <c r="R10" s="76"/>
    </row>
    <row r="11" spans="2:18" ht="16">
      <c r="B11" s="3" t="s">
        <v>168</v>
      </c>
      <c r="C11" s="4"/>
      <c r="D11" s="250">
        <v>1.3107205516315332</v>
      </c>
      <c r="E11" s="5">
        <v>1.1113053013715568</v>
      </c>
      <c r="F11" s="5">
        <v>0.5</v>
      </c>
      <c r="G11" s="75">
        <v>1.4570000000000001</v>
      </c>
      <c r="H11" s="76">
        <v>0.87701703088423066</v>
      </c>
      <c r="I11" s="250">
        <v>1.8526031224768644</v>
      </c>
      <c r="J11" s="5">
        <v>2.2354467678159962</v>
      </c>
      <c r="K11" s="5">
        <v>1.6</v>
      </c>
      <c r="L11" s="75">
        <v>1.917</v>
      </c>
      <c r="M11" s="76">
        <v>1.3674899241248317</v>
      </c>
      <c r="N11" s="250">
        <v>1.9334305100815925</v>
      </c>
      <c r="O11" s="5">
        <v>2.5247795809639983</v>
      </c>
      <c r="P11" s="5" t="s">
        <v>164</v>
      </c>
      <c r="Q11" s="75">
        <v>1.962</v>
      </c>
      <c r="R11" s="76" t="s">
        <v>164</v>
      </c>
    </row>
    <row r="12" spans="2:18" ht="3.75" customHeight="1">
      <c r="B12" s="3"/>
      <c r="C12" s="4"/>
      <c r="D12" s="250"/>
      <c r="E12" s="5"/>
      <c r="F12" s="5"/>
      <c r="G12" s="75"/>
      <c r="H12" s="76"/>
      <c r="I12" s="250"/>
      <c r="J12" s="5"/>
      <c r="K12" s="5"/>
      <c r="L12" s="75"/>
      <c r="M12" s="76"/>
      <c r="N12" s="250"/>
      <c r="O12" s="5"/>
      <c r="P12" s="5"/>
      <c r="Q12" s="75"/>
      <c r="R12" s="76"/>
    </row>
    <row r="13" spans="2:18">
      <c r="B13" s="3" t="s">
        <v>84</v>
      </c>
      <c r="C13" s="4"/>
      <c r="D13" s="250">
        <v>-0.6150678710531281</v>
      </c>
      <c r="E13" s="5">
        <v>-0.35201695239692743</v>
      </c>
      <c r="F13" s="5">
        <v>-1</v>
      </c>
      <c r="G13" s="75" t="s">
        <v>164</v>
      </c>
      <c r="H13" s="76" t="s">
        <v>164</v>
      </c>
      <c r="I13" s="250">
        <v>0.81448335299303665</v>
      </c>
      <c r="J13" s="5">
        <v>0.94070756926447618</v>
      </c>
      <c r="K13" s="5">
        <v>0.8</v>
      </c>
      <c r="L13" s="75" t="s">
        <v>164</v>
      </c>
      <c r="M13" s="76" t="s">
        <v>164</v>
      </c>
      <c r="N13" s="250">
        <v>1.0054381764669245</v>
      </c>
      <c r="O13" s="5">
        <v>1.1679659450582136</v>
      </c>
      <c r="P13" s="5" t="s">
        <v>164</v>
      </c>
      <c r="Q13" s="75" t="s">
        <v>164</v>
      </c>
      <c r="R13" s="76" t="s">
        <v>164</v>
      </c>
    </row>
    <row r="14" spans="2:18">
      <c r="B14" s="3" t="s">
        <v>57</v>
      </c>
      <c r="C14" s="4"/>
      <c r="D14" s="250">
        <v>7.3523597108678391</v>
      </c>
      <c r="E14" s="5">
        <v>7.1433958073389761</v>
      </c>
      <c r="F14" s="5">
        <v>7.8</v>
      </c>
      <c r="G14" s="75">
        <v>7.1440000000000001</v>
      </c>
      <c r="H14" s="76">
        <v>7.3820482164397578</v>
      </c>
      <c r="I14" s="250">
        <v>7.0684177477203578</v>
      </c>
      <c r="J14" s="5">
        <v>6.5093320340723722</v>
      </c>
      <c r="K14" s="5">
        <v>7.1</v>
      </c>
      <c r="L14" s="75">
        <v>6.6070000000000002</v>
      </c>
      <c r="M14" s="76">
        <v>6.7959469322794188</v>
      </c>
      <c r="N14" s="250">
        <v>6.3434275911859235</v>
      </c>
      <c r="O14" s="5">
        <v>5.388988333796128</v>
      </c>
      <c r="P14" s="5" t="s">
        <v>164</v>
      </c>
      <c r="Q14" s="75">
        <v>6.3860000000000001</v>
      </c>
      <c r="R14" s="76" t="s">
        <v>164</v>
      </c>
    </row>
    <row r="15" spans="2:18">
      <c r="B15" s="3" t="s">
        <v>78</v>
      </c>
      <c r="C15" s="4"/>
      <c r="D15" s="250">
        <v>5.0120065454382683</v>
      </c>
      <c r="E15" s="5">
        <v>4.8543689320388328</v>
      </c>
      <c r="F15" s="5" t="s">
        <v>164</v>
      </c>
      <c r="G15" s="75" t="s">
        <v>164</v>
      </c>
      <c r="H15" s="76" t="s">
        <v>164</v>
      </c>
      <c r="I15" s="250">
        <v>5.0401290018116924</v>
      </c>
      <c r="J15" s="5">
        <v>4.9663299663299743</v>
      </c>
      <c r="K15" s="5" t="s">
        <v>164</v>
      </c>
      <c r="L15" s="75" t="s">
        <v>164</v>
      </c>
      <c r="M15" s="76" t="s">
        <v>164</v>
      </c>
      <c r="N15" s="250">
        <v>4.5221876079593955</v>
      </c>
      <c r="O15" s="5">
        <v>4.7313552526062619</v>
      </c>
      <c r="P15" s="5" t="s">
        <v>164</v>
      </c>
      <c r="Q15" s="75" t="s">
        <v>164</v>
      </c>
      <c r="R15" s="76" t="s">
        <v>164</v>
      </c>
    </row>
    <row r="16" spans="2:18">
      <c r="B16" s="3" t="s">
        <v>75</v>
      </c>
      <c r="C16" s="4"/>
      <c r="D16" s="250">
        <v>5.3505378336764977</v>
      </c>
      <c r="E16" s="5">
        <v>5.0057430518290369</v>
      </c>
      <c r="F16" s="5">
        <v>3.5</v>
      </c>
      <c r="G16" s="75" t="s">
        <v>164</v>
      </c>
      <c r="H16" s="76">
        <v>3.9152668323186424</v>
      </c>
      <c r="I16" s="250">
        <v>5.166917121542653</v>
      </c>
      <c r="J16" s="5">
        <v>4.9358617616754641</v>
      </c>
      <c r="K16" s="5">
        <v>3.7</v>
      </c>
      <c r="L16" s="75" t="s">
        <v>164</v>
      </c>
      <c r="M16" s="76">
        <v>4.3826467127533464</v>
      </c>
      <c r="N16" s="250">
        <v>4.614534275894286</v>
      </c>
      <c r="O16" s="5">
        <v>5.4603454089410697</v>
      </c>
      <c r="P16" s="5" t="s">
        <v>164</v>
      </c>
      <c r="Q16" s="75" t="s">
        <v>164</v>
      </c>
      <c r="R16" s="76" t="s">
        <v>164</v>
      </c>
    </row>
    <row r="17" spans="1:18" ht="3.75" customHeight="1">
      <c r="B17" s="3"/>
      <c r="C17" s="4"/>
      <c r="D17" s="250"/>
      <c r="E17" s="5"/>
      <c r="F17" s="5"/>
      <c r="G17" s="75"/>
      <c r="H17" s="76"/>
      <c r="I17" s="250"/>
      <c r="J17" s="5"/>
      <c r="K17" s="5"/>
      <c r="L17" s="75"/>
      <c r="M17" s="76"/>
      <c r="N17" s="250"/>
      <c r="O17" s="5"/>
      <c r="P17" s="5"/>
      <c r="Q17" s="75"/>
      <c r="R17" s="76"/>
    </row>
    <row r="18" spans="1:18">
      <c r="B18" s="3" t="s">
        <v>54</v>
      </c>
      <c r="C18" s="4"/>
      <c r="D18" s="250">
        <v>-6.3047916964600228</v>
      </c>
      <c r="E18" s="5">
        <v>-7.4405414312634424</v>
      </c>
      <c r="F18" s="5">
        <v>-7.9</v>
      </c>
      <c r="G18" s="75">
        <v>-4.5919999999999996</v>
      </c>
      <c r="H18" s="76">
        <v>-7.5</v>
      </c>
      <c r="I18" s="250">
        <v>-4.0017190680035624</v>
      </c>
      <c r="J18" s="5">
        <v>-6.1804633701185701</v>
      </c>
      <c r="K18" s="5">
        <v>-6</v>
      </c>
      <c r="L18" s="75">
        <v>-3.827</v>
      </c>
      <c r="M18" s="76">
        <v>-5.5</v>
      </c>
      <c r="N18" s="250">
        <v>-4.1156490058866773</v>
      </c>
      <c r="O18" s="5">
        <v>-5.7234486630003509</v>
      </c>
      <c r="P18" s="5" t="s">
        <v>164</v>
      </c>
      <c r="Q18" s="75">
        <v>-2.9159999999999999</v>
      </c>
      <c r="R18" s="76" t="s">
        <v>164</v>
      </c>
    </row>
    <row r="19" spans="1:18">
      <c r="B19" s="3" t="s">
        <v>74</v>
      </c>
      <c r="C19" s="4"/>
      <c r="D19" s="250">
        <v>60.945643187222942</v>
      </c>
      <c r="E19" s="5">
        <v>65</v>
      </c>
      <c r="F19" s="5">
        <v>65.7</v>
      </c>
      <c r="G19" s="75">
        <v>60.625</v>
      </c>
      <c r="H19" s="76">
        <v>63.8</v>
      </c>
      <c r="I19" s="250">
        <v>60.152343553317692</v>
      </c>
      <c r="J19" s="5">
        <v>68.099999999999994</v>
      </c>
      <c r="K19" s="5">
        <v>67.599999999999994</v>
      </c>
      <c r="L19" s="75">
        <v>58.988999999999997</v>
      </c>
      <c r="M19" s="76">
        <v>66</v>
      </c>
      <c r="N19" s="250">
        <v>59.91881222967983</v>
      </c>
      <c r="O19" s="5">
        <v>69.400000000000006</v>
      </c>
      <c r="P19" s="5" t="s">
        <v>164</v>
      </c>
      <c r="Q19" s="75">
        <v>56.923000000000002</v>
      </c>
      <c r="R19" s="76" t="s">
        <v>164</v>
      </c>
    </row>
    <row r="20" spans="1:18" ht="3.75" customHeight="1">
      <c r="B20" s="3"/>
      <c r="C20" s="4"/>
      <c r="D20" s="250"/>
      <c r="E20" s="75"/>
      <c r="F20" s="75"/>
      <c r="G20" s="75"/>
      <c r="H20" s="76"/>
      <c r="I20" s="250"/>
      <c r="J20" s="5"/>
      <c r="K20" s="5"/>
      <c r="L20" s="75"/>
      <c r="M20" s="76"/>
      <c r="N20" s="250"/>
      <c r="O20" s="5"/>
      <c r="P20" s="5"/>
      <c r="Q20" s="75"/>
      <c r="R20" s="76"/>
    </row>
    <row r="21" spans="1:18" ht="14.5" thickBot="1">
      <c r="B21" s="77" t="s">
        <v>55</v>
      </c>
      <c r="C21" s="78"/>
      <c r="D21" s="254">
        <f>Súhrn!H49</f>
        <v>-0.32816105334452655</v>
      </c>
      <c r="E21" s="79">
        <v>-0.80545932331151526</v>
      </c>
      <c r="F21" s="79">
        <v>-1.6</v>
      </c>
      <c r="G21" s="79">
        <v>-4.1470000000000002</v>
      </c>
      <c r="H21" s="80">
        <v>-0.55468517365883718</v>
      </c>
      <c r="I21" s="254">
        <f>Súhrn!I49</f>
        <v>-0.8543462251670918</v>
      </c>
      <c r="J21" s="81">
        <v>-0.83201570736422903</v>
      </c>
      <c r="K21" s="81">
        <v>-0.9</v>
      </c>
      <c r="L21" s="79">
        <v>-4.0369999999999999</v>
      </c>
      <c r="M21" s="80">
        <v>0.1206511433355122</v>
      </c>
      <c r="N21" s="254">
        <f>Súhrn!J49</f>
        <v>-1.2509329578166151</v>
      </c>
      <c r="O21" s="81">
        <v>-0.74335718779402704</v>
      </c>
      <c r="P21" s="81" t="s">
        <v>164</v>
      </c>
      <c r="Q21" s="79">
        <v>-4.49</v>
      </c>
      <c r="R21" s="80" t="s">
        <v>164</v>
      </c>
    </row>
    <row r="22" spans="1:18">
      <c r="B22" s="72" t="s">
        <v>85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1:18">
      <c r="B23" s="68" t="s">
        <v>202</v>
      </c>
    </row>
    <row r="24" spans="1:18">
      <c r="A24" s="68"/>
      <c r="B24" s="68" t="s">
        <v>203</v>
      </c>
      <c r="C24" s="68"/>
      <c r="D24" s="83"/>
      <c r="E24" s="83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8">
      <c r="B25" s="68" t="s">
        <v>204</v>
      </c>
    </row>
    <row r="26" spans="1:18">
      <c r="B26" s="68" t="s">
        <v>165</v>
      </c>
    </row>
    <row r="27" spans="1:18">
      <c r="B27" s="83" t="s">
        <v>166</v>
      </c>
    </row>
    <row r="29" spans="1:18">
      <c r="B29" s="72" t="s">
        <v>167</v>
      </c>
    </row>
    <row r="35" spans="3:18"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</row>
    <row r="36" spans="3:18"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</row>
    <row r="37" spans="3:18">
      <c r="C37" s="82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</row>
    <row r="38" spans="3:18">
      <c r="C38" s="82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</row>
    <row r="39" spans="3:18"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</row>
    <row r="40" spans="3:18">
      <c r="C40" s="82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3:18">
      <c r="C41" s="82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</sheetData>
  <mergeCells count="4">
    <mergeCell ref="D2:H2"/>
    <mergeCell ref="B2:C3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2021-03-31T06:09:55Z</dcterms:modified>
</cp:coreProperties>
</file>