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O:\ECB\BMPE\BMPE_2025_June\text\Podklady_predikcia\"/>
    </mc:Choice>
  </mc:AlternateContent>
  <xr:revisionPtr revIDLastSave="0" documentId="13_ncr:1_{2214E06C-05CE-4713-B1CD-19834897C552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Inflácia!$A$1:$AA$38</definedName>
    <definedName name="_xlnm.Print_Area" localSheetId="6">'Porovnanie predikcií'!$A$1:$M$29</definedName>
    <definedName name="_xlnm.Print_Area" localSheetId="0">Súhrn!$B$2:$M$80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8" l="1"/>
  <c r="I21" i="18"/>
  <c r="D21" i="18"/>
  <c r="H23" i="21"/>
  <c r="I23" i="21"/>
  <c r="J23" i="21"/>
  <c r="K23" i="21"/>
  <c r="H24" i="21"/>
  <c r="I24" i="21"/>
  <c r="J24" i="21"/>
  <c r="K24" i="21"/>
  <c r="H25" i="21"/>
  <c r="I25" i="21"/>
  <c r="J25" i="21"/>
  <c r="K25" i="21"/>
  <c r="H26" i="21"/>
  <c r="I26" i="21"/>
  <c r="J26" i="21"/>
  <c r="K26" i="21"/>
  <c r="H27" i="21"/>
  <c r="I27" i="21"/>
  <c r="J27" i="21"/>
  <c r="K27" i="21"/>
  <c r="H29" i="21"/>
  <c r="I29" i="21"/>
  <c r="J29" i="21"/>
  <c r="K29" i="21"/>
  <c r="H30" i="21"/>
  <c r="I30" i="21"/>
  <c r="J30" i="21"/>
  <c r="K30" i="21"/>
  <c r="H31" i="21"/>
  <c r="I31" i="21"/>
  <c r="J31" i="21"/>
  <c r="K31" i="21"/>
  <c r="H32" i="21"/>
  <c r="I32" i="21"/>
  <c r="J32" i="21"/>
  <c r="K32" i="21"/>
  <c r="B19" i="21" l="1"/>
  <c r="B2" i="21"/>
  <c r="B27" i="17"/>
  <c r="B2" i="17"/>
  <c r="B55" i="14"/>
  <c r="B30" i="14"/>
  <c r="B2" i="14"/>
  <c r="B2" i="13"/>
  <c r="B28" i="12"/>
  <c r="B15" i="12"/>
  <c r="B2" i="12"/>
  <c r="B2" i="22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0" i="21" l="1"/>
  <c r="I20" i="21"/>
  <c r="H20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<sst xmlns="http://schemas.openxmlformats.org/spreadsheetml/2006/main" count="669" uniqueCount="207">
  <si>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</si>
  <si>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</si>
  <si>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</si>
  <si>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</si>
  <si>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</si>
  <si>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</si>
  <si>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</si>
  <si>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</si>
  <si>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</si>
  <si>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</si>
  <si>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</si>
  <si>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</si>
  <si>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</si>
  <si>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</si>
  <si>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</si>
  <si>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</si>
  <si>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</si>
  <si>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</si>
  <si>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</si>
  <si>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</si>
  <si>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</si>
  <si>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</si>
  <si>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</si>
  <si>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</si>
  <si>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</si>
  <si>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</si>
  <si>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</si>
  <si>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</si>
  <si>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</si>
  <si>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</si>
  <si>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</si>
  <si>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</si>
  <si>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</si>
  <si>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</si>
  <si>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</si>
  <si>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</si>
  <si>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</si>
  <si>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</si>
  <si>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</si>
  <si>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</si>
  <si>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</si>
  <si>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</si>
  <si>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</si>
  <si>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</si>
  <si>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</si>
  <si>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</si>
  <si>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</si>
  <si>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</si>
  <si>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</si>
  <si>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</si>
  <si>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</si>
  <si>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</si>
  <si>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</si>
  <si>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</si>
  <si>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</si>
  <si>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</si>
  <si>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</si>
  <si>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</si>
  <si>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</si>
  <si>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</si>
  <si>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</si>
  <si>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</si>
  <si>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</si>
  <si>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</si>
  <si>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</si>
  <si>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</si>
  <si>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</si>
  <si>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</si>
  <si>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</si>
  <si>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</si>
  <si>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</si>
  <si>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</si>
  <si>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</si>
  <si>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</si>
  <si>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</si>
  <si>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</si>
  <si>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</si>
  <si>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</si>
  <si>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</si>
  <si>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</si>
  <si>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</si>
  <si>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</si>
  <si>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</si>
  <si>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</si>
  <si>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</si>
  <si>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</si>
  <si>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</si>
  <si>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</si>
  <si>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</si>
  <si>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</si>
  <si>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</si>
  <si>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</si>
  <si>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</si>
  <si>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</si>
  <si>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</si>
  <si>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</si>
  <si>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</si>
  <si>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</si>
  <si>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</si>
  <si>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</si>
  <si>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</si>
  <si>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</si>
  <si>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</si>
  <si>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</si>
  <si>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</si>
  <si>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</si>
  <si>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</si>
  <si>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</si>
  <si>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</si>
  <si>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</si>
  <si>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</si>
  <si>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</si>
  <si>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</si>
  <si>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</si>
  <si>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</si>
  <si>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</si>
  <si>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</si>
  <si>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</si>
  <si>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</si>
  <si>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</si>
  <si>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</si>
  <si>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</si>
  <si>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</si>
  <si>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</si>
  <si>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</si>
  <si>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>1) Deflátor exportu tovarov a služieb / deflátor importu tovarov a služieb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</si>
  <si>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</si>
  <si>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</si>
  <si>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</si>
  <si>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</si>
  <si>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</si>
  <si>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</si>
  <si>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</si>
  <si>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</si>
  <si>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</si>
  <si>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</si>
  <si>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</si>
  <si>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</si>
  <si>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</si>
  <si>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</si>
  <si>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</si>
  <si>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</si>
  <si>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</si>
  <si>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</si>
  <si>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</si>
  <si>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</si>
  <si>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</si>
  <si>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</si>
  <si>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</si>
  <si>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</si>
  <si>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</si>
  <si>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</si>
  <si>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</si>
  <si>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</si>
  <si>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</si>
  <si>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</si>
  <si>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</si>
  <si>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</si>
  <si>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</si>
  <si>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</si>
  <si>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</si>
  <si>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</si>
  <si>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</si>
  <si>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</si>
  <si>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</si>
  <si>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</si>
  <si>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</si>
  <si>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</si>
  <si>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</si>
  <si>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</si>
  <si>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Priemerná mzda, verejný sektor</t>
  </si>
  <si>
    <t>2) Mzdy ESA 2010 deflované infláciou CPI</t>
  </si>
  <si>
    <t>Letná strednodobá predikcia (P2Q-2025)</t>
  </si>
  <si>
    <t>Národná banka Slovenska - Letná strednodobá predikcia P2Q-2025</t>
  </si>
  <si>
    <t>Európska komisia -  European Economic Forecast (jarná predikcia - máj 2025)</t>
  </si>
  <si>
    <t>Medzinárodný menový fond - World Economic Outlook (apríl 2025)</t>
  </si>
  <si>
    <t>Inštitút finančnej politiky - Makroekonomická prognóza MFSR, deficit a dlh verejnej správy sú z Výročnej správy o pokroku Slovenskej republiky 2025</t>
  </si>
  <si>
    <t>Organizácia pre ekonomickú spoluprácu a rozvoj (OECD) - Economic Outlook (jún 2025)</t>
  </si>
  <si>
    <t>Obyvateľstvo v produktívnom veku (15 - 74 r.)</t>
  </si>
  <si>
    <r>
      <t>tis. osôb, VZPS</t>
    </r>
    <r>
      <rPr>
        <vertAlign val="superscript"/>
        <sz val="10"/>
        <color indexed="8"/>
        <rFont val="Arial"/>
        <family val="2"/>
        <charset val="238"/>
      </rPr>
      <t>1)</t>
    </r>
  </si>
  <si>
    <r>
      <t>Odhad NAIRU</t>
    </r>
    <r>
      <rPr>
        <vertAlign val="superscript"/>
        <sz val="10"/>
        <color indexed="8"/>
        <rFont val="Arial"/>
        <family val="2"/>
        <charset val="238"/>
      </rPr>
      <t>2)</t>
    </r>
  </si>
  <si>
    <r>
      <t>Produktivita práce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</si>
  <si>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Neinflačné mzdy (nominálna produktivita)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</si>
  <si>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Nominálne mzdy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</si>
  <si>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Reálne mzdy</t>
    </r>
    <r>
      <rPr>
        <vertAlign val="superscript"/>
        <sz val="10"/>
        <color indexed="8"/>
        <rFont val="Arial"/>
        <family val="2"/>
        <charset val="238"/>
      </rPr>
      <t>6)</t>
    </r>
  </si>
  <si>
    <r>
      <t>Miera úspor</t>
    </r>
    <r>
      <rPr>
        <vertAlign val="superscript"/>
        <sz val="10"/>
        <color indexed="8"/>
        <rFont val="Arial"/>
        <family val="2"/>
        <charset val="238"/>
      </rPr>
      <t>7)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</si>
  <si>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9)</t>
    </r>
  </si>
  <si>
    <r>
      <t>Fiškálna pozícia</t>
    </r>
    <r>
      <rPr>
        <vertAlign val="superscript"/>
        <sz val="10"/>
        <color indexed="8"/>
        <rFont val="Arial"/>
        <family val="2"/>
        <charset val="238"/>
      </rPr>
      <t>10)</t>
    </r>
  </si>
  <si>
    <r>
      <t>Výmenný kurz USD/EUR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</si>
  <si>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</si>
  <si>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</si>
  <si>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Cena ropy v EUR</t>
    </r>
    <r>
      <rPr>
        <vertAlign val="superscript"/>
        <sz val="10"/>
        <color indexed="8"/>
        <rFont val="Arial"/>
        <family val="2"/>
        <charset val="238"/>
      </rPr>
      <t>11)</t>
    </r>
  </si>
  <si>
    <t>Zmena oproti jarnej predikcii     (P1Q-2025)</t>
  </si>
  <si>
    <r>
      <t>Fiškálna pozícia</t>
    </r>
    <r>
      <rPr>
        <vertAlign val="superscript"/>
        <sz val="11"/>
        <color indexed="8"/>
        <rFont val="Arial"/>
        <family val="2"/>
        <charset val="238"/>
      </rPr>
      <t>2)</t>
    </r>
  </si>
  <si>
    <r>
      <t>Miera participácie</t>
    </r>
    <r>
      <rPr>
        <vertAlign val="superscript"/>
        <sz val="11"/>
        <color indexed="8"/>
        <rFont val="Arial"/>
        <family val="2"/>
        <charset val="238"/>
      </rPr>
      <t>4)</t>
    </r>
  </si>
  <si>
    <r>
      <t>Výmenné relácie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</si>
  <si>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Jednotkové náklady práce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</si>
  <si>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Index HICP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</si>
  <si>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r>
      <t xml:space="preserve">Saldo verejných financií </t>
    </r>
    <r>
      <rPr>
        <vertAlign val="superscript"/>
        <sz val="10"/>
        <color indexed="8"/>
        <rFont val="Arial"/>
        <family val="2"/>
        <charset val="238"/>
      </rPr>
      <t>1)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</si>
  <si>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</si>
  <si>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nominálna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</si>
  <si>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reálna</t>
    </r>
    <r>
      <rPr>
        <vertAlign val="superscript"/>
        <sz val="10"/>
        <color theme="1"/>
        <rFont val="Arial"/>
        <family val="2"/>
        <charset val="238"/>
      </rPr>
      <t>2)</t>
    </r>
  </si>
  <si>
    <r>
      <t>Odhad NAIRU</t>
    </r>
    <r>
      <rPr>
        <vertAlign val="superscript"/>
        <sz val="8"/>
        <color indexed="8"/>
        <rFont val="Arial"/>
        <family val="2"/>
        <charset val="238"/>
      </rPr>
      <t>5)</t>
    </r>
  </si>
  <si>
    <r>
      <t>Sektor verejnej správy</t>
    </r>
    <r>
      <rPr>
        <b/>
        <i/>
        <vertAlign val="superscript"/>
        <sz val="10"/>
        <color theme="4"/>
        <rFont val="Arial"/>
        <family val="2"/>
        <charset val="238"/>
      </rPr>
      <t>8)</t>
    </r>
  </si>
  <si>
    <r>
      <t>Elektrina v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</si>
  <si>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Plyn v EUR/MW</t>
    </r>
    <r>
      <rPr>
        <vertAlign val="superscript"/>
        <sz val="10"/>
        <color theme="1"/>
        <rFont val="Arial"/>
        <family val="2"/>
        <charset val="238"/>
      </rPr>
      <t>11)</t>
    </r>
  </si>
  <si>
    <t xml:space="preserve">  9) B.9N - čisté pôžičky poskytnuté (+) / prijaté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</si>
</sst>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i/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color theme="4"/>
      <name val="Arial"/>
      <family val="2"/>
      <charset val="238"/>
    </font>
    <font>
      <b/>
      <i/>
      <vertAlign val="superscript"/>
      <sz val="10"/>
      <color theme="4"/>
      <name val="Arial"/>
      <family val="2"/>
      <charset val="238"/>
    </font>
    <font>
      <i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89">
    <xf numFmtId="0" fontId="0" fillId="0" borderId="0" xfId="0"/>
    <xf numFmtId="165" fontId="41" fillId="26" borderId="18" xfId="0" applyNumberFormat="1" applyFont="1" applyFill="1" applyBorder="1"/>
    <xf numFmtId="165" fontId="41" fillId="26" borderId="30" xfId="0" applyNumberFormat="1" applyFont="1" applyFill="1" applyBorder="1"/>
    <xf numFmtId="165" fontId="41" fillId="26" borderId="14" xfId="0" applyNumberFormat="1" applyFont="1" applyFill="1" applyBorder="1"/>
    <xf numFmtId="165" fontId="41" fillId="26" borderId="34" xfId="0" applyNumberFormat="1" applyFont="1" applyFill="1" applyBorder="1"/>
    <xf numFmtId="165" fontId="41" fillId="26" borderId="35" xfId="0" applyNumberFormat="1" applyFont="1" applyFill="1" applyBorder="1"/>
    <xf numFmtId="165" fontId="41" fillId="26" borderId="0" xfId="0" applyNumberFormat="1" applyFont="1" applyFill="1"/>
    <xf numFmtId="0" fontId="42" fillId="0" borderId="0" xfId="0" applyFont="1" applyFill="1" applyBorder="1"/>
    <xf numFmtId="0" fontId="42" fillId="26" borderId="30" xfId="0" applyFont="1" applyFill="1" applyBorder="1" applyAlignment="1">
      <alignment horizontal="right"/>
    </xf>
    <xf numFmtId="0" fontId="42" fillId="0" borderId="0" xfId="0" applyFont="1" applyFill="1"/>
    <xf numFmtId="0" fontId="46" fillId="0" borderId="0" xfId="0" applyFont="1"/>
    <xf numFmtId="0" fontId="47" fillId="0" borderId="0" xfId="0" applyFont="1"/>
    <xf numFmtId="0" fontId="47" fillId="0" borderId="15" xfId="0" applyFont="1" applyBorder="1"/>
    <xf numFmtId="0" fontId="47" fillId="0" borderId="0" xfId="0" applyFont="1" applyBorder="1"/>
    <xf numFmtId="0" fontId="47" fillId="0" borderId="30" xfId="0" applyFont="1" applyBorder="1"/>
    <xf numFmtId="0" fontId="47" fillId="0" borderId="30" xfId="0" applyFont="1" applyBorder="1" applyAlignment="1">
      <alignment horizontal="right"/>
    </xf>
    <xf numFmtId="165" fontId="47" fillId="26" borderId="18" xfId="0" applyNumberFormat="1" applyFont="1" applyFill="1" applyBorder="1" applyAlignment="1">
      <alignment horizontal="right"/>
    </xf>
    <xf numFmtId="165" fontId="47" fillId="26" borderId="0" xfId="0" applyNumberFormat="1" applyFont="1" applyFill="1" applyBorder="1" applyAlignment="1">
      <alignment horizontal="right"/>
    </xf>
    <xf numFmtId="165" fontId="47" fillId="26" borderId="30" xfId="0" applyNumberFormat="1" applyFont="1" applyFill="1" applyBorder="1" applyAlignment="1">
      <alignment horizontal="right"/>
    </xf>
    <xf numFmtId="165" fontId="47" fillId="26" borderId="16" xfId="0" applyNumberFormat="1" applyFont="1" applyFill="1" applyBorder="1" applyAlignment="1">
      <alignment horizontal="right"/>
    </xf>
    <xf numFmtId="165" fontId="47" fillId="0" borderId="0" xfId="0" applyNumberFormat="1" applyFont="1"/>
    <xf numFmtId="165" fontId="47" fillId="0" borderId="18" xfId="0" applyNumberFormat="1" applyFont="1" applyBorder="1" applyAlignment="1">
      <alignment horizontal="right"/>
    </xf>
    <xf numFmtId="165" fontId="47" fillId="0" borderId="0" xfId="0" applyNumberFormat="1" applyFont="1" applyBorder="1" applyAlignment="1">
      <alignment horizontal="right"/>
    </xf>
    <xf numFmtId="165" fontId="47" fillId="0" borderId="30" xfId="0" applyNumberFormat="1" applyFont="1" applyBorder="1" applyAlignment="1">
      <alignment horizontal="right"/>
    </xf>
    <xf numFmtId="3" fontId="47" fillId="0" borderId="18" xfId="0" applyNumberFormat="1" applyFont="1" applyBorder="1" applyAlignment="1">
      <alignment horizontal="right"/>
    </xf>
    <xf numFmtId="3" fontId="47" fillId="0" borderId="0" xfId="0" applyNumberFormat="1" applyFont="1" applyBorder="1" applyAlignment="1">
      <alignment horizontal="right"/>
    </xf>
    <xf numFmtId="3" fontId="47" fillId="0" borderId="30" xfId="0" applyNumberFormat="1" applyFont="1" applyBorder="1" applyAlignment="1">
      <alignment horizontal="right"/>
    </xf>
    <xf numFmtId="166" fontId="47" fillId="26" borderId="0" xfId="0" applyNumberFormat="1" applyFont="1" applyFill="1" applyBorder="1" applyAlignment="1">
      <alignment horizontal="right"/>
    </xf>
    <xf numFmtId="166" fontId="47" fillId="26" borderId="16" xfId="0" applyNumberFormat="1" applyFont="1" applyFill="1" applyBorder="1" applyAlignment="1">
      <alignment horizontal="right"/>
    </xf>
    <xf numFmtId="0" fontId="47" fillId="0" borderId="18" xfId="0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165" fontId="47" fillId="0" borderId="16" xfId="0" applyNumberFormat="1" applyFont="1" applyBorder="1" applyAlignment="1">
      <alignment horizontal="right"/>
    </xf>
    <xf numFmtId="165" fontId="47" fillId="0" borderId="0" xfId="0" applyNumberFormat="1" applyFont="1" applyFill="1" applyBorder="1" applyAlignment="1">
      <alignment horizontal="right"/>
    </xf>
    <xf numFmtId="165" fontId="47" fillId="0" borderId="16" xfId="0" applyNumberFormat="1" applyFont="1" applyFill="1" applyBorder="1" applyAlignment="1">
      <alignment horizontal="right"/>
    </xf>
    <xf numFmtId="3" fontId="47" fillId="0" borderId="0" xfId="0" applyNumberFormat="1" applyFont="1"/>
    <xf numFmtId="1" fontId="47" fillId="0" borderId="18" xfId="0" applyNumberFormat="1" applyFont="1" applyBorder="1" applyAlignment="1">
      <alignment horizontal="right"/>
    </xf>
    <xf numFmtId="1" fontId="47" fillId="0" borderId="0" xfId="0" applyNumberFormat="1" applyFont="1" applyBorder="1" applyAlignment="1">
      <alignment horizontal="right"/>
    </xf>
    <xf numFmtId="1" fontId="47" fillId="0" borderId="30" xfId="0" applyNumberFormat="1" applyFont="1" applyBorder="1" applyAlignment="1">
      <alignment horizontal="right"/>
    </xf>
    <xf numFmtId="0" fontId="3" fillId="0" borderId="0" xfId="0" applyFont="1" applyFill="1" applyBorder="1"/>
    <xf numFmtId="0" fontId="3" fillId="0" borderId="30" xfId="0" applyFont="1" applyFill="1" applyBorder="1"/>
    <xf numFmtId="0" fontId="3" fillId="0" borderId="30" xfId="0" applyFont="1" applyFill="1" applyBorder="1" applyAlignment="1">
      <alignment horizontal="right"/>
    </xf>
    <xf numFmtId="165" fontId="47" fillId="0" borderId="18" xfId="0" applyNumberFormat="1" applyFont="1" applyFill="1" applyBorder="1" applyAlignment="1">
      <alignment horizontal="right"/>
    </xf>
    <xf numFmtId="165" fontId="47" fillId="0" borderId="0" xfId="0" applyNumberFormat="1" applyFont="1" applyFill="1" applyAlignment="1">
      <alignment horizontal="right"/>
    </xf>
    <xf numFmtId="165" fontId="47" fillId="0" borderId="30" xfId="0" applyNumberFormat="1" applyFont="1" applyFill="1" applyBorder="1" applyAlignment="1">
      <alignment horizontal="right"/>
    </xf>
    <xf numFmtId="0" fontId="47" fillId="0" borderId="0" xfId="0" applyFont="1" applyFill="1" applyBorder="1"/>
    <xf numFmtId="0" fontId="47" fillId="0" borderId="15" xfId="0" applyFont="1" applyFill="1" applyBorder="1"/>
    <xf numFmtId="0" fontId="47" fillId="0" borderId="30" xfId="0" applyFont="1" applyFill="1" applyBorder="1"/>
    <xf numFmtId="0" fontId="47" fillId="0" borderId="30" xfId="0" applyFont="1" applyFill="1" applyBorder="1" applyAlignment="1">
      <alignment horizontal="right"/>
    </xf>
    <xf numFmtId="0" fontId="47" fillId="26" borderId="30" xfId="0" applyFont="1" applyFill="1" applyBorder="1" applyAlignment="1">
      <alignment horizontal="right"/>
    </xf>
    <xf numFmtId="165" fontId="47" fillId="0" borderId="0" xfId="0" applyNumberFormat="1" applyFont="1" applyAlignment="1">
      <alignment horizontal="right"/>
    </xf>
    <xf numFmtId="165" fontId="47" fillId="26" borderId="0" xfId="0" applyNumberFormat="1" applyFont="1" applyFill="1" applyAlignment="1">
      <alignment horizontal="right"/>
    </xf>
    <xf numFmtId="0" fontId="46" fillId="27" borderId="25" xfId="0" applyFont="1" applyFill="1" applyBorder="1"/>
    <xf numFmtId="0" fontId="47" fillId="27" borderId="26" xfId="0" applyFont="1" applyFill="1" applyBorder="1"/>
    <xf numFmtId="0" fontId="47" fillId="27" borderId="27" xfId="0" applyFont="1" applyFill="1" applyBorder="1"/>
    <xf numFmtId="0" fontId="47" fillId="27" borderId="28" xfId="0" applyFont="1" applyFill="1" applyBorder="1" applyAlignment="1">
      <alignment horizontal="right"/>
    </xf>
    <xf numFmtId="0" fontId="47" fillId="27" borderId="26" xfId="0" applyFont="1" applyFill="1" applyBorder="1" applyAlignment="1">
      <alignment horizontal="right"/>
    </xf>
    <xf numFmtId="0" fontId="47" fillId="27" borderId="27" xfId="0" applyFont="1" applyFill="1" applyBorder="1" applyAlignment="1">
      <alignment horizontal="right"/>
    </xf>
    <xf numFmtId="165" fontId="47" fillId="27" borderId="26" xfId="0" applyNumberFormat="1" applyFont="1" applyFill="1" applyBorder="1" applyAlignment="1">
      <alignment horizontal="right"/>
    </xf>
    <xf numFmtId="165" fontId="47" fillId="27" borderId="29" xfId="0" applyNumberFormat="1" applyFont="1" applyFill="1" applyBorder="1" applyAlignment="1">
      <alignment horizontal="right"/>
    </xf>
    <xf numFmtId="165" fontId="47" fillId="0" borderId="32" xfId="0" applyNumberFormat="1" applyFont="1" applyBorder="1" applyAlignment="1">
      <alignment horizontal="right"/>
    </xf>
    <xf numFmtId="165" fontId="47" fillId="0" borderId="32" xfId="0" applyNumberFormat="1" applyFont="1" applyFill="1" applyBorder="1" applyAlignment="1">
      <alignment horizontal="right"/>
    </xf>
    <xf numFmtId="165" fontId="47" fillId="0" borderId="38" xfId="0" applyNumberFormat="1" applyFont="1" applyBorder="1" applyAlignment="1">
      <alignment horizontal="right"/>
    </xf>
    <xf numFmtId="2" fontId="47" fillId="0" borderId="18" xfId="0" applyNumberFormat="1" applyFont="1" applyBorder="1" applyAlignment="1">
      <alignment horizontal="right"/>
    </xf>
    <xf numFmtId="2" fontId="47" fillId="0" borderId="0" xfId="0" applyNumberFormat="1" applyFont="1" applyBorder="1" applyAlignment="1">
      <alignment horizontal="right"/>
    </xf>
    <xf numFmtId="2" fontId="47" fillId="0" borderId="30" xfId="0" applyNumberFormat="1" applyFont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47" fillId="0" borderId="33" xfId="0" applyFont="1" applyBorder="1"/>
    <xf numFmtId="0" fontId="47" fillId="0" borderId="34" xfId="0" applyFont="1" applyBorder="1"/>
    <xf numFmtId="0" fontId="47" fillId="0" borderId="35" xfId="0" applyFont="1" applyBorder="1"/>
    <xf numFmtId="0" fontId="47" fillId="0" borderId="35" xfId="0" applyFont="1" applyBorder="1" applyAlignment="1">
      <alignment horizontal="right"/>
    </xf>
    <xf numFmtId="165" fontId="47" fillId="0" borderId="14" xfId="0" applyNumberFormat="1" applyFont="1" applyFill="1" applyBorder="1" applyAlignment="1">
      <alignment horizontal="right"/>
    </xf>
    <xf numFmtId="165" fontId="47" fillId="0" borderId="34" xfId="0" applyNumberFormat="1" applyFont="1" applyFill="1" applyBorder="1" applyAlignment="1">
      <alignment horizontal="right"/>
    </xf>
    <xf numFmtId="165" fontId="47" fillId="0" borderId="35" xfId="0" applyNumberFormat="1" applyFont="1" applyFill="1" applyBorder="1" applyAlignment="1">
      <alignment horizontal="right"/>
    </xf>
    <xf numFmtId="165" fontId="47" fillId="0" borderId="36" xfId="0" applyNumberFormat="1" applyFont="1" applyFill="1" applyBorder="1" applyAlignment="1">
      <alignment horizontal="right"/>
    </xf>
    <xf numFmtId="0" fontId="47" fillId="0" borderId="0" xfId="0" applyFont="1" applyFill="1"/>
    <xf numFmtId="0" fontId="47" fillId="0" borderId="0" xfId="0" applyFont="1" applyFill="1" applyAlignment="1">
      <alignment vertical="center"/>
    </xf>
    <xf numFmtId="0" fontId="50" fillId="0" borderId="0" xfId="0" applyFont="1"/>
    <xf numFmtId="0" fontId="50" fillId="0" borderId="0" xfId="0" applyFont="1" applyFill="1"/>
    <xf numFmtId="0" fontId="50" fillId="0" borderId="0" xfId="0" applyFont="1" applyFill="1" applyAlignment="1">
      <alignment vertical="center"/>
    </xf>
    <xf numFmtId="0" fontId="47" fillId="28" borderId="0" xfId="0" applyFont="1" applyFill="1"/>
    <xf numFmtId="0" fontId="47" fillId="28" borderId="27" xfId="0" applyFont="1" applyFill="1" applyBorder="1"/>
    <xf numFmtId="0" fontId="47" fillId="28" borderId="27" xfId="0" applyFont="1" applyFill="1" applyBorder="1" applyAlignment="1">
      <alignment horizontal="right"/>
    </xf>
    <xf numFmtId="0" fontId="47" fillId="28" borderId="28" xfId="0" applyFont="1" applyFill="1" applyBorder="1" applyAlignment="1">
      <alignment horizontal="center"/>
    </xf>
    <xf numFmtId="0" fontId="47" fillId="28" borderId="26" xfId="0" applyFont="1" applyFill="1" applyBorder="1" applyAlignment="1">
      <alignment horizontal="center"/>
    </xf>
    <xf numFmtId="0" fontId="47" fillId="28" borderId="27" xfId="0" applyFont="1" applyFill="1" applyBorder="1" applyAlignment="1">
      <alignment horizontal="center"/>
    </xf>
    <xf numFmtId="0" fontId="47" fillId="28" borderId="29" xfId="0" applyFont="1" applyFill="1" applyBorder="1" applyAlignment="1">
      <alignment horizontal="center"/>
    </xf>
    <xf numFmtId="165" fontId="47" fillId="28" borderId="28" xfId="0" applyNumberFormat="1" applyFont="1" applyFill="1" applyBorder="1" applyAlignment="1">
      <alignment horizontal="right"/>
    </xf>
    <xf numFmtId="165" fontId="47" fillId="28" borderId="26" xfId="0" applyNumberFormat="1" applyFont="1" applyFill="1" applyBorder="1" applyAlignment="1">
      <alignment horizontal="right"/>
    </xf>
    <xf numFmtId="165" fontId="47" fillId="28" borderId="27" xfId="0" applyNumberFormat="1" applyFont="1" applyFill="1" applyBorder="1" applyAlignment="1">
      <alignment horizontal="right"/>
    </xf>
    <xf numFmtId="165" fontId="47" fillId="28" borderId="29" xfId="0" applyNumberFormat="1" applyFont="1" applyFill="1" applyBorder="1" applyAlignment="1">
      <alignment horizontal="right"/>
    </xf>
    <xf numFmtId="0" fontId="47" fillId="28" borderId="28" xfId="0" applyFont="1" applyFill="1" applyBorder="1" applyAlignment="1">
      <alignment horizontal="right"/>
    </xf>
    <xf numFmtId="0" fontId="47" fillId="28" borderId="26" xfId="0" applyFont="1" applyFill="1" applyBorder="1" applyAlignment="1">
      <alignment horizontal="right"/>
    </xf>
    <xf numFmtId="0" fontId="42" fillId="26" borderId="0" xfId="0" applyFont="1" applyFill="1"/>
    <xf numFmtId="0" fontId="51" fillId="26" borderId="15" xfId="0" applyFont="1" applyFill="1" applyBorder="1" applyAlignment="1">
      <alignment horizontal="left" vertical="center"/>
    </xf>
    <xf numFmtId="0" fontId="51" fillId="26" borderId="0" xfId="0" applyFont="1" applyFill="1" applyBorder="1" applyAlignment="1">
      <alignment horizontal="left" vertical="center"/>
    </xf>
    <xf numFmtId="0" fontId="42" fillId="26" borderId="0" xfId="0" applyFont="1" applyFill="1" applyBorder="1"/>
    <xf numFmtId="0" fontId="42" fillId="26" borderId="30" xfId="0" applyFont="1" applyFill="1" applyBorder="1"/>
    <xf numFmtId="0" fontId="42" fillId="26" borderId="16" xfId="0" applyFont="1" applyFill="1" applyBorder="1"/>
    <xf numFmtId="0" fontId="42" fillId="26" borderId="15" xfId="0" applyFont="1" applyFill="1" applyBorder="1"/>
    <xf numFmtId="0" fontId="42" fillId="26" borderId="33" xfId="0" applyFont="1" applyFill="1" applyBorder="1"/>
    <xf numFmtId="0" fontId="42" fillId="26" borderId="34" xfId="0" applyFont="1" applyFill="1" applyBorder="1"/>
    <xf numFmtId="0" fontId="42" fillId="26" borderId="0" xfId="0" applyFont="1" applyFill="1" applyBorder="1" applyAlignment="1">
      <alignment horizontal="right"/>
    </xf>
    <xf numFmtId="165" fontId="42" fillId="26" borderId="30" xfId="0" applyNumberFormat="1" applyFont="1" applyFill="1" applyBorder="1"/>
    <xf numFmtId="165" fontId="42" fillId="26" borderId="0" xfId="0" applyNumberFormat="1" applyFont="1" applyFill="1" applyBorder="1"/>
    <xf numFmtId="165" fontId="42" fillId="26" borderId="31" xfId="0" applyNumberFormat="1" applyFont="1" applyFill="1" applyBorder="1"/>
    <xf numFmtId="165" fontId="42" fillId="26" borderId="16" xfId="0" applyNumberFormat="1" applyFont="1" applyFill="1" applyBorder="1"/>
    <xf numFmtId="165" fontId="42" fillId="26" borderId="35" xfId="0" applyNumberFormat="1" applyFont="1" applyFill="1" applyBorder="1"/>
    <xf numFmtId="165" fontId="42" fillId="26" borderId="34" xfId="0" applyNumberFormat="1" applyFont="1" applyFill="1" applyBorder="1"/>
    <xf numFmtId="165" fontId="42" fillId="26" borderId="46" xfId="0" applyNumberFormat="1" applyFont="1" applyFill="1" applyBorder="1"/>
    <xf numFmtId="165" fontId="42" fillId="26" borderId="36" xfId="0" applyNumberFormat="1" applyFont="1" applyFill="1" applyBorder="1"/>
    <xf numFmtId="165" fontId="42" fillId="26" borderId="18" xfId="0" applyNumberFormat="1" applyFont="1" applyFill="1" applyBorder="1"/>
    <xf numFmtId="0" fontId="45" fillId="26" borderId="0" xfId="0" applyFont="1" applyFill="1"/>
    <xf numFmtId="0" fontId="52" fillId="26" borderId="0" xfId="0" applyFont="1" applyFill="1"/>
    <xf numFmtId="0" fontId="49" fillId="26" borderId="41" xfId="0" applyFont="1" applyFill="1" applyBorder="1" applyAlignment="1">
      <alignment horizontal="center"/>
    </xf>
    <xf numFmtId="0" fontId="47" fillId="26" borderId="22" xfId="0" applyFont="1" applyFill="1" applyBorder="1" applyAlignment="1">
      <alignment horizontal="center"/>
    </xf>
    <xf numFmtId="0" fontId="47" fillId="26" borderId="43" xfId="0" applyFont="1" applyFill="1" applyBorder="1" applyAlignment="1">
      <alignment horizontal="center"/>
    </xf>
    <xf numFmtId="0" fontId="47" fillId="26" borderId="23" xfId="0" applyFont="1" applyFill="1" applyBorder="1" applyAlignment="1">
      <alignment horizontal="center"/>
    </xf>
    <xf numFmtId="0" fontId="47" fillId="26" borderId="39" xfId="0" applyFont="1" applyFill="1" applyBorder="1" applyAlignment="1">
      <alignment horizontal="center"/>
    </xf>
    <xf numFmtId="0" fontId="47" fillId="26" borderId="44" xfId="0" applyFont="1" applyFill="1" applyBorder="1" applyAlignment="1">
      <alignment horizontal="center"/>
    </xf>
    <xf numFmtId="0" fontId="53" fillId="26" borderId="15" xfId="0" applyFont="1" applyFill="1" applyBorder="1" applyAlignment="1">
      <alignment horizontal="left" vertical="center"/>
    </xf>
    <xf numFmtId="0" fontId="53" fillId="26" borderId="0" xfId="0" applyFont="1" applyFill="1" applyBorder="1" applyAlignment="1">
      <alignment horizontal="left" vertical="center"/>
    </xf>
    <xf numFmtId="0" fontId="53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center"/>
    </xf>
    <xf numFmtId="0" fontId="47" fillId="26" borderId="0" xfId="0" applyFont="1" applyFill="1" applyBorder="1" applyAlignment="1">
      <alignment horizontal="center"/>
    </xf>
    <xf numFmtId="0" fontId="47" fillId="26" borderId="0" xfId="0" applyFont="1" applyFill="1" applyBorder="1"/>
    <xf numFmtId="0" fontId="47" fillId="26" borderId="45" xfId="0" applyFont="1" applyFill="1" applyBorder="1"/>
    <xf numFmtId="0" fontId="47" fillId="26" borderId="31" xfId="0" applyFont="1" applyFill="1" applyBorder="1"/>
    <xf numFmtId="0" fontId="47" fillId="26" borderId="30" xfId="0" applyFont="1" applyFill="1" applyBorder="1"/>
    <xf numFmtId="0" fontId="47" fillId="26" borderId="16" xfId="0" applyFont="1" applyFill="1" applyBorder="1"/>
    <xf numFmtId="0" fontId="47" fillId="26" borderId="15" xfId="0" applyFont="1" applyFill="1" applyBorder="1"/>
    <xf numFmtId="3" fontId="47" fillId="26" borderId="30" xfId="0" applyNumberFormat="1" applyFont="1" applyFill="1" applyBorder="1" applyAlignment="1">
      <alignment horizontal="right"/>
    </xf>
    <xf numFmtId="3" fontId="47" fillId="26" borderId="0" xfId="0" applyNumberFormat="1" applyFont="1" applyFill="1" applyBorder="1" applyAlignment="1">
      <alignment horizontal="right"/>
    </xf>
    <xf numFmtId="3" fontId="47" fillId="26" borderId="0" xfId="0" applyNumberFormat="1" applyFont="1" applyFill="1" applyBorder="1"/>
    <xf numFmtId="3" fontId="47" fillId="26" borderId="30" xfId="0" applyNumberFormat="1" applyFont="1" applyFill="1" applyBorder="1"/>
    <xf numFmtId="3" fontId="47" fillId="26" borderId="31" xfId="0" applyNumberFormat="1" applyFont="1" applyFill="1" applyBorder="1"/>
    <xf numFmtId="3" fontId="47" fillId="26" borderId="16" xfId="0" applyNumberFormat="1" applyFont="1" applyFill="1" applyBorder="1"/>
    <xf numFmtId="0" fontId="47" fillId="26" borderId="33" xfId="0" applyFont="1" applyFill="1" applyBorder="1"/>
    <xf numFmtId="0" fontId="47" fillId="26" borderId="34" xfId="0" applyFont="1" applyFill="1" applyBorder="1"/>
    <xf numFmtId="0" fontId="47" fillId="26" borderId="35" xfId="0" applyFont="1" applyFill="1" applyBorder="1"/>
    <xf numFmtId="0" fontId="47" fillId="26" borderId="14" xfId="0" applyFont="1" applyFill="1" applyBorder="1" applyAlignment="1">
      <alignment horizontal="right"/>
    </xf>
    <xf numFmtId="3" fontId="47" fillId="26" borderId="35" xfId="0" applyNumberFormat="1" applyFont="1" applyFill="1" applyBorder="1"/>
    <xf numFmtId="3" fontId="47" fillId="26" borderId="34" xfId="0" applyNumberFormat="1" applyFont="1" applyFill="1" applyBorder="1"/>
    <xf numFmtId="3" fontId="47" fillId="26" borderId="46" xfId="0" applyNumberFormat="1" applyFont="1" applyFill="1" applyBorder="1"/>
    <xf numFmtId="3" fontId="47" fillId="26" borderId="36" xfId="0" applyNumberFormat="1" applyFont="1" applyFill="1" applyBorder="1"/>
    <xf numFmtId="165" fontId="47" fillId="26" borderId="30" xfId="0" applyNumberFormat="1" applyFont="1" applyFill="1" applyBorder="1"/>
    <xf numFmtId="165" fontId="47" fillId="26" borderId="0" xfId="0" applyNumberFormat="1" applyFont="1" applyFill="1" applyBorder="1"/>
    <xf numFmtId="165" fontId="47" fillId="26" borderId="31" xfId="0" applyNumberFormat="1" applyFont="1" applyFill="1" applyBorder="1"/>
    <xf numFmtId="165" fontId="47" fillId="26" borderId="16" xfId="0" applyNumberFormat="1" applyFont="1" applyFill="1" applyBorder="1"/>
    <xf numFmtId="165" fontId="47" fillId="26" borderId="35" xfId="0" applyNumberFormat="1" applyFont="1" applyFill="1" applyBorder="1"/>
    <xf numFmtId="165" fontId="47" fillId="26" borderId="34" xfId="0" applyNumberFormat="1" applyFont="1" applyFill="1" applyBorder="1"/>
    <xf numFmtId="166" fontId="47" fillId="0" borderId="34" xfId="0" applyNumberFormat="1" applyFont="1" applyFill="1" applyBorder="1"/>
    <xf numFmtId="165" fontId="47" fillId="26" borderId="46" xfId="0" applyNumberFormat="1" applyFont="1" applyFill="1" applyBorder="1"/>
    <xf numFmtId="165" fontId="47" fillId="26" borderId="36" xfId="0" applyNumberFormat="1" applyFont="1" applyFill="1" applyBorder="1"/>
    <xf numFmtId="0" fontId="47" fillId="26" borderId="45" xfId="0" applyFont="1" applyFill="1" applyBorder="1" applyAlignment="1">
      <alignment horizontal="center"/>
    </xf>
    <xf numFmtId="165" fontId="47" fillId="26" borderId="18" xfId="0" applyNumberFormat="1" applyFont="1" applyFill="1" applyBorder="1"/>
    <xf numFmtId="165" fontId="47" fillId="26" borderId="14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7" fillId="26" borderId="18" xfId="0" applyFont="1" applyFill="1" applyBorder="1" applyAlignment="1">
      <alignment horizontal="center"/>
    </xf>
    <xf numFmtId="0" fontId="47" fillId="26" borderId="16" xfId="0" applyFont="1" applyFill="1" applyBorder="1" applyAlignment="1">
      <alignment horizontal="center"/>
    </xf>
    <xf numFmtId="0" fontId="49" fillId="26" borderId="0" xfId="0" applyFont="1" applyFill="1" applyBorder="1"/>
    <xf numFmtId="0" fontId="49" fillId="26" borderId="34" xfId="0" applyFont="1" applyFill="1" applyBorder="1"/>
    <xf numFmtId="0" fontId="47" fillId="26" borderId="35" xfId="0" applyFont="1" applyFill="1" applyBorder="1" applyAlignment="1">
      <alignment horizontal="right"/>
    </xf>
    <xf numFmtId="0" fontId="50" fillId="26" borderId="0" xfId="0" applyFont="1" applyFill="1" applyBorder="1"/>
    <xf numFmtId="0" fontId="54" fillId="26" borderId="0" xfId="0" applyFont="1" applyFill="1" applyBorder="1"/>
    <xf numFmtId="0" fontId="43" fillId="28" borderId="32" xfId="0" applyFont="1" applyFill="1" applyBorder="1" applyAlignment="1">
      <alignment horizontal="left" vertical="center"/>
    </xf>
    <xf numFmtId="0" fontId="43" fillId="28" borderId="38" xfId="0" applyFont="1" applyFill="1" applyBorder="1" applyAlignment="1">
      <alignment horizontal="left" vertical="center"/>
    </xf>
    <xf numFmtId="164" fontId="42" fillId="26" borderId="0" xfId="0" applyNumberFormat="1" applyFont="1" applyFill="1" applyAlignment="1"/>
    <xf numFmtId="164" fontId="42" fillId="26" borderId="0" xfId="0" applyNumberFormat="1" applyFont="1" applyFill="1"/>
    <xf numFmtId="166" fontId="42" fillId="0" borderId="0" xfId="0" applyNumberFormat="1" applyFont="1" applyFill="1"/>
    <xf numFmtId="0" fontId="51" fillId="26" borderId="15" xfId="0" applyFont="1" applyFill="1" applyBorder="1"/>
    <xf numFmtId="0" fontId="45" fillId="26" borderId="34" xfId="0" applyFont="1" applyFill="1" applyBorder="1" applyAlignment="1">
      <alignment horizontal="left" vertical="center"/>
    </xf>
    <xf numFmtId="165" fontId="42" fillId="26" borderId="0" xfId="0" applyNumberFormat="1" applyFont="1" applyFill="1"/>
    <xf numFmtId="0" fontId="42" fillId="0" borderId="67" xfId="0" applyFont="1" applyFill="1" applyBorder="1"/>
    <xf numFmtId="0" fontId="42" fillId="26" borderId="67" xfId="0" applyFont="1" applyFill="1" applyBorder="1"/>
    <xf numFmtId="0" fontId="47" fillId="26" borderId="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center" vertical="center"/>
    </xf>
    <xf numFmtId="0" fontId="47" fillId="26" borderId="31" xfId="0" applyFont="1" applyFill="1" applyBorder="1" applyAlignment="1">
      <alignment horizontal="center"/>
    </xf>
    <xf numFmtId="0" fontId="47" fillId="26" borderId="0" xfId="0" applyFont="1" applyFill="1" applyBorder="1" applyAlignment="1">
      <alignment horizontal="left" vertical="center"/>
    </xf>
    <xf numFmtId="0" fontId="53" fillId="26" borderId="30" xfId="0" applyFont="1" applyFill="1" applyBorder="1" applyAlignment="1">
      <alignment horizontal="left" vertical="center"/>
    </xf>
    <xf numFmtId="165" fontId="47" fillId="26" borderId="31" xfId="0" applyNumberFormat="1" applyFont="1" applyFill="1" applyBorder="1" applyAlignment="1">
      <alignment horizontal="right"/>
    </xf>
    <xf numFmtId="0" fontId="47" fillId="26" borderId="0" xfId="0" applyFont="1" applyFill="1"/>
    <xf numFmtId="165" fontId="47" fillId="0" borderId="30" xfId="0" applyNumberFormat="1" applyFont="1" applyFill="1" applyBorder="1"/>
    <xf numFmtId="0" fontId="47" fillId="0" borderId="13" xfId="0" applyFont="1" applyFill="1" applyBorder="1" applyAlignment="1">
      <alignment horizontal="center" vertical="center" textRotation="90" wrapText="1"/>
    </xf>
    <xf numFmtId="0" fontId="47" fillId="0" borderId="14" xfId="0" applyFont="1" applyFill="1" applyBorder="1" applyAlignment="1">
      <alignment horizontal="center" vertical="center" textRotation="90" wrapText="1"/>
    </xf>
    <xf numFmtId="0" fontId="47" fillId="0" borderId="35" xfId="0" applyFont="1" applyFill="1" applyBorder="1" applyAlignment="1">
      <alignment horizontal="center" vertical="center" textRotation="90" wrapText="1"/>
    </xf>
    <xf numFmtId="0" fontId="47" fillId="0" borderId="36" xfId="0" applyFont="1" applyFill="1" applyBorder="1" applyAlignment="1">
      <alignment horizontal="center" vertical="center" textRotation="90" wrapText="1"/>
    </xf>
    <xf numFmtId="165" fontId="47" fillId="0" borderId="17" xfId="0" applyNumberFormat="1" applyFont="1" applyBorder="1" applyAlignment="1">
      <alignment horizontal="center"/>
    </xf>
    <xf numFmtId="165" fontId="47" fillId="0" borderId="18" xfId="0" applyNumberFormat="1" applyFont="1" applyBorder="1" applyAlignment="1">
      <alignment horizontal="center"/>
    </xf>
    <xf numFmtId="165" fontId="47" fillId="0" borderId="18" xfId="0" applyNumberFormat="1" applyFont="1" applyFill="1" applyBorder="1" applyAlignment="1">
      <alignment horizontal="center"/>
    </xf>
    <xf numFmtId="165" fontId="47" fillId="0" borderId="30" xfId="0" applyNumberFormat="1" applyFont="1" applyBorder="1" applyAlignment="1">
      <alignment horizontal="center"/>
    </xf>
    <xf numFmtId="165" fontId="47" fillId="0" borderId="16" xfId="0" applyNumberFormat="1" applyFont="1" applyFill="1" applyBorder="1" applyAlignment="1">
      <alignment horizontal="center"/>
    </xf>
    <xf numFmtId="0" fontId="47" fillId="0" borderId="16" xfId="0" applyFont="1" applyFill="1" applyBorder="1"/>
    <xf numFmtId="165" fontId="47" fillId="0" borderId="17" xfId="0" applyNumberFormat="1" applyFont="1" applyFill="1" applyBorder="1" applyAlignment="1">
      <alignment horizontal="center"/>
    </xf>
    <xf numFmtId="165" fontId="47" fillId="0" borderId="30" xfId="0" applyNumberFormat="1" applyFont="1" applyFill="1" applyBorder="1" applyAlignment="1">
      <alignment horizontal="center"/>
    </xf>
    <xf numFmtId="165" fontId="47" fillId="0" borderId="73" xfId="0" applyNumberFormat="1" applyFont="1" applyFill="1" applyBorder="1" applyAlignment="1">
      <alignment horizontal="center"/>
    </xf>
    <xf numFmtId="165" fontId="3" fillId="0" borderId="17" xfId="0" applyNumberFormat="1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0" fontId="47" fillId="26" borderId="36" xfId="0" applyFont="1" applyFill="1" applyBorder="1"/>
    <xf numFmtId="165" fontId="47" fillId="0" borderId="13" xfId="0" applyNumberFormat="1" applyFont="1" applyFill="1" applyBorder="1" applyAlignment="1">
      <alignment horizontal="center"/>
    </xf>
    <xf numFmtId="165" fontId="47" fillId="0" borderId="14" xfId="0" applyNumberFormat="1" applyFont="1" applyFill="1" applyBorder="1" applyAlignment="1">
      <alignment horizontal="center"/>
    </xf>
    <xf numFmtId="165" fontId="47" fillId="0" borderId="35" xfId="0" applyNumberFormat="1" applyFont="1" applyFill="1" applyBorder="1" applyAlignment="1">
      <alignment horizontal="center"/>
    </xf>
    <xf numFmtId="165" fontId="47" fillId="0" borderId="36" xfId="0" applyNumberFormat="1" applyFont="1" applyFill="1" applyBorder="1" applyAlignment="1">
      <alignment horizontal="center"/>
    </xf>
    <xf numFmtId="165" fontId="47" fillId="0" borderId="35" xfId="0" applyNumberFormat="1" applyFont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7" fillId="26" borderId="21" xfId="0" applyFont="1" applyFill="1" applyBorder="1" applyAlignment="1">
      <alignment horizontal="center" vertical="center" wrapText="1"/>
    </xf>
    <xf numFmtId="0" fontId="47" fillId="26" borderId="20" xfId="0" applyFont="1" applyFill="1" applyBorder="1" applyAlignment="1">
      <alignment horizontal="center" vertical="center"/>
    </xf>
    <xf numFmtId="0" fontId="47" fillId="26" borderId="40" xfId="0" applyFont="1" applyFill="1" applyBorder="1" applyAlignment="1">
      <alignment horizontal="center" vertical="center"/>
    </xf>
    <xf numFmtId="0" fontId="49" fillId="26" borderId="30" xfId="0" applyFont="1" applyFill="1" applyBorder="1" applyAlignment="1">
      <alignment horizontal="center" vertical="center"/>
    </xf>
    <xf numFmtId="0" fontId="47" fillId="26" borderId="18" xfId="0" applyFont="1" applyFill="1" applyBorder="1" applyAlignment="1">
      <alignment horizontal="center" vertical="center"/>
    </xf>
    <xf numFmtId="0" fontId="47" fillId="26" borderId="16" xfId="0" applyFont="1" applyFill="1" applyBorder="1" applyAlignment="1">
      <alignment horizontal="center" vertical="center"/>
    </xf>
    <xf numFmtId="3" fontId="47" fillId="26" borderId="18" xfId="0" applyNumberFormat="1" applyFont="1" applyFill="1" applyBorder="1" applyAlignment="1">
      <alignment horizontal="center" vertical="center"/>
    </xf>
    <xf numFmtId="3" fontId="47" fillId="26" borderId="0" xfId="0" applyNumberFormat="1" applyFont="1" applyFill="1" applyBorder="1" applyAlignment="1">
      <alignment horizontal="center" vertical="center"/>
    </xf>
    <xf numFmtId="3" fontId="47" fillId="26" borderId="16" xfId="0" applyNumberFormat="1" applyFont="1" applyFill="1" applyBorder="1" applyAlignment="1">
      <alignment horizontal="center" vertical="center"/>
    </xf>
    <xf numFmtId="0" fontId="56" fillId="26" borderId="0" xfId="0" applyFont="1" applyFill="1" applyBorder="1" applyAlignment="1">
      <alignment horizontal="left" vertical="center"/>
    </xf>
    <xf numFmtId="0" fontId="56" fillId="26" borderId="30" xfId="0" applyFont="1" applyFill="1" applyBorder="1" applyAlignment="1">
      <alignment horizontal="left" vertical="center"/>
    </xf>
    <xf numFmtId="3" fontId="47" fillId="26" borderId="18" xfId="0" applyNumberFormat="1" applyFont="1" applyFill="1" applyBorder="1" applyAlignment="1">
      <alignment horizontal="right"/>
    </xf>
    <xf numFmtId="3" fontId="47" fillId="0" borderId="16" xfId="0" applyNumberFormat="1" applyFont="1" applyFill="1" applyBorder="1" applyAlignment="1">
      <alignment horizontal="right"/>
    </xf>
    <xf numFmtId="166" fontId="47" fillId="26" borderId="18" xfId="0" applyNumberFormat="1" applyFont="1" applyFill="1" applyBorder="1" applyAlignment="1">
      <alignment horizontal="right"/>
    </xf>
    <xf numFmtId="0" fontId="53" fillId="26" borderId="33" xfId="0" applyFont="1" applyFill="1" applyBorder="1"/>
    <xf numFmtId="3" fontId="47" fillId="26" borderId="14" xfId="0" applyNumberFormat="1" applyFont="1" applyFill="1" applyBorder="1"/>
    <xf numFmtId="3" fontId="47" fillId="0" borderId="36" xfId="0" applyNumberFormat="1" applyFont="1" applyFill="1" applyBorder="1"/>
    <xf numFmtId="0" fontId="47" fillId="26" borderId="0" xfId="0" applyFont="1" applyFill="1" applyBorder="1" applyAlignment="1">
      <alignment horizontal="right"/>
    </xf>
    <xf numFmtId="0" fontId="49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3" fontId="47" fillId="26" borderId="16" xfId="0" applyNumberFormat="1" applyFont="1" applyFill="1" applyBorder="1" applyAlignment="1">
      <alignment horizontal="right"/>
    </xf>
    <xf numFmtId="3" fontId="47" fillId="26" borderId="30" xfId="0" applyNumberFormat="1" applyFont="1" applyFill="1" applyBorder="1" applyAlignment="1">
      <alignment horizontal="center" vertical="center"/>
    </xf>
    <xf numFmtId="3" fontId="47" fillId="26" borderId="0" xfId="0" applyNumberFormat="1" applyFont="1" applyFill="1" applyBorder="1" applyAlignment="1">
      <alignment horizontal="center"/>
    </xf>
    <xf numFmtId="3" fontId="47" fillId="26" borderId="30" xfId="0" applyNumberFormat="1" applyFont="1" applyFill="1" applyBorder="1" applyAlignment="1">
      <alignment horizontal="center"/>
    </xf>
    <xf numFmtId="3" fontId="47" fillId="26" borderId="16" xfId="0" applyNumberFormat="1" applyFont="1" applyFill="1" applyBorder="1" applyAlignment="1">
      <alignment horizontal="center"/>
    </xf>
    <xf numFmtId="3" fontId="47" fillId="26" borderId="18" xfId="0" applyNumberFormat="1" applyFont="1" applyFill="1" applyBorder="1"/>
    <xf numFmtId="3" fontId="47" fillId="26" borderId="0" xfId="0" applyNumberFormat="1" applyFont="1" applyFill="1"/>
    <xf numFmtId="165" fontId="47" fillId="26" borderId="0" xfId="0" applyNumberFormat="1" applyFont="1" applyFill="1"/>
    <xf numFmtId="0" fontId="49" fillId="26" borderId="34" xfId="0" applyFont="1" applyFill="1" applyBorder="1" applyAlignment="1">
      <alignment horizontal="left" vertical="center"/>
    </xf>
    <xf numFmtId="166" fontId="47" fillId="26" borderId="30" xfId="0" applyNumberFormat="1" applyFont="1" applyFill="1" applyBorder="1" applyAlignment="1">
      <alignment horizontal="right"/>
    </xf>
    <xf numFmtId="166" fontId="47" fillId="26" borderId="31" xfId="0" applyNumberFormat="1" applyFont="1" applyFill="1" applyBorder="1"/>
    <xf numFmtId="166" fontId="47" fillId="26" borderId="0" xfId="0" applyNumberFormat="1" applyFont="1" applyFill="1" applyBorder="1"/>
    <xf numFmtId="166" fontId="47" fillId="26" borderId="30" xfId="0" applyNumberFormat="1" applyFont="1" applyFill="1" applyBorder="1"/>
    <xf numFmtId="166" fontId="47" fillId="26" borderId="16" xfId="0" applyNumberFormat="1" applyFont="1" applyFill="1" applyBorder="1"/>
    <xf numFmtId="166" fontId="47" fillId="26" borderId="18" xfId="0" applyNumberFormat="1" applyFont="1" applyFill="1" applyBorder="1"/>
    <xf numFmtId="0" fontId="47" fillId="26" borderId="18" xfId="0" applyFont="1" applyFill="1" applyBorder="1"/>
    <xf numFmtId="3" fontId="47" fillId="0" borderId="62" xfId="0" applyNumberFormat="1" applyFont="1" applyFill="1" applyBorder="1"/>
    <xf numFmtId="3" fontId="47" fillId="0" borderId="0" xfId="0" applyNumberFormat="1" applyFont="1" applyFill="1" applyBorder="1"/>
    <xf numFmtId="3" fontId="47" fillId="0" borderId="30" xfId="0" applyNumberFormat="1" applyFont="1" applyFill="1" applyBorder="1"/>
    <xf numFmtId="3" fontId="47" fillId="0" borderId="31" xfId="0" applyNumberFormat="1" applyFont="1" applyFill="1" applyBorder="1"/>
    <xf numFmtId="3" fontId="47" fillId="0" borderId="16" xfId="0" applyNumberFormat="1" applyFont="1" applyFill="1" applyBorder="1"/>
    <xf numFmtId="0" fontId="47" fillId="0" borderId="63" xfId="0" applyFont="1" applyFill="1" applyBorder="1"/>
    <xf numFmtId="3" fontId="47" fillId="0" borderId="64" xfId="0" applyNumberFormat="1" applyFont="1" applyFill="1" applyBorder="1"/>
    <xf numFmtId="3" fontId="47" fillId="0" borderId="65" xfId="0" applyNumberFormat="1" applyFont="1" applyFill="1" applyBorder="1"/>
    <xf numFmtId="3" fontId="47" fillId="0" borderId="66" xfId="0" applyNumberFormat="1" applyFont="1" applyFill="1" applyBorder="1"/>
    <xf numFmtId="3" fontId="47" fillId="0" borderId="0" xfId="0" applyNumberFormat="1" applyFont="1" applyFill="1"/>
    <xf numFmtId="3" fontId="49" fillId="0" borderId="64" xfId="0" applyNumberFormat="1" applyFont="1" applyFill="1" applyBorder="1"/>
    <xf numFmtId="3" fontId="49" fillId="0" borderId="68" xfId="0" applyNumberFormat="1" applyFont="1" applyFill="1" applyBorder="1"/>
    <xf numFmtId="3" fontId="49" fillId="0" borderId="69" xfId="0" applyNumberFormat="1" applyFont="1" applyFill="1" applyBorder="1"/>
    <xf numFmtId="3" fontId="47" fillId="0" borderId="70" xfId="0" applyNumberFormat="1" applyFont="1" applyFill="1" applyBorder="1"/>
    <xf numFmtId="3" fontId="47" fillId="0" borderId="71" xfId="0" applyNumberFormat="1" applyFont="1" applyFill="1" applyBorder="1"/>
    <xf numFmtId="3" fontId="47" fillId="0" borderId="72" xfId="0" applyNumberFormat="1" applyFont="1" applyFill="1" applyBorder="1"/>
    <xf numFmtId="0" fontId="47" fillId="26" borderId="47" xfId="0" applyFont="1" applyFill="1" applyBorder="1"/>
    <xf numFmtId="0" fontId="47" fillId="26" borderId="48" xfId="0" applyFont="1" applyFill="1" applyBorder="1"/>
    <xf numFmtId="17" fontId="47" fillId="26" borderId="49" xfId="0" applyNumberFormat="1" applyFont="1" applyFill="1" applyBorder="1"/>
    <xf numFmtId="17" fontId="47" fillId="26" borderId="50" xfId="0" applyNumberFormat="1" applyFont="1" applyFill="1" applyBorder="1"/>
    <xf numFmtId="0" fontId="47" fillId="26" borderId="33" xfId="0" applyFont="1" applyFill="1" applyBorder="1" applyAlignment="1">
      <alignment horizontal="left" vertical="center"/>
    </xf>
    <xf numFmtId="166" fontId="47" fillId="26" borderId="0" xfId="0" applyNumberFormat="1" applyFont="1" applyFill="1" applyAlignment="1">
      <alignment horizontal="right"/>
    </xf>
    <xf numFmtId="0" fontId="47" fillId="26" borderId="42" xfId="0" applyFont="1" applyFill="1" applyBorder="1" applyAlignment="1">
      <alignment horizontal="center"/>
    </xf>
    <xf numFmtId="0" fontId="50" fillId="26" borderId="0" xfId="0" applyFont="1" applyFill="1"/>
    <xf numFmtId="0" fontId="50" fillId="26" borderId="0" xfId="0" applyFont="1" applyFill="1" applyBorder="1" applyAlignment="1">
      <alignment horizontal="right"/>
    </xf>
    <xf numFmtId="0" fontId="57" fillId="26" borderId="0" xfId="0" applyFont="1" applyFill="1"/>
    <xf numFmtId="0" fontId="50" fillId="26" borderId="15" xfId="0" applyFont="1" applyFill="1" applyBorder="1"/>
    <xf numFmtId="0" fontId="50" fillId="26" borderId="33" xfId="0" applyFont="1" applyFill="1" applyBorder="1"/>
    <xf numFmtId="0" fontId="50" fillId="26" borderId="34" xfId="0" applyFont="1" applyFill="1" applyBorder="1"/>
    <xf numFmtId="0" fontId="50" fillId="26" borderId="35" xfId="0" applyFont="1" applyFill="1" applyBorder="1"/>
    <xf numFmtId="0" fontId="50" fillId="26" borderId="35" xfId="0" applyFont="1" applyFill="1" applyBorder="1" applyAlignment="1">
      <alignment horizontal="right"/>
    </xf>
    <xf numFmtId="165" fontId="50" fillId="26" borderId="14" xfId="0" applyNumberFormat="1" applyFont="1" applyFill="1" applyBorder="1"/>
    <xf numFmtId="0" fontId="61" fillId="0" borderId="48" xfId="0" applyFont="1" applyBorder="1" applyAlignment="1">
      <alignment horizontal="center" vertical="center"/>
    </xf>
    <xf numFmtId="0" fontId="61" fillId="0" borderId="21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23" xfId="0" applyFont="1" applyBorder="1" applyAlignment="1">
      <alignment horizontal="center"/>
    </xf>
    <xf numFmtId="0" fontId="61" fillId="0" borderId="24" xfId="0" applyFont="1" applyBorder="1" applyAlignment="1">
      <alignment horizontal="center"/>
    </xf>
    <xf numFmtId="0" fontId="60" fillId="28" borderId="25" xfId="0" applyFont="1" applyFill="1" applyBorder="1"/>
    <xf numFmtId="0" fontId="62" fillId="28" borderId="26" xfId="0" applyFont="1" applyFill="1" applyBorder="1"/>
    <xf numFmtId="0" fontId="62" fillId="28" borderId="27" xfId="0" applyFont="1" applyFill="1" applyBorder="1"/>
    <xf numFmtId="0" fontId="64" fillId="28" borderId="27" xfId="0" applyFont="1" applyFill="1" applyBorder="1"/>
    <xf numFmtId="0" fontId="59" fillId="28" borderId="37" xfId="0" applyFont="1" applyFill="1" applyBorder="1" applyAlignment="1">
      <alignment horizontal="left" vertical="center"/>
    </xf>
    <xf numFmtId="0" fontId="59" fillId="28" borderId="32" xfId="0" applyFont="1" applyFill="1" applyBorder="1" applyAlignment="1">
      <alignment horizontal="left" vertical="center"/>
    </xf>
    <xf numFmtId="0" fontId="65" fillId="26" borderId="0" xfId="0" applyFont="1" applyFill="1"/>
    <xf numFmtId="0" fontId="66" fillId="26" borderId="0" xfId="0" applyFont="1" applyFill="1"/>
    <xf numFmtId="0" fontId="43" fillId="28" borderId="32" xfId="0" applyFont="1" applyFill="1" applyBorder="1" applyAlignment="1">
      <alignment vertical="center"/>
    </xf>
    <xf numFmtId="0" fontId="43" fillId="28" borderId="38" xfId="0" applyFont="1" applyFill="1" applyBorder="1" applyAlignment="1">
      <alignment vertical="center"/>
    </xf>
    <xf numFmtId="0" fontId="47" fillId="26" borderId="40" xfId="0" applyFont="1" applyFill="1" applyBorder="1" applyAlignment="1">
      <alignment horizontal="center"/>
    </xf>
    <xf numFmtId="165" fontId="47" fillId="0" borderId="18" xfId="0" applyNumberFormat="1" applyFont="1" applyFill="1" applyBorder="1"/>
    <xf numFmtId="165" fontId="47" fillId="0" borderId="0" xfId="0" applyNumberFormat="1" applyFont="1" applyFill="1" applyBorder="1"/>
    <xf numFmtId="165" fontId="47" fillId="0" borderId="31" xfId="0" applyNumberFormat="1" applyFont="1" applyFill="1" applyBorder="1"/>
    <xf numFmtId="165" fontId="47" fillId="0" borderId="16" xfId="0" applyNumberFormat="1" applyFont="1" applyFill="1" applyBorder="1"/>
    <xf numFmtId="165" fontId="47" fillId="0" borderId="62" xfId="0" applyNumberFormat="1" applyFont="1" applyFill="1" applyBorder="1"/>
    <xf numFmtId="165" fontId="47" fillId="0" borderId="65" xfId="0" applyNumberFormat="1" applyFont="1" applyFill="1" applyBorder="1"/>
    <xf numFmtId="165" fontId="47" fillId="0" borderId="66" xfId="0" applyNumberFormat="1" applyFont="1" applyFill="1" applyBorder="1"/>
    <xf numFmtId="165" fontId="47" fillId="0" borderId="0" xfId="0" applyNumberFormat="1" applyFont="1" applyFill="1"/>
    <xf numFmtId="165" fontId="49" fillId="0" borderId="64" xfId="0" applyNumberFormat="1" applyFont="1" applyFill="1" applyBorder="1"/>
    <xf numFmtId="165" fontId="49" fillId="0" borderId="68" xfId="0" applyNumberFormat="1" applyFont="1" applyFill="1" applyBorder="1"/>
    <xf numFmtId="165" fontId="49" fillId="0" borderId="69" xfId="0" applyNumberFormat="1" applyFont="1" applyFill="1" applyBorder="1"/>
    <xf numFmtId="165" fontId="47" fillId="0" borderId="70" xfId="0" applyNumberFormat="1" applyFont="1" applyFill="1" applyBorder="1"/>
    <xf numFmtId="165" fontId="47" fillId="0" borderId="71" xfId="0" applyNumberFormat="1" applyFont="1" applyFill="1" applyBorder="1"/>
    <xf numFmtId="165" fontId="47" fillId="0" borderId="72" xfId="0" applyNumberFormat="1" applyFont="1" applyFill="1" applyBorder="1"/>
    <xf numFmtId="166" fontId="47" fillId="28" borderId="31" xfId="0" applyNumberFormat="1" applyFont="1" applyFill="1" applyBorder="1"/>
    <xf numFmtId="166" fontId="47" fillId="28" borderId="0" xfId="0" applyNumberFormat="1" applyFont="1" applyFill="1" applyBorder="1"/>
    <xf numFmtId="166" fontId="47" fillId="28" borderId="30" xfId="0" applyNumberFormat="1" applyFont="1" applyFill="1" applyBorder="1"/>
    <xf numFmtId="166" fontId="47" fillId="28" borderId="16" xfId="0" applyNumberFormat="1" applyFont="1" applyFill="1" applyBorder="1"/>
    <xf numFmtId="1" fontId="47" fillId="28" borderId="31" xfId="0" applyNumberFormat="1" applyFont="1" applyFill="1" applyBorder="1"/>
    <xf numFmtId="1" fontId="47" fillId="28" borderId="0" xfId="0" applyNumberFormat="1" applyFont="1" applyFill="1"/>
    <xf numFmtId="1" fontId="47" fillId="28" borderId="30" xfId="0" applyNumberFormat="1" applyFont="1" applyFill="1" applyBorder="1"/>
    <xf numFmtId="1" fontId="47" fillId="28" borderId="0" xfId="0" applyNumberFormat="1" applyFont="1" applyFill="1" applyBorder="1"/>
    <xf numFmtId="1" fontId="47" fillId="28" borderId="16" xfId="0" applyNumberFormat="1" applyFont="1" applyFill="1" applyBorder="1"/>
    <xf numFmtId="165" fontId="47" fillId="28" borderId="31" xfId="0" applyNumberFormat="1" applyFont="1" applyFill="1" applyBorder="1"/>
    <xf numFmtId="165" fontId="47" fillId="28" borderId="0" xfId="0" applyNumberFormat="1" applyFont="1" applyFill="1" applyBorder="1"/>
    <xf numFmtId="165" fontId="47" fillId="28" borderId="30" xfId="0" applyNumberFormat="1" applyFont="1" applyFill="1" applyBorder="1"/>
    <xf numFmtId="165" fontId="47" fillId="28" borderId="16" xfId="0" applyNumberFormat="1" applyFont="1" applyFill="1" applyBorder="1"/>
    <xf numFmtId="165" fontId="47" fillId="28" borderId="0" xfId="0" applyNumberFormat="1" applyFont="1" applyFill="1"/>
    <xf numFmtId="0" fontId="67" fillId="26" borderId="0" xfId="0" applyFont="1" applyFill="1"/>
    <xf numFmtId="3" fontId="47" fillId="28" borderId="30" xfId="0" applyNumberFormat="1" applyFont="1" applyFill="1" applyBorder="1"/>
    <xf numFmtId="3" fontId="47" fillId="28" borderId="0" xfId="0" applyNumberFormat="1" applyFont="1" applyFill="1" applyBorder="1"/>
    <xf numFmtId="3" fontId="47" fillId="28" borderId="16" xfId="0" applyNumberFormat="1" applyFont="1" applyFill="1" applyBorder="1"/>
    <xf numFmtId="3" fontId="47" fillId="28" borderId="34" xfId="0" applyNumberFormat="1" applyFont="1" applyFill="1" applyBorder="1"/>
    <xf numFmtId="3" fontId="47" fillId="28" borderId="35" xfId="0" applyNumberFormat="1" applyFont="1" applyFill="1" applyBorder="1"/>
    <xf numFmtId="3" fontId="47" fillId="28" borderId="36" xfId="0" applyNumberFormat="1" applyFont="1" applyFill="1" applyBorder="1"/>
    <xf numFmtId="0" fontId="47" fillId="28" borderId="30" xfId="0" applyFont="1" applyFill="1" applyBorder="1"/>
    <xf numFmtId="0" fontId="47" fillId="28" borderId="16" xfId="0" applyFont="1" applyFill="1" applyBorder="1"/>
    <xf numFmtId="0" fontId="47" fillId="28" borderId="34" xfId="0" applyFont="1" applyFill="1" applyBorder="1"/>
    <xf numFmtId="0" fontId="47" fillId="28" borderId="35" xfId="0" applyFont="1" applyFill="1" applyBorder="1"/>
    <xf numFmtId="0" fontId="47" fillId="28" borderId="36" xfId="0" applyFont="1" applyFill="1" applyBorder="1"/>
    <xf numFmtId="0" fontId="59" fillId="28" borderId="38" xfId="0" applyFont="1" applyFill="1" applyBorder="1" applyAlignment="1">
      <alignment horizontal="left" vertical="center"/>
    </xf>
    <xf numFmtId="166" fontId="47" fillId="0" borderId="18" xfId="0" applyNumberFormat="1" applyFont="1" applyFill="1" applyBorder="1" applyAlignment="1">
      <alignment horizontal="right"/>
    </xf>
    <xf numFmtId="166" fontId="47" fillId="0" borderId="0" xfId="0" applyNumberFormat="1" applyFont="1" applyFill="1" applyBorder="1" applyAlignment="1">
      <alignment horizontal="right"/>
    </xf>
    <xf numFmtId="166" fontId="47" fillId="0" borderId="16" xfId="0" applyNumberFormat="1" applyFont="1" applyFill="1" applyBorder="1" applyAlignment="1">
      <alignment horizontal="right"/>
    </xf>
    <xf numFmtId="3" fontId="50" fillId="26" borderId="0" xfId="0" applyNumberFormat="1" applyFont="1" applyFill="1"/>
    <xf numFmtId="0" fontId="66" fillId="0" borderId="0" xfId="0" applyFont="1" applyFill="1"/>
    <xf numFmtId="0" fontId="67" fillId="0" borderId="0" xfId="0" applyFont="1" applyFill="1"/>
    <xf numFmtId="0" fontId="65" fillId="0" borderId="0" xfId="0" applyFont="1" applyFill="1"/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9" fillId="28" borderId="53" xfId="0" applyFont="1" applyFill="1" applyBorder="1" applyAlignment="1">
      <alignment horizontal="left" vertical="center"/>
    </xf>
    <xf numFmtId="0" fontId="59" fillId="28" borderId="54" xfId="0" applyFont="1" applyFill="1" applyBorder="1" applyAlignment="1">
      <alignment horizontal="left" vertical="center"/>
    </xf>
    <xf numFmtId="0" fontId="59" fillId="28" borderId="55" xfId="0" applyFont="1" applyFill="1" applyBorder="1" applyAlignment="1">
      <alignment horizontal="left" vertical="center"/>
    </xf>
    <xf numFmtId="0" fontId="61" fillId="0" borderId="56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56" xfId="0" applyFont="1" applyFill="1" applyBorder="1" applyAlignment="1">
      <alignment horizontal="center" vertical="center" wrapText="1"/>
    </xf>
    <xf numFmtId="0" fontId="61" fillId="0" borderId="49" xfId="0" applyFont="1" applyFill="1" applyBorder="1" applyAlignment="1">
      <alignment horizontal="center" vertical="center" wrapText="1"/>
    </xf>
    <xf numFmtId="0" fontId="61" fillId="0" borderId="57" xfId="0" applyFont="1" applyFill="1" applyBorder="1" applyAlignment="1">
      <alignment horizontal="center" vertical="center" wrapText="1"/>
    </xf>
    <xf numFmtId="0" fontId="47" fillId="26" borderId="58" xfId="0" applyFont="1" applyFill="1" applyBorder="1" applyAlignment="1">
      <alignment horizontal="center"/>
    </xf>
    <xf numFmtId="0" fontId="47" fillId="26" borderId="20" xfId="0" applyFont="1" applyFill="1" applyBorder="1" applyAlignment="1">
      <alignment horizontal="center"/>
    </xf>
    <xf numFmtId="0" fontId="47" fillId="26" borderId="40" xfId="0" applyFont="1" applyFill="1" applyBorder="1" applyAlignment="1">
      <alignment horizontal="center"/>
    </xf>
    <xf numFmtId="0" fontId="47" fillId="26" borderId="39" xfId="0" applyFont="1" applyFill="1" applyBorder="1" applyAlignment="1">
      <alignment horizont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center" vertical="center"/>
    </xf>
    <xf numFmtId="0" fontId="47" fillId="26" borderId="23" xfId="0" applyFont="1" applyFill="1" applyBorder="1" applyAlignment="1">
      <alignment horizontal="center" vertical="center"/>
    </xf>
    <xf numFmtId="0" fontId="47" fillId="26" borderId="60" xfId="0" applyFont="1" applyFill="1" applyBorder="1" applyAlignment="1">
      <alignment horizontal="center" vertical="center"/>
    </xf>
    <xf numFmtId="0" fontId="47" fillId="26" borderId="45" xfId="0" applyFont="1" applyFill="1" applyBorder="1" applyAlignment="1">
      <alignment horizontal="center" vertical="center"/>
    </xf>
    <xf numFmtId="0" fontId="47" fillId="26" borderId="22" xfId="0" applyFont="1" applyFill="1" applyBorder="1" applyAlignment="1">
      <alignment horizontal="center" vertical="center"/>
    </xf>
    <xf numFmtId="0" fontId="47" fillId="26" borderId="38" xfId="0" applyFont="1" applyFill="1" applyBorder="1" applyAlignment="1">
      <alignment horizontal="center" vertical="center"/>
    </xf>
    <xf numFmtId="0" fontId="47" fillId="26" borderId="44" xfId="0" applyFont="1" applyFill="1" applyBorder="1" applyAlignment="1">
      <alignment horizontal="center" vertical="center"/>
    </xf>
    <xf numFmtId="0" fontId="49" fillId="0" borderId="37" xfId="0" applyFont="1" applyFill="1" applyBorder="1" applyAlignment="1">
      <alignment horizontal="left" vertical="center" wrapText="1"/>
    </xf>
    <xf numFmtId="0" fontId="49" fillId="0" borderId="38" xfId="0" applyFont="1" applyFill="1" applyBorder="1" applyAlignment="1">
      <alignment horizontal="left" vertical="center" wrapText="1"/>
    </xf>
    <xf numFmtId="0" fontId="49" fillId="0" borderId="33" xfId="0" applyFont="1" applyFill="1" applyBorder="1" applyAlignment="1">
      <alignment horizontal="left" vertical="center" wrapText="1"/>
    </xf>
    <xf numFmtId="0" fontId="49" fillId="0" borderId="36" xfId="0" applyFont="1" applyFill="1" applyBorder="1" applyAlignment="1">
      <alignment horizontal="left" vertical="center" wrapText="1"/>
    </xf>
    <xf numFmtId="0" fontId="47" fillId="0" borderId="47" xfId="0" applyFont="1" applyFill="1" applyBorder="1" applyAlignment="1">
      <alignment horizontal="center" vertical="center"/>
    </xf>
    <xf numFmtId="0" fontId="47" fillId="0" borderId="49" xfId="0" applyFont="1" applyFill="1" applyBorder="1" applyAlignment="1">
      <alignment horizontal="center" vertical="center"/>
    </xf>
    <xf numFmtId="0" fontId="47" fillId="0" borderId="50" xfId="0" applyFont="1" applyFill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R84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K72" sqref="K72"/>
    </sheetView>
  </sheetViews>
  <sheetFormatPr defaultColWidth="9.140625" defaultRowHeight="12.75" outlineLevelRow="1"/>
  <cols>
    <col min="1" max="4" width="3.140625" style="11" customWidth="1"/>
    <col min="5" max="5" width="33.140625" style="11" customWidth="1"/>
    <col min="6" max="6" width="29.140625" style="11" customWidth="1"/>
    <col min="7" max="7" width="12.85546875" style="11" customWidth="1"/>
    <col min="8" max="8" width="10.28515625" style="11" customWidth="1"/>
    <col min="9" max="12" width="10.42578125" style="11" customWidth="1"/>
    <col min="13" max="13" width="10.5703125" style="11" customWidth="1"/>
    <col min="14" max="14" width="5.140625" style="11" customWidth="1"/>
    <col min="15" max="16384" width="9.140625" style="11"/>
  </cols>
  <sheetData>
    <row r="1" spans="2:17" ht="22.5" customHeight="1" thickBot="1">
      <c r="B1" s="10"/>
    </row>
    <row r="2" spans="2:17" ht="30" customHeight="1" thickBot="1">
      <c r="B2" s="350" t="str">
        <f>""&amp;H3&amp;""</f>
        <v>Letná strednodobá predikcia (P2Q-2025)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</row>
    <row r="3" spans="2:17" ht="30" customHeight="1">
      <c r="B3" s="342" t="s">
        <v>27</v>
      </c>
      <c r="C3" s="343"/>
      <c r="D3" s="343"/>
      <c r="E3" s="344"/>
      <c r="F3" s="348" t="s">
        <v>61</v>
      </c>
      <c r="G3" s="278" t="s">
        <v>32</v>
      </c>
      <c r="H3" s="356" t="s">
        <v>172</v>
      </c>
      <c r="I3" s="357"/>
      <c r="J3" s="358"/>
      <c r="K3" s="353" t="s">
        <v>192</v>
      </c>
      <c r="L3" s="354"/>
      <c r="M3" s="355"/>
    </row>
    <row r="4" spans="2:17">
      <c r="B4" s="345"/>
      <c r="C4" s="346"/>
      <c r="D4" s="346"/>
      <c r="E4" s="347"/>
      <c r="F4" s="349"/>
      <c r="G4" s="279">
        <v>2024</v>
      </c>
      <c r="H4" s="280">
        <v>2025</v>
      </c>
      <c r="I4" s="280">
        <v>2026</v>
      </c>
      <c r="J4" s="281">
        <v>2027</v>
      </c>
      <c r="K4" s="279">
        <v>2025</v>
      </c>
      <c r="L4" s="279">
        <v>2026</v>
      </c>
      <c r="M4" s="282">
        <v>2027</v>
      </c>
    </row>
    <row r="5" spans="2:17" ht="13.5" thickBot="1">
      <c r="B5" s="283" t="s">
        <v>11</v>
      </c>
      <c r="C5" s="284"/>
      <c r="D5" s="284"/>
      <c r="E5" s="285"/>
      <c r="F5" s="81"/>
      <c r="G5" s="82"/>
      <c r="H5" s="83"/>
      <c r="I5" s="83"/>
      <c r="J5" s="84"/>
      <c r="K5" s="83"/>
      <c r="L5" s="83"/>
      <c r="M5" s="85"/>
    </row>
    <row r="6" spans="2:17">
      <c r="B6" s="12"/>
      <c r="C6" s="13" t="s">
        <v>62</v>
      </c>
      <c r="D6" s="13"/>
      <c r="E6" s="14"/>
      <c r="F6" s="15" t="s">
        <v>132</v>
      </c>
      <c r="G6" s="16">
        <v>3.1559606585725959</v>
      </c>
      <c r="H6" s="17">
        <v>3.9430977020040103</v>
      </c>
      <c r="I6" s="17">
        <v>2.3491975177554849</v>
      </c>
      <c r="J6" s="18">
        <v>3.1478171480969479</v>
      </c>
      <c r="K6" s="17">
        <v>-0.4</v>
      </c>
      <c r="L6" s="17">
        <v>-0.6</v>
      </c>
      <c r="M6" s="19">
        <v>-0.1</v>
      </c>
      <c r="O6" s="20"/>
      <c r="P6" s="20"/>
      <c r="Q6" s="20"/>
    </row>
    <row r="7" spans="2:17">
      <c r="B7" s="12"/>
      <c r="C7" s="13" t="s">
        <v>63</v>
      </c>
      <c r="D7" s="13"/>
      <c r="E7" s="14"/>
      <c r="F7" s="15" t="s">
        <v>132</v>
      </c>
      <c r="G7" s="16">
        <v>2.7596998943710389</v>
      </c>
      <c r="H7" s="17">
        <v>3.8536501872401345</v>
      </c>
      <c r="I7" s="17">
        <v>2.4506990987155604</v>
      </c>
      <c r="J7" s="18">
        <v>3.1479904604624807</v>
      </c>
      <c r="K7" s="17">
        <v>-0.4</v>
      </c>
      <c r="L7" s="17">
        <v>-0.6</v>
      </c>
      <c r="M7" s="19">
        <v>-0.1</v>
      </c>
      <c r="O7" s="20"/>
      <c r="P7" s="20"/>
      <c r="Q7" s="20"/>
    </row>
    <row r="8" spans="2:17">
      <c r="B8" s="12"/>
      <c r="C8" s="13" t="s">
        <v>16</v>
      </c>
      <c r="D8" s="13"/>
      <c r="E8" s="14"/>
      <c r="F8" s="15" t="s">
        <v>132</v>
      </c>
      <c r="G8" s="21">
        <v>3.6387653173428589</v>
      </c>
      <c r="H8" s="22">
        <v>3.2016242257049612</v>
      </c>
      <c r="I8" s="22">
        <v>2.8554579264861673</v>
      </c>
      <c r="J8" s="23">
        <v>2.7761430505299103</v>
      </c>
      <c r="K8" s="17">
        <v>-1</v>
      </c>
      <c r="L8" s="17">
        <v>0</v>
      </c>
      <c r="M8" s="19">
        <v>-0.10000000000000009</v>
      </c>
    </row>
    <row r="9" spans="2:17" ht="3.75" customHeight="1">
      <c r="B9" s="12"/>
      <c r="C9" s="13"/>
      <c r="D9" s="13"/>
      <c r="E9" s="46"/>
      <c r="F9" s="47"/>
      <c r="G9" s="41"/>
      <c r="H9" s="32"/>
      <c r="I9" s="32"/>
      <c r="J9" s="43"/>
      <c r="K9" s="32"/>
      <c r="L9" s="32"/>
      <c r="M9" s="33"/>
    </row>
    <row r="10" spans="2:17" ht="13.5" thickBot="1">
      <c r="B10" s="283" t="s">
        <v>26</v>
      </c>
      <c r="C10" s="284"/>
      <c r="D10" s="284"/>
      <c r="E10" s="285"/>
      <c r="F10" s="81"/>
      <c r="G10" s="86"/>
      <c r="H10" s="87"/>
      <c r="I10" s="87"/>
      <c r="J10" s="88"/>
      <c r="K10" s="87"/>
      <c r="L10" s="87"/>
      <c r="M10" s="89"/>
    </row>
    <row r="11" spans="2:17">
      <c r="B11" s="12"/>
      <c r="C11" s="13" t="s">
        <v>0</v>
      </c>
      <c r="D11" s="13"/>
      <c r="E11" s="14"/>
      <c r="F11" s="15" t="s">
        <v>133</v>
      </c>
      <c r="G11" s="21">
        <v>2.0616777177356909</v>
      </c>
      <c r="H11" s="22">
        <v>1.1907840874621201</v>
      </c>
      <c r="I11" s="22">
        <v>1.6315876797565778</v>
      </c>
      <c r="J11" s="23">
        <v>2.1272889914663438</v>
      </c>
      <c r="K11" s="17">
        <v>-0.7</v>
      </c>
      <c r="L11" s="17">
        <v>-0.29999999999999982</v>
      </c>
      <c r="M11" s="19">
        <v>0</v>
      </c>
    </row>
    <row r="12" spans="2:17">
      <c r="B12" s="12"/>
      <c r="C12" s="13"/>
      <c r="D12" s="13" t="s">
        <v>107</v>
      </c>
      <c r="E12" s="14"/>
      <c r="F12" s="15" t="s">
        <v>133</v>
      </c>
      <c r="G12" s="21">
        <v>2.7873312052303874</v>
      </c>
      <c r="H12" s="22">
        <v>0.27876947941977903</v>
      </c>
      <c r="I12" s="22">
        <v>1.4446710145938511</v>
      </c>
      <c r="J12" s="23">
        <v>0.9939924759906944</v>
      </c>
      <c r="K12" s="17">
        <v>-0.39999999999999997</v>
      </c>
      <c r="L12" s="17">
        <v>-0.5</v>
      </c>
      <c r="M12" s="19">
        <v>-0.39999999999999991</v>
      </c>
    </row>
    <row r="13" spans="2:17">
      <c r="B13" s="12"/>
      <c r="C13" s="13"/>
      <c r="D13" s="13" t="s">
        <v>28</v>
      </c>
      <c r="E13" s="14"/>
      <c r="F13" s="15" t="s">
        <v>133</v>
      </c>
      <c r="G13" s="21">
        <v>3.7404588151016753</v>
      </c>
      <c r="H13" s="22">
        <v>1.2237026387689838</v>
      </c>
      <c r="I13" s="22">
        <v>1.8923100721415409</v>
      </c>
      <c r="J13" s="23">
        <v>1.6776401513967301</v>
      </c>
      <c r="K13" s="17">
        <v>0.19999999999999996</v>
      </c>
      <c r="L13" s="17">
        <v>0.19999999999999996</v>
      </c>
      <c r="M13" s="19">
        <v>-0.19999999999999996</v>
      </c>
    </row>
    <row r="14" spans="2:17">
      <c r="B14" s="12"/>
      <c r="C14" s="13"/>
      <c r="D14" s="13" t="s">
        <v>1</v>
      </c>
      <c r="E14" s="14"/>
      <c r="F14" s="15" t="s">
        <v>133</v>
      </c>
      <c r="G14" s="21">
        <v>1.8465036099574803</v>
      </c>
      <c r="H14" s="22">
        <v>-5.75279557549635E-2</v>
      </c>
      <c r="I14" s="22">
        <v>3.8512746436083489</v>
      </c>
      <c r="J14" s="23">
        <v>-0.82942191886532157</v>
      </c>
      <c r="K14" s="17">
        <v>-3.1</v>
      </c>
      <c r="L14" s="17">
        <v>-0.69999999999999973</v>
      </c>
      <c r="M14" s="19">
        <v>0.59999999999999987</v>
      </c>
    </row>
    <row r="15" spans="2:17">
      <c r="B15" s="12"/>
      <c r="C15" s="13"/>
      <c r="D15" s="13" t="s">
        <v>29</v>
      </c>
      <c r="E15" s="14"/>
      <c r="F15" s="15" t="s">
        <v>133</v>
      </c>
      <c r="G15" s="21">
        <v>-0.18126498871251329</v>
      </c>
      <c r="H15" s="22">
        <v>2.3394083346985468</v>
      </c>
      <c r="I15" s="22">
        <v>1.709922702025807</v>
      </c>
      <c r="J15" s="23">
        <v>4.108314079793999</v>
      </c>
      <c r="K15" s="17">
        <v>0</v>
      </c>
      <c r="L15" s="17">
        <v>-0.90000000000000013</v>
      </c>
      <c r="M15" s="19">
        <v>0.19999999999999973</v>
      </c>
    </row>
    <row r="16" spans="2:17">
      <c r="B16" s="12"/>
      <c r="C16" s="13"/>
      <c r="D16" s="13" t="s">
        <v>30</v>
      </c>
      <c r="E16" s="14"/>
      <c r="F16" s="15" t="s">
        <v>133</v>
      </c>
      <c r="G16" s="21">
        <v>1.5158090187102431</v>
      </c>
      <c r="H16" s="22">
        <v>3.3295509456719827</v>
      </c>
      <c r="I16" s="22">
        <v>2.1822026720683851</v>
      </c>
      <c r="J16" s="23">
        <v>2.5537893948008019</v>
      </c>
      <c r="K16" s="17">
        <v>1.0999999999999996</v>
      </c>
      <c r="L16" s="17">
        <v>-1</v>
      </c>
      <c r="M16" s="19">
        <v>0</v>
      </c>
    </row>
    <row r="17" spans="2:16">
      <c r="B17" s="12"/>
      <c r="C17" s="13"/>
      <c r="D17" s="13" t="s">
        <v>31</v>
      </c>
      <c r="E17" s="14"/>
      <c r="F17" s="15" t="s">
        <v>135</v>
      </c>
      <c r="G17" s="24">
        <v>3885.5180000000037</v>
      </c>
      <c r="H17" s="25">
        <v>3123.8893927807003</v>
      </c>
      <c r="I17" s="25">
        <v>2757.126501798386</v>
      </c>
      <c r="J17" s="26">
        <v>4283.6111124133786</v>
      </c>
      <c r="K17" s="27">
        <v>-1387.7000000000003</v>
      </c>
      <c r="L17" s="27">
        <v>-1341.2000000000003</v>
      </c>
      <c r="M17" s="28">
        <v>-1206.8999999999996</v>
      </c>
    </row>
    <row r="18" spans="2:16">
      <c r="B18" s="12"/>
      <c r="C18" s="13" t="s">
        <v>12</v>
      </c>
      <c r="D18" s="13"/>
      <c r="E18" s="14"/>
      <c r="F18" s="15" t="s">
        <v>136</v>
      </c>
      <c r="G18" s="21">
        <v>0.23493985500000003</v>
      </c>
      <c r="H18" s="22">
        <v>-0.39901305550810451</v>
      </c>
      <c r="I18" s="22">
        <v>-0.4514327640262189</v>
      </c>
      <c r="J18" s="23">
        <v>-0.28997163590186725</v>
      </c>
      <c r="K18" s="27">
        <v>-0.10000000000000003</v>
      </c>
      <c r="L18" s="27">
        <v>-0.2</v>
      </c>
      <c r="M18" s="28">
        <v>-9.9999999999999978E-2</v>
      </c>
    </row>
    <row r="19" spans="2:16">
      <c r="B19" s="12"/>
      <c r="C19" s="13" t="s">
        <v>0</v>
      </c>
      <c r="D19" s="13"/>
      <c r="E19" s="14"/>
      <c r="F19" s="15" t="s">
        <v>137</v>
      </c>
      <c r="G19" s="24">
        <v>130985.11799999999</v>
      </c>
      <c r="H19" s="25">
        <v>136788.45654404996</v>
      </c>
      <c r="I19" s="25">
        <v>142989.94575727123</v>
      </c>
      <c r="J19" s="26">
        <v>150085.80555394071</v>
      </c>
      <c r="K19" s="27">
        <v>-1147</v>
      </c>
      <c r="L19" s="27">
        <v>-1671.8000000000175</v>
      </c>
      <c r="M19" s="28">
        <v>-1944</v>
      </c>
    </row>
    <row r="20" spans="2:16" ht="3.75" customHeight="1">
      <c r="B20" s="12"/>
      <c r="C20" s="13"/>
      <c r="D20" s="13"/>
      <c r="E20" s="14"/>
      <c r="F20" s="15"/>
      <c r="G20" s="29"/>
      <c r="H20" s="30"/>
      <c r="I20" s="30"/>
      <c r="J20" s="15"/>
      <c r="K20" s="22"/>
      <c r="L20" s="22"/>
      <c r="M20" s="31"/>
    </row>
    <row r="21" spans="2:16" ht="13.5" thickBot="1">
      <c r="B21" s="283" t="s">
        <v>7</v>
      </c>
      <c r="C21" s="284"/>
      <c r="D21" s="284"/>
      <c r="E21" s="285"/>
      <c r="F21" s="81"/>
      <c r="G21" s="90"/>
      <c r="H21" s="91"/>
      <c r="I21" s="91"/>
      <c r="J21" s="81"/>
      <c r="K21" s="87"/>
      <c r="L21" s="87"/>
      <c r="M21" s="89"/>
    </row>
    <row r="22" spans="2:16">
      <c r="B22" s="12"/>
      <c r="C22" s="13" t="s">
        <v>10</v>
      </c>
      <c r="D22" s="13"/>
      <c r="E22" s="14"/>
      <c r="F22" s="15" t="s">
        <v>138</v>
      </c>
      <c r="G22" s="24">
        <v>2430.2900000000004</v>
      </c>
      <c r="H22" s="25">
        <v>2420.4533042613721</v>
      </c>
      <c r="I22" s="25">
        <v>2413.8646300319197</v>
      </c>
      <c r="J22" s="26">
        <v>2410.5151837124063</v>
      </c>
      <c r="K22" s="32">
        <v>-10.800000000000182</v>
      </c>
      <c r="L22" s="32">
        <v>-17.799999999999727</v>
      </c>
      <c r="M22" s="33">
        <v>-21.599999999999909</v>
      </c>
      <c r="O22" s="34"/>
    </row>
    <row r="23" spans="2:16">
      <c r="B23" s="12"/>
      <c r="C23" s="13" t="s">
        <v>162</v>
      </c>
      <c r="D23" s="13"/>
      <c r="E23" s="14"/>
      <c r="F23" s="15" t="s">
        <v>140</v>
      </c>
      <c r="G23" s="21">
        <v>-0.15480321339919101</v>
      </c>
      <c r="H23" s="22">
        <v>-0.40475398979663169</v>
      </c>
      <c r="I23" s="22">
        <v>-0.27220827676585202</v>
      </c>
      <c r="J23" s="23">
        <v>-0.13875866433608053</v>
      </c>
      <c r="K23" s="32">
        <v>-0.4</v>
      </c>
      <c r="L23" s="32">
        <v>-0.3</v>
      </c>
      <c r="M23" s="33">
        <v>-0.1</v>
      </c>
    </row>
    <row r="24" spans="2:16" ht="14.25">
      <c r="B24" s="12"/>
      <c r="C24" s="13" t="s">
        <v>33</v>
      </c>
      <c r="D24" s="13"/>
      <c r="E24" s="14"/>
      <c r="F24" s="15" t="s">
        <v>179</v>
      </c>
      <c r="G24" s="35">
        <v>147.70400000000012</v>
      </c>
      <c r="H24" s="36">
        <v>147.07108851996765</v>
      </c>
      <c r="I24" s="36">
        <v>162.11829277517433</v>
      </c>
      <c r="J24" s="37">
        <v>166.15828598559236</v>
      </c>
      <c r="K24" s="32">
        <v>2.2999999999999829</v>
      </c>
      <c r="L24" s="32">
        <v>10.199999999999989</v>
      </c>
      <c r="M24" s="33">
        <v>14.899999999999977</v>
      </c>
    </row>
    <row r="25" spans="2:16">
      <c r="B25" s="12"/>
      <c r="C25" s="13" t="s">
        <v>8</v>
      </c>
      <c r="D25" s="13"/>
      <c r="E25" s="14"/>
      <c r="F25" s="15" t="s">
        <v>139</v>
      </c>
      <c r="G25" s="21">
        <v>5.3350682182898286</v>
      </c>
      <c r="H25" s="22">
        <v>5.3118829559726688</v>
      </c>
      <c r="I25" s="22">
        <v>5.8673257094874112</v>
      </c>
      <c r="J25" s="23">
        <v>6.0330589552513514</v>
      </c>
      <c r="K25" s="32">
        <v>9.9999999999999645E-2</v>
      </c>
      <c r="L25" s="32">
        <v>0.40000000000000036</v>
      </c>
      <c r="M25" s="33">
        <v>0.5</v>
      </c>
    </row>
    <row r="26" spans="2:16" ht="14.25">
      <c r="B26" s="12"/>
      <c r="C26" s="13" t="s">
        <v>180</v>
      </c>
      <c r="D26" s="13"/>
      <c r="E26" s="14"/>
      <c r="F26" s="15" t="s">
        <v>139</v>
      </c>
      <c r="G26" s="21">
        <v>6.1302838923052256</v>
      </c>
      <c r="H26" s="22">
        <v>6.08629809468869</v>
      </c>
      <c r="I26" s="22">
        <v>6.0590398798251375</v>
      </c>
      <c r="J26" s="23">
        <v>6.0387360651532713</v>
      </c>
      <c r="K26" s="32">
        <v>0</v>
      </c>
      <c r="L26" s="32">
        <v>0</v>
      </c>
      <c r="M26" s="33">
        <v>0</v>
      </c>
    </row>
    <row r="27" spans="2:16" ht="14.25">
      <c r="B27" s="12"/>
      <c r="C27" s="13" t="s">
        <v>181</v>
      </c>
      <c r="D27" s="13"/>
      <c r="E27" s="14"/>
      <c r="F27" s="15" t="s">
        <v>132</v>
      </c>
      <c r="G27" s="21">
        <v>2.2199174346585409</v>
      </c>
      <c r="H27" s="22">
        <v>1.6020223265428513</v>
      </c>
      <c r="I27" s="22">
        <v>1.9089923918157865</v>
      </c>
      <c r="J27" s="23">
        <v>2.269196362366003</v>
      </c>
      <c r="K27" s="32">
        <v>-0.19999999999999996</v>
      </c>
      <c r="L27" s="32">
        <v>0</v>
      </c>
      <c r="M27" s="33">
        <v>0.19999999999999973</v>
      </c>
    </row>
    <row r="28" spans="2:16" ht="14.25">
      <c r="B28" s="12"/>
      <c r="C28" s="13" t="s">
        <v>182</v>
      </c>
      <c r="D28" s="13"/>
      <c r="E28" s="14"/>
      <c r="F28" s="15" t="s">
        <v>132</v>
      </c>
      <c r="G28" s="21">
        <v>5.9394603376874215</v>
      </c>
      <c r="H28" s="22">
        <v>4.8549372871556074</v>
      </c>
      <c r="I28" s="22">
        <v>4.8189607928700582</v>
      </c>
      <c r="J28" s="23">
        <v>5.108335550012626</v>
      </c>
      <c r="K28" s="32">
        <v>-1.1999999999999993</v>
      </c>
      <c r="L28" s="32">
        <v>-0.10000000000000053</v>
      </c>
      <c r="M28" s="33">
        <v>0</v>
      </c>
    </row>
    <row r="29" spans="2:16">
      <c r="B29" s="12"/>
      <c r="C29" s="38" t="s">
        <v>73</v>
      </c>
      <c r="D29" s="38"/>
      <c r="E29" s="39"/>
      <c r="F29" s="40" t="s">
        <v>140</v>
      </c>
      <c r="G29" s="21">
        <v>7.3256868725421782</v>
      </c>
      <c r="H29" s="22">
        <v>5.006916969987401</v>
      </c>
      <c r="I29" s="22">
        <v>4.3144124697246866</v>
      </c>
      <c r="J29" s="23">
        <v>4.5832697947509189</v>
      </c>
      <c r="K29" s="32">
        <v>-9.9999999999999645E-2</v>
      </c>
      <c r="L29" s="32">
        <v>-0.10000000000000053</v>
      </c>
      <c r="M29" s="33">
        <v>-0.30000000000000071</v>
      </c>
    </row>
    <row r="30" spans="2:16" ht="14.25">
      <c r="B30" s="12"/>
      <c r="C30" s="13" t="s">
        <v>183</v>
      </c>
      <c r="D30" s="13"/>
      <c r="E30" s="14"/>
      <c r="F30" s="15" t="s">
        <v>132</v>
      </c>
      <c r="G30" s="41">
        <v>5.8558864180170218</v>
      </c>
      <c r="H30" s="42">
        <v>4.7932693222697083</v>
      </c>
      <c r="I30" s="42">
        <v>4.3949853806867623</v>
      </c>
      <c r="J30" s="43">
        <v>4.3842801635355642</v>
      </c>
      <c r="K30" s="42">
        <v>-0.20000000000000018</v>
      </c>
      <c r="L30" s="42">
        <v>-9.9999999999999645E-2</v>
      </c>
      <c r="M30" s="33">
        <v>-0.39999999999999947</v>
      </c>
      <c r="O30" s="20"/>
      <c r="P30" s="20"/>
    </row>
    <row r="31" spans="2:16" ht="14.25">
      <c r="B31" s="12"/>
      <c r="C31" s="13" t="s">
        <v>184</v>
      </c>
      <c r="D31" s="13"/>
      <c r="E31" s="14"/>
      <c r="F31" s="15" t="s">
        <v>132</v>
      </c>
      <c r="G31" s="41">
        <v>3.0162813669696362</v>
      </c>
      <c r="H31" s="42">
        <v>0.90969960780029169</v>
      </c>
      <c r="I31" s="42">
        <v>1.8859883288011332</v>
      </c>
      <c r="J31" s="43">
        <v>1.2680327299482457</v>
      </c>
      <c r="K31" s="42">
        <v>0.30047400273528524</v>
      </c>
      <c r="L31" s="42">
        <v>0.52650749465632884</v>
      </c>
      <c r="M31" s="33">
        <v>-0.31962663742829989</v>
      </c>
      <c r="O31" s="20"/>
      <c r="P31" s="20"/>
    </row>
    <row r="32" spans="2:16" ht="4.3499999999999996" customHeight="1">
      <c r="B32" s="12"/>
      <c r="C32" s="13"/>
      <c r="D32" s="13"/>
      <c r="E32" s="14"/>
      <c r="F32" s="14"/>
      <c r="G32" s="29"/>
      <c r="H32" s="30"/>
      <c r="I32" s="30"/>
      <c r="J32" s="15"/>
      <c r="K32" s="22"/>
      <c r="L32" s="22"/>
      <c r="M32" s="31"/>
    </row>
    <row r="33" spans="2:18" ht="13.5" thickBot="1">
      <c r="B33" s="283" t="s">
        <v>108</v>
      </c>
      <c r="C33" s="284"/>
      <c r="D33" s="284"/>
      <c r="E33" s="285"/>
      <c r="F33" s="285"/>
      <c r="G33" s="90"/>
      <c r="H33" s="91"/>
      <c r="I33" s="91"/>
      <c r="J33" s="81"/>
      <c r="K33" s="87"/>
      <c r="L33" s="87"/>
      <c r="M33" s="89"/>
      <c r="O33" s="44"/>
      <c r="P33" s="44"/>
      <c r="Q33" s="44"/>
      <c r="R33" s="44"/>
    </row>
    <row r="34" spans="2:18">
      <c r="B34" s="12"/>
      <c r="C34" s="13" t="s">
        <v>9</v>
      </c>
      <c r="D34" s="13"/>
      <c r="E34" s="14"/>
      <c r="F34" s="15" t="s">
        <v>133</v>
      </c>
      <c r="G34" s="41">
        <v>1.3797073807534161</v>
      </c>
      <c r="H34" s="32">
        <v>-1.0278755381267217</v>
      </c>
      <c r="I34" s="32">
        <v>1.9589358166774957</v>
      </c>
      <c r="J34" s="43">
        <v>1.1075267173985281</v>
      </c>
      <c r="K34" s="17">
        <v>-1.3</v>
      </c>
      <c r="L34" s="17">
        <v>0.19999999999999996</v>
      </c>
      <c r="M34" s="19">
        <v>-0.19999999999999996</v>
      </c>
      <c r="N34" s="20"/>
      <c r="O34" s="44"/>
      <c r="P34" s="44"/>
      <c r="Q34" s="44"/>
      <c r="R34" s="44"/>
    </row>
    <row r="35" spans="2:18" ht="14.25">
      <c r="B35" s="12"/>
      <c r="C35" s="13" t="s">
        <v>185</v>
      </c>
      <c r="D35" s="13"/>
      <c r="E35" s="14"/>
      <c r="F35" s="15" t="s">
        <v>141</v>
      </c>
      <c r="G35" s="41">
        <v>5.8985640903754257</v>
      </c>
      <c r="H35" s="32">
        <v>4.6616576655347837</v>
      </c>
      <c r="I35" s="32">
        <v>5.1425292375936769</v>
      </c>
      <c r="J35" s="43">
        <v>5.2490452541012935</v>
      </c>
      <c r="K35" s="17">
        <v>-0.89999999999999947</v>
      </c>
      <c r="L35" s="17">
        <v>-0.40000000000000036</v>
      </c>
      <c r="M35" s="19">
        <v>-0.20000000000000018</v>
      </c>
      <c r="N35" s="20"/>
      <c r="O35" s="44"/>
      <c r="P35" s="44"/>
      <c r="Q35" s="44"/>
      <c r="R35" s="44"/>
    </row>
    <row r="36" spans="2:18" ht="4.3499999999999996" customHeight="1">
      <c r="B36" s="12"/>
      <c r="C36" s="13"/>
      <c r="D36" s="13"/>
      <c r="E36" s="14"/>
      <c r="F36" s="14"/>
      <c r="G36" s="29"/>
      <c r="H36" s="30"/>
      <c r="I36" s="30"/>
      <c r="J36" s="15"/>
      <c r="K36" s="22"/>
      <c r="L36" s="22"/>
      <c r="M36" s="31"/>
      <c r="O36" s="44"/>
      <c r="P36" s="44"/>
      <c r="Q36" s="44"/>
      <c r="R36" s="44"/>
    </row>
    <row r="37" spans="2:18" ht="18" customHeight="1" thickBot="1">
      <c r="B37" s="283" t="s">
        <v>203</v>
      </c>
      <c r="C37" s="284"/>
      <c r="D37" s="284"/>
      <c r="E37" s="285"/>
      <c r="F37" s="80"/>
      <c r="G37" s="90"/>
      <c r="H37" s="91"/>
      <c r="I37" s="91"/>
      <c r="J37" s="81"/>
      <c r="K37" s="87"/>
      <c r="L37" s="87"/>
      <c r="M37" s="89"/>
      <c r="O37" s="44"/>
      <c r="P37" s="44"/>
      <c r="Q37" s="44"/>
      <c r="R37" s="44"/>
    </row>
    <row r="38" spans="2:18">
      <c r="B38" s="45"/>
      <c r="C38" s="44" t="s">
        <v>89</v>
      </c>
      <c r="D38" s="44"/>
      <c r="E38" s="46"/>
      <c r="F38" s="47" t="s">
        <v>134</v>
      </c>
      <c r="G38" s="41">
        <v>41.842330515746077</v>
      </c>
      <c r="H38" s="32">
        <v>42.941309516298801</v>
      </c>
      <c r="I38" s="32">
        <v>42.81175745636051</v>
      </c>
      <c r="J38" s="43">
        <v>41.770660407999607</v>
      </c>
      <c r="K38" s="32">
        <v>0.42393717416465648</v>
      </c>
      <c r="L38" s="32">
        <v>0.35095266016399762</v>
      </c>
      <c r="M38" s="33">
        <v>0.2182510801732036</v>
      </c>
      <c r="N38" s="20"/>
      <c r="O38" s="44"/>
      <c r="P38" s="44"/>
      <c r="Q38" s="44"/>
      <c r="R38" s="44"/>
    </row>
    <row r="39" spans="2:18">
      <c r="B39" s="45"/>
      <c r="C39" s="44" t="s">
        <v>90</v>
      </c>
      <c r="D39" s="44"/>
      <c r="E39" s="46"/>
      <c r="F39" s="47" t="s">
        <v>134</v>
      </c>
      <c r="G39" s="41">
        <v>47.115248619312574</v>
      </c>
      <c r="H39" s="32">
        <v>47.633213863659151</v>
      </c>
      <c r="I39" s="32">
        <v>47.715744040524442</v>
      </c>
      <c r="J39" s="43">
        <v>46.547468589181676</v>
      </c>
      <c r="K39" s="32">
        <v>0.76267763170921654</v>
      </c>
      <c r="L39" s="32">
        <v>0.9585998004146532</v>
      </c>
      <c r="M39" s="33">
        <v>0.98380829195281905</v>
      </c>
      <c r="N39" s="20"/>
    </row>
    <row r="40" spans="2:18" ht="14.25">
      <c r="B40" s="45"/>
      <c r="C40" s="44" t="s">
        <v>186</v>
      </c>
      <c r="D40" s="44"/>
      <c r="E40" s="46"/>
      <c r="F40" s="47" t="s">
        <v>134</v>
      </c>
      <c r="G40" s="41">
        <v>-5.2729181035664929</v>
      </c>
      <c r="H40" s="32">
        <v>-4.6919043473603503</v>
      </c>
      <c r="I40" s="32">
        <v>-4.9039865841639223</v>
      </c>
      <c r="J40" s="43">
        <v>-4.776808181182064</v>
      </c>
      <c r="K40" s="32">
        <v>-0.33874045754456006</v>
      </c>
      <c r="L40" s="32">
        <v>-0.60764714025065292</v>
      </c>
      <c r="M40" s="33">
        <v>-0.76555721177961633</v>
      </c>
      <c r="N40" s="20"/>
    </row>
    <row r="41" spans="2:18">
      <c r="B41" s="45"/>
      <c r="C41" s="44" t="s">
        <v>101</v>
      </c>
      <c r="D41" s="44"/>
      <c r="E41" s="46"/>
      <c r="F41" s="48" t="s">
        <v>142</v>
      </c>
      <c r="G41" s="41">
        <v>9.112865105598722E-2</v>
      </c>
      <c r="H41" s="32">
        <v>-0.10074360819200301</v>
      </c>
      <c r="I41" s="32">
        <v>-0.14360412212128804</v>
      </c>
      <c r="J41" s="43">
        <v>-0.10059222654849176</v>
      </c>
      <c r="K41" s="32">
        <v>-3.783078131069928E-3</v>
      </c>
      <c r="L41" s="32">
        <v>-5.4319207779963463E-2</v>
      </c>
      <c r="M41" s="33">
        <v>-3.8805064970666603E-2</v>
      </c>
      <c r="N41" s="20"/>
    </row>
    <row r="42" spans="2:18">
      <c r="B42" s="45"/>
      <c r="C42" s="44" t="s">
        <v>102</v>
      </c>
      <c r="D42" s="44"/>
      <c r="E42" s="46"/>
      <c r="F42" s="48" t="s">
        <v>142</v>
      </c>
      <c r="G42" s="41">
        <v>-5.4182513857165251</v>
      </c>
      <c r="H42" s="32">
        <v>-4.6412380642078013</v>
      </c>
      <c r="I42" s="32">
        <v>-4.7743694594458947</v>
      </c>
      <c r="J42" s="43">
        <v>-4.682878809900326</v>
      </c>
      <c r="K42" s="32">
        <v>-0.33537380977019815</v>
      </c>
      <c r="L42" s="32">
        <v>-0.55348956685680228</v>
      </c>
      <c r="M42" s="33">
        <v>-0.72683734211172402</v>
      </c>
      <c r="N42" s="20"/>
    </row>
    <row r="43" spans="2:18">
      <c r="B43" s="45"/>
      <c r="C43" s="44" t="s">
        <v>103</v>
      </c>
      <c r="D43" s="44"/>
      <c r="E43" s="46"/>
      <c r="F43" s="48" t="s">
        <v>142</v>
      </c>
      <c r="G43" s="41">
        <v>-3.9496215068560767</v>
      </c>
      <c r="H43" s="32">
        <v>-3.0990001083629322</v>
      </c>
      <c r="I43" s="32">
        <v>-3.2939505094110864</v>
      </c>
      <c r="J43" s="43">
        <v>-3.1633734129638231</v>
      </c>
      <c r="K43" s="32">
        <v>-0.32083947267528767</v>
      </c>
      <c r="L43" s="32">
        <v>-0.53266415509736564</v>
      </c>
      <c r="M43" s="33">
        <v>-0.68440279542488547</v>
      </c>
      <c r="N43" s="20"/>
    </row>
    <row r="44" spans="2:18" ht="14.25">
      <c r="B44" s="45"/>
      <c r="C44" s="44" t="s">
        <v>187</v>
      </c>
      <c r="D44" s="44"/>
      <c r="E44" s="46"/>
      <c r="F44" s="48" t="s">
        <v>143</v>
      </c>
      <c r="G44" s="41">
        <v>0.28584516184720066</v>
      </c>
      <c r="H44" s="32">
        <v>0.85062139849314455</v>
      </c>
      <c r="I44" s="32">
        <v>-0.1949504010481542</v>
      </c>
      <c r="J44" s="43">
        <v>0.13057709644726323</v>
      </c>
      <c r="K44" s="32">
        <v>-6.4220965546943454E-2</v>
      </c>
      <c r="L44" s="32">
        <v>-0.21182468242207797</v>
      </c>
      <c r="M44" s="33">
        <v>-0.15173864032751982</v>
      </c>
      <c r="N44" s="20"/>
    </row>
    <row r="45" spans="2:18">
      <c r="B45" s="45"/>
      <c r="C45" s="44" t="s">
        <v>88</v>
      </c>
      <c r="D45" s="44"/>
      <c r="E45" s="46"/>
      <c r="F45" s="47" t="s">
        <v>134</v>
      </c>
      <c r="G45" s="41">
        <v>59.280780279176447</v>
      </c>
      <c r="H45" s="32">
        <v>60.439665775570916</v>
      </c>
      <c r="I45" s="32">
        <v>61.956920977559918</v>
      </c>
      <c r="J45" s="43">
        <v>62.811387524392401</v>
      </c>
      <c r="K45" s="32">
        <v>0.76518960311907591</v>
      </c>
      <c r="L45" s="32">
        <v>1.4588366381268045</v>
      </c>
      <c r="M45" s="33">
        <v>2.1461866470468962</v>
      </c>
      <c r="N45" s="20"/>
    </row>
    <row r="46" spans="2:18" ht="4.3499999999999996" customHeight="1">
      <c r="B46" s="12"/>
      <c r="C46" s="13"/>
      <c r="D46" s="13"/>
      <c r="E46" s="14"/>
      <c r="F46" s="14"/>
      <c r="G46" s="29"/>
      <c r="H46" s="30"/>
      <c r="I46" s="30"/>
      <c r="J46" s="15"/>
      <c r="K46" s="22"/>
      <c r="L46" s="22"/>
      <c r="M46" s="31"/>
      <c r="N46" s="20"/>
    </row>
    <row r="47" spans="2:18" ht="13.5" thickBot="1">
      <c r="B47" s="283" t="s">
        <v>13</v>
      </c>
      <c r="C47" s="284"/>
      <c r="D47" s="284"/>
      <c r="E47" s="285"/>
      <c r="F47" s="80"/>
      <c r="G47" s="90"/>
      <c r="H47" s="91"/>
      <c r="I47" s="91"/>
      <c r="J47" s="81"/>
      <c r="K47" s="87"/>
      <c r="L47" s="87"/>
      <c r="M47" s="89"/>
      <c r="N47" s="20"/>
    </row>
    <row r="48" spans="2:18">
      <c r="B48" s="12"/>
      <c r="C48" s="13" t="s">
        <v>76</v>
      </c>
      <c r="D48" s="13"/>
      <c r="E48" s="14"/>
      <c r="F48" s="15" t="s">
        <v>134</v>
      </c>
      <c r="G48" s="21">
        <v>-0.31204706629345191</v>
      </c>
      <c r="H48" s="49">
        <v>-1.5108736709756092</v>
      </c>
      <c r="I48" s="49">
        <v>-1.7815114698917618</v>
      </c>
      <c r="J48" s="23">
        <v>-0.63262347631820492</v>
      </c>
      <c r="K48" s="50">
        <v>-1.7743875902539312</v>
      </c>
      <c r="L48" s="50">
        <v>-1.3673409627896085</v>
      </c>
      <c r="M48" s="19">
        <v>-1.3104172142722761</v>
      </c>
      <c r="N48" s="20"/>
    </row>
    <row r="49" spans="2:14">
      <c r="B49" s="12"/>
      <c r="C49" s="13" t="s">
        <v>64</v>
      </c>
      <c r="D49" s="13"/>
      <c r="E49" s="14"/>
      <c r="F49" s="15" t="s">
        <v>134</v>
      </c>
      <c r="G49" s="21">
        <v>-2.755049519914738</v>
      </c>
      <c r="H49" s="49">
        <v>-3.9346474806537044</v>
      </c>
      <c r="I49" s="49">
        <v>-4.214135849562413</v>
      </c>
      <c r="J49" s="23">
        <v>-3.1349851965101196</v>
      </c>
      <c r="K49" s="50">
        <v>-1.7751287413248611</v>
      </c>
      <c r="L49" s="50">
        <v>-1.3911253361620886</v>
      </c>
      <c r="M49" s="19">
        <v>-1.3287882640006319</v>
      </c>
      <c r="N49" s="20"/>
    </row>
    <row r="50" spans="2:14" ht="3.75" customHeight="1">
      <c r="B50" s="12"/>
      <c r="C50" s="13"/>
      <c r="D50" s="13"/>
      <c r="E50" s="14"/>
      <c r="F50" s="14"/>
      <c r="G50" s="29"/>
      <c r="H50" s="30"/>
      <c r="I50" s="30"/>
      <c r="J50" s="15"/>
      <c r="K50" s="22"/>
      <c r="L50" s="22"/>
      <c r="M50" s="31"/>
      <c r="N50" s="20"/>
    </row>
    <row r="51" spans="2:14" ht="13.5" hidden="1" outlineLevel="1" thickBot="1">
      <c r="B51" s="51" t="s">
        <v>14</v>
      </c>
      <c r="C51" s="52"/>
      <c r="D51" s="52"/>
      <c r="E51" s="53"/>
      <c r="F51" s="53"/>
      <c r="G51" s="54"/>
      <c r="H51" s="55"/>
      <c r="I51" s="55"/>
      <c r="J51" s="56"/>
      <c r="K51" s="57"/>
      <c r="L51" s="57"/>
      <c r="M51" s="58"/>
      <c r="N51" s="20"/>
    </row>
    <row r="52" spans="2:14" hidden="1" outlineLevel="1">
      <c r="B52" s="12"/>
      <c r="C52" s="13" t="s">
        <v>34</v>
      </c>
      <c r="D52" s="13"/>
      <c r="E52" s="14"/>
      <c r="F52" s="15" t="s">
        <v>65</v>
      </c>
      <c r="G52" s="29"/>
      <c r="H52" s="30"/>
      <c r="I52" s="30"/>
      <c r="J52" s="15"/>
      <c r="K52" s="22"/>
      <c r="L52" s="22"/>
      <c r="M52" s="31"/>
      <c r="N52" s="20"/>
    </row>
    <row r="53" spans="2:14" hidden="1" outlineLevel="1">
      <c r="B53" s="12"/>
      <c r="C53" s="13" t="s">
        <v>15</v>
      </c>
      <c r="D53" s="13"/>
      <c r="E53" s="14"/>
      <c r="F53" s="47" t="s">
        <v>65</v>
      </c>
      <c r="G53" s="29"/>
      <c r="H53" s="30"/>
      <c r="I53" s="30"/>
      <c r="J53" s="15"/>
      <c r="K53" s="22"/>
      <c r="L53" s="22"/>
      <c r="M53" s="31"/>
      <c r="N53" s="20"/>
    </row>
    <row r="54" spans="2:14" ht="3.75" hidden="1" customHeight="1" collapsed="1" thickBot="1">
      <c r="B54" s="12"/>
      <c r="C54" s="13"/>
      <c r="D54" s="13"/>
      <c r="E54" s="14"/>
      <c r="F54" s="14"/>
      <c r="G54" s="29"/>
      <c r="H54" s="30"/>
      <c r="I54" s="30"/>
      <c r="J54" s="15"/>
      <c r="K54" s="22"/>
      <c r="L54" s="22"/>
      <c r="M54" s="31"/>
      <c r="N54" s="20"/>
    </row>
    <row r="55" spans="2:14" ht="13.5" thickBot="1">
      <c r="B55" s="283" t="s">
        <v>111</v>
      </c>
      <c r="C55" s="284"/>
      <c r="D55" s="284"/>
      <c r="E55" s="286"/>
      <c r="F55" s="80"/>
      <c r="G55" s="90"/>
      <c r="H55" s="91"/>
      <c r="I55" s="91"/>
      <c r="J55" s="81"/>
      <c r="K55" s="87"/>
      <c r="L55" s="87"/>
      <c r="M55" s="89"/>
      <c r="N55" s="22"/>
    </row>
    <row r="56" spans="2:14">
      <c r="B56" s="12"/>
      <c r="C56" s="13" t="s">
        <v>35</v>
      </c>
      <c r="D56" s="13"/>
      <c r="E56" s="14"/>
      <c r="F56" s="15" t="s">
        <v>132</v>
      </c>
      <c r="G56" s="21">
        <v>1</v>
      </c>
      <c r="H56" s="22">
        <v>1.7773042590002603</v>
      </c>
      <c r="I56" s="22">
        <v>2.2639029160016264</v>
      </c>
      <c r="J56" s="23">
        <v>3.173022889803832</v>
      </c>
      <c r="K56" s="59">
        <v>-0.59999999999999987</v>
      </c>
      <c r="L56" s="60">
        <v>-0.60000000000000009</v>
      </c>
      <c r="M56" s="61">
        <v>0.20000000000000018</v>
      </c>
      <c r="N56" s="20"/>
    </row>
    <row r="57" spans="2:14" ht="18" customHeight="1">
      <c r="B57" s="12"/>
      <c r="C57" s="13" t="s">
        <v>188</v>
      </c>
      <c r="D57" s="13"/>
      <c r="E57" s="14"/>
      <c r="F57" s="15" t="s">
        <v>144</v>
      </c>
      <c r="G57" s="62">
        <v>1.082246929112554</v>
      </c>
      <c r="H57" s="63">
        <v>1.1073031938044036</v>
      </c>
      <c r="I57" s="63">
        <v>1.1261333333333337</v>
      </c>
      <c r="J57" s="64">
        <v>1.1261333333333337</v>
      </c>
      <c r="K57" s="22">
        <v>6</v>
      </c>
      <c r="L57" s="22">
        <v>7.6</v>
      </c>
      <c r="M57" s="31">
        <v>7.6</v>
      </c>
      <c r="N57" s="20"/>
    </row>
    <row r="58" spans="2:14" ht="18" customHeight="1">
      <c r="B58" s="12"/>
      <c r="C58" s="13" t="s">
        <v>189</v>
      </c>
      <c r="D58" s="13"/>
      <c r="E58" s="14"/>
      <c r="F58" s="15" t="s">
        <v>144</v>
      </c>
      <c r="G58" s="41">
        <v>81.998269692264259</v>
      </c>
      <c r="H58" s="32">
        <v>66.70570077404119</v>
      </c>
      <c r="I58" s="32">
        <v>62.836333333333336</v>
      </c>
      <c r="J58" s="43">
        <v>64.235500000000002</v>
      </c>
      <c r="K58" s="22">
        <v>-9.4</v>
      </c>
      <c r="L58" s="22">
        <v>-10</v>
      </c>
      <c r="M58" s="31">
        <v>-6</v>
      </c>
      <c r="N58" s="20"/>
    </row>
    <row r="59" spans="2:14" ht="14.25">
      <c r="B59" s="12"/>
      <c r="C59" s="13" t="s">
        <v>190</v>
      </c>
      <c r="D59" s="13"/>
      <c r="E59" s="14"/>
      <c r="F59" s="15" t="s">
        <v>132</v>
      </c>
      <c r="G59" s="41">
        <v>-2.0853347544202165</v>
      </c>
      <c r="H59" s="32">
        <v>-18.649867827230224</v>
      </c>
      <c r="I59" s="32">
        <v>-5.8006548103211486</v>
      </c>
      <c r="J59" s="43">
        <v>2.2266841370968962</v>
      </c>
      <c r="K59" s="22">
        <v>-8.4</v>
      </c>
      <c r="L59" s="22">
        <v>-0.6</v>
      </c>
      <c r="M59" s="31">
        <v>4.3</v>
      </c>
      <c r="N59" s="20"/>
    </row>
    <row r="60" spans="2:14" ht="14.25">
      <c r="B60" s="12"/>
      <c r="C60" s="44" t="s">
        <v>191</v>
      </c>
      <c r="D60" s="44"/>
      <c r="E60" s="46"/>
      <c r="F60" s="47" t="s">
        <v>132</v>
      </c>
      <c r="G60" s="41">
        <v>-2.1704000678755477</v>
      </c>
      <c r="H60" s="32">
        <v>-20.490673900799564</v>
      </c>
      <c r="I60" s="32">
        <v>-7.3757674199489429</v>
      </c>
      <c r="J60" s="43">
        <v>2.2266841370968962</v>
      </c>
      <c r="K60" s="65">
        <v>-13.4</v>
      </c>
      <c r="L60" s="65">
        <v>-2.1</v>
      </c>
      <c r="M60" s="33">
        <v>4.3</v>
      </c>
      <c r="N60" s="20"/>
    </row>
    <row r="61" spans="2:14">
      <c r="B61" s="12"/>
      <c r="C61" s="13" t="s">
        <v>98</v>
      </c>
      <c r="D61" s="13"/>
      <c r="E61" s="14"/>
      <c r="F61" s="15" t="s">
        <v>132</v>
      </c>
      <c r="G61" s="41">
        <v>9.1845596455573553</v>
      </c>
      <c r="H61" s="32">
        <v>6.8012710331892379</v>
      </c>
      <c r="I61" s="32">
        <v>-0.42172947207081979</v>
      </c>
      <c r="J61" s="43">
        <v>0.63779565703252494</v>
      </c>
      <c r="K61" s="32">
        <v>-5.2</v>
      </c>
      <c r="L61" s="32">
        <v>0.9</v>
      </c>
      <c r="M61" s="33">
        <v>3.4</v>
      </c>
      <c r="N61" s="20"/>
    </row>
    <row r="62" spans="2:14" ht="14.25">
      <c r="B62" s="45"/>
      <c r="C62" s="44" t="s">
        <v>204</v>
      </c>
      <c r="D62" s="44"/>
      <c r="E62" s="46"/>
      <c r="F62" s="47" t="s">
        <v>132</v>
      </c>
      <c r="G62" s="41">
        <v>-24.906357030232385</v>
      </c>
      <c r="H62" s="32">
        <v>5.8919984940013936</v>
      </c>
      <c r="I62" s="32">
        <v>-5.7966335494615828</v>
      </c>
      <c r="J62" s="43">
        <v>-7.3172895634387114</v>
      </c>
      <c r="K62" s="32">
        <v>-23.474029425909791</v>
      </c>
      <c r="L62" s="32">
        <v>8.5100351736083866</v>
      </c>
      <c r="M62" s="33">
        <v>4.6290049454111202</v>
      </c>
      <c r="N62" s="20"/>
    </row>
    <row r="63" spans="2:14" ht="14.25">
      <c r="B63" s="45"/>
      <c r="C63" s="44" t="s">
        <v>205</v>
      </c>
      <c r="D63" s="44"/>
      <c r="E63" s="46"/>
      <c r="F63" s="47" t="s">
        <v>132</v>
      </c>
      <c r="G63" s="41">
        <v>-15.297278791809376</v>
      </c>
      <c r="H63" s="32">
        <v>10.388260334667109</v>
      </c>
      <c r="I63" s="32">
        <v>-12.447857868505496</v>
      </c>
      <c r="J63" s="43">
        <v>-11.847667687809905</v>
      </c>
      <c r="K63" s="32">
        <v>-35.667215200862714</v>
      </c>
      <c r="L63" s="32">
        <v>7.2313164132255405</v>
      </c>
      <c r="M63" s="33">
        <v>9.4884574563493285</v>
      </c>
      <c r="N63" s="20"/>
    </row>
    <row r="64" spans="2:14">
      <c r="B64" s="12"/>
      <c r="C64" s="13" t="s">
        <v>99</v>
      </c>
      <c r="D64" s="13"/>
      <c r="E64" s="14"/>
      <c r="F64" s="15" t="s">
        <v>145</v>
      </c>
      <c r="G64" s="41">
        <v>3.5708537706255097</v>
      </c>
      <c r="H64" s="32">
        <v>2.1295920131438613</v>
      </c>
      <c r="I64" s="32">
        <v>1.9145833333333333</v>
      </c>
      <c r="J64" s="43">
        <v>2.2016666666666671</v>
      </c>
      <c r="K64" s="32">
        <v>-0.10000000000000009</v>
      </c>
      <c r="L64" s="32">
        <v>-0.10000000000000009</v>
      </c>
      <c r="M64" s="33">
        <v>0.10000000000000009</v>
      </c>
      <c r="N64" s="20"/>
    </row>
    <row r="65" spans="2:14" ht="13.5" thickBot="1">
      <c r="B65" s="66"/>
      <c r="C65" s="67" t="s">
        <v>100</v>
      </c>
      <c r="D65" s="67"/>
      <c r="E65" s="68"/>
      <c r="F65" s="69" t="s">
        <v>139</v>
      </c>
      <c r="G65" s="70">
        <v>3.4728772837066315</v>
      </c>
      <c r="H65" s="71">
        <v>3.5237946252901686</v>
      </c>
      <c r="I65" s="71">
        <v>3.6794116666666667</v>
      </c>
      <c r="J65" s="72">
        <v>3.7887366666666669</v>
      </c>
      <c r="K65" s="71">
        <v>0.29999999999999982</v>
      </c>
      <c r="L65" s="71">
        <v>0.5</v>
      </c>
      <c r="M65" s="73">
        <v>0.5</v>
      </c>
      <c r="N65" s="20"/>
    </row>
    <row r="66" spans="2:14" ht="15.75" customHeight="1">
      <c r="B66" s="76" t="s">
        <v>114</v>
      </c>
      <c r="C66" s="76"/>
      <c r="D66" s="76"/>
      <c r="E66" s="76"/>
      <c r="F66" s="76"/>
      <c r="G66" s="76"/>
    </row>
    <row r="67" spans="2:14" ht="12" customHeight="1">
      <c r="B67" s="76" t="s">
        <v>112</v>
      </c>
      <c r="C67" s="76"/>
      <c r="D67" s="76"/>
      <c r="E67" s="76"/>
      <c r="F67" s="76"/>
      <c r="G67" s="76"/>
    </row>
    <row r="68" spans="2:14" ht="12" customHeight="1">
      <c r="B68" s="76" t="s">
        <v>120</v>
      </c>
      <c r="C68" s="76"/>
      <c r="D68" s="76"/>
      <c r="E68" s="76"/>
      <c r="F68" s="76"/>
      <c r="G68" s="76"/>
    </row>
    <row r="69" spans="2:14" ht="12" customHeight="1">
      <c r="B69" s="76" t="s">
        <v>121</v>
      </c>
      <c r="C69" s="76"/>
      <c r="D69" s="76"/>
      <c r="E69" s="76"/>
      <c r="F69" s="76"/>
      <c r="G69" s="76"/>
    </row>
    <row r="70" spans="2:14" ht="12" customHeight="1">
      <c r="B70" s="76" t="s">
        <v>122</v>
      </c>
      <c r="C70" s="76"/>
      <c r="D70" s="76"/>
      <c r="E70" s="76"/>
      <c r="F70" s="76"/>
      <c r="G70" s="76"/>
    </row>
    <row r="71" spans="2:14" ht="12" customHeight="1">
      <c r="B71" s="76" t="s">
        <v>123</v>
      </c>
      <c r="C71" s="76"/>
      <c r="D71" s="76"/>
      <c r="E71" s="76"/>
      <c r="F71" s="76"/>
      <c r="G71" s="76"/>
    </row>
    <row r="72" spans="2:14" ht="12" customHeight="1">
      <c r="B72" s="76" t="s">
        <v>164</v>
      </c>
      <c r="C72" s="76"/>
      <c r="D72" s="76"/>
      <c r="E72" s="76"/>
      <c r="F72" s="76"/>
      <c r="G72" s="76"/>
    </row>
    <row r="73" spans="2:14" ht="12" customHeight="1">
      <c r="B73" s="76" t="s">
        <v>165</v>
      </c>
      <c r="C73" s="76"/>
      <c r="D73" s="76"/>
      <c r="E73" s="76"/>
      <c r="F73" s="76"/>
      <c r="G73" s="76"/>
    </row>
    <row r="74" spans="2:14" ht="12" customHeight="1">
      <c r="B74" s="76" t="s">
        <v>124</v>
      </c>
      <c r="C74" s="76"/>
      <c r="D74" s="76"/>
      <c r="E74" s="76"/>
      <c r="F74" s="76"/>
      <c r="G74" s="76"/>
    </row>
    <row r="75" spans="2:14" ht="12" customHeight="1">
      <c r="B75" s="76"/>
      <c r="C75" s="76" t="s">
        <v>116</v>
      </c>
      <c r="D75" s="76"/>
      <c r="E75" s="76"/>
      <c r="F75" s="76"/>
      <c r="G75" s="76"/>
    </row>
    <row r="76" spans="2:14" ht="12" customHeight="1">
      <c r="B76" s="77" t="s">
        <v>163</v>
      </c>
      <c r="C76" s="77"/>
      <c r="D76" s="77"/>
      <c r="E76" s="77"/>
      <c r="F76" s="76"/>
      <c r="G76" s="76"/>
    </row>
    <row r="77" spans="2:14" ht="12" customHeight="1">
      <c r="B77" s="77" t="s">
        <v>206</v>
      </c>
      <c r="C77" s="77"/>
      <c r="D77" s="78"/>
      <c r="E77" s="77"/>
      <c r="F77" s="77"/>
      <c r="G77" s="76"/>
    </row>
    <row r="78" spans="2:14" ht="12" customHeight="1">
      <c r="B78" s="77" t="s">
        <v>117</v>
      </c>
      <c r="C78" s="77"/>
      <c r="D78" s="77"/>
      <c r="E78" s="77"/>
      <c r="F78" s="77"/>
      <c r="G78" s="76"/>
    </row>
    <row r="79" spans="2:14" ht="12" customHeight="1">
      <c r="B79" s="76" t="s">
        <v>118</v>
      </c>
      <c r="C79" s="76"/>
      <c r="D79" s="76"/>
      <c r="E79" s="76"/>
      <c r="F79" s="77"/>
      <c r="G79" s="76"/>
    </row>
    <row r="80" spans="2:14" ht="12" customHeight="1">
      <c r="B80" s="76" t="s">
        <v>119</v>
      </c>
      <c r="C80" s="76"/>
      <c r="D80" s="76"/>
      <c r="E80" s="76"/>
      <c r="F80" s="76"/>
      <c r="G80" s="76"/>
    </row>
    <row r="81" spans="2:14" ht="12" customHeight="1">
      <c r="B81" s="76"/>
      <c r="C81" s="76"/>
      <c r="D81" s="76"/>
      <c r="E81" s="76"/>
      <c r="F81" s="76"/>
      <c r="G81" s="77"/>
      <c r="H81" s="74"/>
      <c r="I81" s="74"/>
      <c r="J81" s="74"/>
      <c r="K81" s="74"/>
      <c r="L81" s="74"/>
      <c r="M81" s="74"/>
      <c r="N81" s="74"/>
    </row>
    <row r="82" spans="2:14" s="74" customFormat="1" ht="12" customHeight="1">
      <c r="C82" s="75"/>
      <c r="D82" s="75"/>
    </row>
    <row r="83" spans="2:14" s="74" customFormat="1" ht="12" customHeight="1"/>
    <row r="84" spans="2:14">
      <c r="E84" s="74"/>
      <c r="F84" s="74"/>
      <c r="G84" s="74"/>
      <c r="H84" s="74"/>
      <c r="I84" s="74"/>
      <c r="J84" s="74"/>
      <c r="K84" s="74"/>
      <c r="L84" s="74"/>
      <c r="M84" s="74"/>
      <c r="N84" s="74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A76"/>
  <sheetViews>
    <sheetView zoomScale="80" zoomScaleNormal="80" workbookViewId="0">
      <selection activeCell="AD21" sqref="AD21"/>
    </sheetView>
  </sheetViews>
  <sheetFormatPr defaultColWidth="9.140625" defaultRowHeight="14.25"/>
  <cols>
    <col min="1" max="5" width="3.140625" style="92" customWidth="1"/>
    <col min="6" max="6" width="29.85546875" style="92" customWidth="1"/>
    <col min="7" max="7" width="22" style="92" customWidth="1"/>
    <col min="8" max="8" width="10.5703125" style="92" customWidth="1"/>
    <col min="9" max="11" width="9.140625" style="92" customWidth="1"/>
    <col min="12" max="12" width="9.7109375" style="92" customWidth="1"/>
    <col min="13" max="19" width="9.140625" style="92" customWidth="1"/>
    <col min="20" max="22" width="9.140625" style="92"/>
    <col min="23" max="27" width="9.140625" style="92" customWidth="1"/>
    <col min="28" max="16384" width="9.140625" style="92"/>
  </cols>
  <sheetData>
    <row r="1" spans="1:27" ht="22.5" customHeight="1" thickBot="1">
      <c r="A1" s="112"/>
      <c r="B1" s="289" t="s">
        <v>79</v>
      </c>
      <c r="C1" s="290"/>
      <c r="D1" s="290"/>
      <c r="E1" s="290"/>
      <c r="F1" s="290"/>
      <c r="G1" s="112"/>
    </row>
    <row r="2" spans="1:27" ht="30" customHeight="1">
      <c r="B2" s="287" t="str">
        <f>" "&amp;Súhrn!$H$3&amp;" - komponenty HDP [objem]"</f>
        <v xml:space="preserve"> Letná strednodobá predikcia (P2Q-2025) - komponenty HDP [objem]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6"/>
    </row>
    <row r="3" spans="1:27">
      <c r="B3" s="371" t="s">
        <v>27</v>
      </c>
      <c r="C3" s="372"/>
      <c r="D3" s="372"/>
      <c r="E3" s="372"/>
      <c r="F3" s="373"/>
      <c r="G3" s="374" t="s">
        <v>61</v>
      </c>
      <c r="H3" s="113" t="s">
        <v>32</v>
      </c>
      <c r="I3" s="377">
        <v>2025</v>
      </c>
      <c r="J3" s="377">
        <v>2026</v>
      </c>
      <c r="K3" s="378">
        <v>2027</v>
      </c>
      <c r="L3" s="359">
        <v>2024</v>
      </c>
      <c r="M3" s="360"/>
      <c r="N3" s="360"/>
      <c r="O3" s="362"/>
      <c r="P3" s="359">
        <v>2025</v>
      </c>
      <c r="Q3" s="360"/>
      <c r="R3" s="360"/>
      <c r="S3" s="362"/>
      <c r="T3" s="359">
        <v>2026</v>
      </c>
      <c r="U3" s="360"/>
      <c r="V3" s="360"/>
      <c r="W3" s="362"/>
      <c r="X3" s="360">
        <v>2027</v>
      </c>
      <c r="Y3" s="360"/>
      <c r="Z3" s="360"/>
      <c r="AA3" s="361"/>
    </row>
    <row r="4" spans="1:27">
      <c r="B4" s="366"/>
      <c r="C4" s="367"/>
      <c r="D4" s="367"/>
      <c r="E4" s="367"/>
      <c r="F4" s="368"/>
      <c r="G4" s="370"/>
      <c r="H4" s="114">
        <v>2024</v>
      </c>
      <c r="I4" s="376"/>
      <c r="J4" s="376"/>
      <c r="K4" s="379"/>
      <c r="L4" s="115" t="s">
        <v>3</v>
      </c>
      <c r="M4" s="116" t="s">
        <v>4</v>
      </c>
      <c r="N4" s="116" t="s">
        <v>5</v>
      </c>
      <c r="O4" s="117" t="s">
        <v>6</v>
      </c>
      <c r="P4" s="115" t="s">
        <v>3</v>
      </c>
      <c r="Q4" s="116" t="s">
        <v>4</v>
      </c>
      <c r="R4" s="116" t="s">
        <v>5</v>
      </c>
      <c r="S4" s="117" t="s">
        <v>6</v>
      </c>
      <c r="T4" s="115" t="s">
        <v>3</v>
      </c>
      <c r="U4" s="116" t="s">
        <v>4</v>
      </c>
      <c r="V4" s="116" t="s">
        <v>5</v>
      </c>
      <c r="W4" s="117" t="s">
        <v>6</v>
      </c>
      <c r="X4" s="116" t="s">
        <v>3</v>
      </c>
      <c r="Y4" s="116" t="s">
        <v>4</v>
      </c>
      <c r="Z4" s="116" t="s">
        <v>5</v>
      </c>
      <c r="AA4" s="118" t="s">
        <v>6</v>
      </c>
    </row>
    <row r="5" spans="1:27" ht="4.3499999999999996" customHeight="1">
      <c r="B5" s="119"/>
      <c r="C5" s="120"/>
      <c r="D5" s="120"/>
      <c r="E5" s="120"/>
      <c r="F5" s="121"/>
      <c r="G5" s="122"/>
      <c r="H5" s="123"/>
      <c r="I5" s="124"/>
      <c r="J5" s="124"/>
      <c r="K5" s="123"/>
      <c r="L5" s="125"/>
      <c r="M5" s="125"/>
      <c r="N5" s="125"/>
      <c r="O5" s="126"/>
      <c r="P5" s="125"/>
      <c r="Q5" s="125"/>
      <c r="R5" s="125"/>
      <c r="S5" s="125"/>
      <c r="T5" s="127"/>
      <c r="U5" s="125"/>
      <c r="V5" s="125"/>
      <c r="W5" s="128"/>
      <c r="X5" s="125"/>
      <c r="Y5" s="125"/>
      <c r="Z5" s="125"/>
      <c r="AA5" s="129"/>
    </row>
    <row r="6" spans="1:27">
      <c r="B6" s="130"/>
      <c r="C6" s="125" t="s">
        <v>0</v>
      </c>
      <c r="D6" s="125"/>
      <c r="E6" s="125"/>
      <c r="F6" s="128"/>
      <c r="G6" s="48" t="s">
        <v>146</v>
      </c>
      <c r="H6" s="131">
        <v>130985.11799999999</v>
      </c>
      <c r="I6" s="132">
        <v>136788.45654404996</v>
      </c>
      <c r="J6" s="132">
        <v>142989.94575727123</v>
      </c>
      <c r="K6" s="131">
        <v>150085.80555394071</v>
      </c>
      <c r="L6" s="133">
        <v>32364.440941481625</v>
      </c>
      <c r="M6" s="133">
        <v>32644.702196790859</v>
      </c>
      <c r="N6" s="133">
        <v>32798.739273883963</v>
      </c>
      <c r="O6" s="134">
        <v>33177.235587843548</v>
      </c>
      <c r="P6" s="133">
        <v>33364.831772409678</v>
      </c>
      <c r="Q6" s="133">
        <v>33927.412078549911</v>
      </c>
      <c r="R6" s="133">
        <v>34562.285680831279</v>
      </c>
      <c r="S6" s="133">
        <v>34933.927012259112</v>
      </c>
      <c r="T6" s="135">
        <v>35289.546065871051</v>
      </c>
      <c r="U6" s="133">
        <v>35610.378336980306</v>
      </c>
      <c r="V6" s="133">
        <v>35905.170136952438</v>
      </c>
      <c r="W6" s="134">
        <v>36184.851217467432</v>
      </c>
      <c r="X6" s="133">
        <v>36679.264429385388</v>
      </c>
      <c r="Y6" s="133">
        <v>37194.484033075794</v>
      </c>
      <c r="Z6" s="133">
        <v>37817.519969098626</v>
      </c>
      <c r="AA6" s="136">
        <v>38394.537122380905</v>
      </c>
    </row>
    <row r="7" spans="1:27">
      <c r="B7" s="130"/>
      <c r="C7" s="125"/>
      <c r="D7" s="125"/>
      <c r="E7" s="125" t="s">
        <v>107</v>
      </c>
      <c r="F7" s="128"/>
      <c r="G7" s="48" t="s">
        <v>146</v>
      </c>
      <c r="H7" s="134">
        <v>76980.913</v>
      </c>
      <c r="I7" s="132">
        <v>80181.827520453138</v>
      </c>
      <c r="J7" s="132">
        <v>83331.913747413724</v>
      </c>
      <c r="K7" s="134">
        <v>86879.793532219119</v>
      </c>
      <c r="L7" s="133">
        <v>18750.483</v>
      </c>
      <c r="M7" s="133">
        <v>19034.437000000002</v>
      </c>
      <c r="N7" s="133">
        <v>19364.653999999999</v>
      </c>
      <c r="O7" s="134">
        <v>19831.339</v>
      </c>
      <c r="P7" s="133">
        <v>19716.127060685831</v>
      </c>
      <c r="Q7" s="133">
        <v>19921.430604900863</v>
      </c>
      <c r="R7" s="133">
        <v>20190.455721482871</v>
      </c>
      <c r="S7" s="133">
        <v>20353.814133383588</v>
      </c>
      <c r="T7" s="135">
        <v>20579.436593288148</v>
      </c>
      <c r="U7" s="133">
        <v>20763.695198359652</v>
      </c>
      <c r="V7" s="133">
        <v>20924.790250426406</v>
      </c>
      <c r="W7" s="134">
        <v>21063.991705339518</v>
      </c>
      <c r="X7" s="133">
        <v>21309.603548869491</v>
      </c>
      <c r="Y7" s="133">
        <v>21551.951376711433</v>
      </c>
      <c r="Z7" s="133">
        <v>21858.015791077574</v>
      </c>
      <c r="AA7" s="136">
        <v>22160.222815560617</v>
      </c>
    </row>
    <row r="8" spans="1:27">
      <c r="B8" s="130"/>
      <c r="C8" s="125"/>
      <c r="D8" s="125"/>
      <c r="E8" s="125" t="s">
        <v>28</v>
      </c>
      <c r="F8" s="128"/>
      <c r="G8" s="48" t="s">
        <v>146</v>
      </c>
      <c r="H8" s="134">
        <v>27421.964</v>
      </c>
      <c r="I8" s="133">
        <v>28896.828000000001</v>
      </c>
      <c r="J8" s="133">
        <v>30397.834999999999</v>
      </c>
      <c r="K8" s="134">
        <v>31643.114999999998</v>
      </c>
      <c r="L8" s="133">
        <v>6624.6329999999998</v>
      </c>
      <c r="M8" s="133">
        <v>6795.37</v>
      </c>
      <c r="N8" s="133">
        <v>6924.01</v>
      </c>
      <c r="O8" s="134">
        <v>7077.951</v>
      </c>
      <c r="P8" s="133">
        <v>7112.9759999999997</v>
      </c>
      <c r="Q8" s="133">
        <v>7184.5940000000001</v>
      </c>
      <c r="R8" s="133">
        <v>7259.4979999999996</v>
      </c>
      <c r="S8" s="133">
        <v>7339.76</v>
      </c>
      <c r="T8" s="135">
        <v>7473.3639999999996</v>
      </c>
      <c r="U8" s="133">
        <v>7577.7849999999999</v>
      </c>
      <c r="V8" s="133">
        <v>7644.643</v>
      </c>
      <c r="W8" s="134">
        <v>7702.0429999999997</v>
      </c>
      <c r="X8" s="133">
        <v>7783.6459999999997</v>
      </c>
      <c r="Y8" s="133">
        <v>7860.4930000000004</v>
      </c>
      <c r="Z8" s="133">
        <v>7962.5379999999996</v>
      </c>
      <c r="AA8" s="136">
        <v>8036.4380000000001</v>
      </c>
    </row>
    <row r="9" spans="1:27">
      <c r="B9" s="130"/>
      <c r="C9" s="125"/>
      <c r="D9" s="125"/>
      <c r="E9" s="125" t="s">
        <v>1</v>
      </c>
      <c r="F9" s="128"/>
      <c r="G9" s="48" t="s">
        <v>146</v>
      </c>
      <c r="H9" s="134">
        <v>26638.018000000004</v>
      </c>
      <c r="I9" s="133">
        <v>27983.812082167944</v>
      </c>
      <c r="J9" s="133">
        <v>29738.949106884542</v>
      </c>
      <c r="K9" s="134">
        <v>30310.286612348438</v>
      </c>
      <c r="L9" s="133">
        <v>6966.817</v>
      </c>
      <c r="M9" s="133">
        <v>6758.0410000000002</v>
      </c>
      <c r="N9" s="133">
        <v>6339.6180000000004</v>
      </c>
      <c r="O9" s="134">
        <v>6573.5420000000004</v>
      </c>
      <c r="P9" s="133">
        <v>6783.9438915705687</v>
      </c>
      <c r="Q9" s="133">
        <v>6882.4014732840369</v>
      </c>
      <c r="R9" s="133">
        <v>7104.6223493810248</v>
      </c>
      <c r="S9" s="133">
        <v>7212.8443679323127</v>
      </c>
      <c r="T9" s="135">
        <v>7418.4701845379486</v>
      </c>
      <c r="U9" s="133">
        <v>7431.5624221623411</v>
      </c>
      <c r="V9" s="133">
        <v>7431.204694755872</v>
      </c>
      <c r="W9" s="134">
        <v>7457.7118054283828</v>
      </c>
      <c r="X9" s="133">
        <v>7466.6234217378224</v>
      </c>
      <c r="Y9" s="133">
        <v>7511.159051763806</v>
      </c>
      <c r="Z9" s="133">
        <v>7608.3436943194365</v>
      </c>
      <c r="AA9" s="136">
        <v>7724.1604445273733</v>
      </c>
    </row>
    <row r="10" spans="1:27">
      <c r="B10" s="130"/>
      <c r="C10" s="125"/>
      <c r="D10" s="125"/>
      <c r="E10" s="125" t="s">
        <v>2</v>
      </c>
      <c r="F10" s="128"/>
      <c r="G10" s="48" t="s">
        <v>146</v>
      </c>
      <c r="H10" s="134">
        <v>131040.89499999999</v>
      </c>
      <c r="I10" s="133">
        <v>137062.46760262109</v>
      </c>
      <c r="J10" s="133">
        <v>143468.69785429825</v>
      </c>
      <c r="K10" s="134">
        <v>148833.19514456752</v>
      </c>
      <c r="L10" s="133">
        <v>32341.932999999997</v>
      </c>
      <c r="M10" s="133">
        <v>32587.848000000002</v>
      </c>
      <c r="N10" s="133">
        <v>32628.281999999999</v>
      </c>
      <c r="O10" s="134">
        <v>33482.832000000002</v>
      </c>
      <c r="P10" s="133">
        <v>33613.046952256402</v>
      </c>
      <c r="Q10" s="133">
        <v>33988.426078184901</v>
      </c>
      <c r="R10" s="133">
        <v>34554.576070863899</v>
      </c>
      <c r="S10" s="133">
        <v>34906.4185013159</v>
      </c>
      <c r="T10" s="135">
        <v>35471.270777826096</v>
      </c>
      <c r="U10" s="133">
        <v>35773.042620521992</v>
      </c>
      <c r="V10" s="133">
        <v>36000.637945182272</v>
      </c>
      <c r="W10" s="134">
        <v>36223.746510767902</v>
      </c>
      <c r="X10" s="133">
        <v>36559.872970607314</v>
      </c>
      <c r="Y10" s="133">
        <v>36923.603428475239</v>
      </c>
      <c r="Z10" s="133">
        <v>37428.897485397007</v>
      </c>
      <c r="AA10" s="136">
        <v>37920.821260087992</v>
      </c>
    </row>
    <row r="11" spans="1:27">
      <c r="B11" s="130"/>
      <c r="C11" s="125"/>
      <c r="D11" s="125" t="s">
        <v>29</v>
      </c>
      <c r="E11" s="125"/>
      <c r="F11" s="128"/>
      <c r="G11" s="48" t="s">
        <v>146</v>
      </c>
      <c r="H11" s="134">
        <v>111476.698</v>
      </c>
      <c r="I11" s="133">
        <v>114946.04729948408</v>
      </c>
      <c r="J11" s="133">
        <v>119615.23262396223</v>
      </c>
      <c r="K11" s="134">
        <v>127301.49843766054</v>
      </c>
      <c r="L11" s="133">
        <v>27154.95</v>
      </c>
      <c r="M11" s="133">
        <v>27985.589</v>
      </c>
      <c r="N11" s="133">
        <v>27959.486000000001</v>
      </c>
      <c r="O11" s="134">
        <v>28376.672999999999</v>
      </c>
      <c r="P11" s="133">
        <v>28885.795164232975</v>
      </c>
      <c r="Q11" s="133">
        <v>28547.90860211564</v>
      </c>
      <c r="R11" s="133">
        <v>28559.441940374898</v>
      </c>
      <c r="S11" s="133">
        <v>28952.901592760572</v>
      </c>
      <c r="T11" s="135">
        <v>29358.880685919714</v>
      </c>
      <c r="U11" s="133">
        <v>29706.903827143156</v>
      </c>
      <c r="V11" s="133">
        <v>30077.126040723069</v>
      </c>
      <c r="W11" s="134">
        <v>30472.322070176291</v>
      </c>
      <c r="X11" s="133">
        <v>31015.812807261525</v>
      </c>
      <c r="Y11" s="133">
        <v>31511.913973512146</v>
      </c>
      <c r="Z11" s="133">
        <v>32102.534557124534</v>
      </c>
      <c r="AA11" s="136">
        <v>32671.237099762329</v>
      </c>
    </row>
    <row r="12" spans="1:27">
      <c r="B12" s="130"/>
      <c r="C12" s="125"/>
      <c r="D12" s="125" t="s">
        <v>30</v>
      </c>
      <c r="E12" s="125"/>
      <c r="F12" s="128"/>
      <c r="G12" s="48" t="s">
        <v>146</v>
      </c>
      <c r="H12" s="134">
        <v>111157.394</v>
      </c>
      <c r="I12" s="133">
        <v>116335.27101138537</v>
      </c>
      <c r="J12" s="133">
        <v>121466.03876294509</v>
      </c>
      <c r="K12" s="134">
        <v>127479.9329629495</v>
      </c>
      <c r="L12" s="133">
        <v>26515.107</v>
      </c>
      <c r="M12" s="133">
        <v>27992.234</v>
      </c>
      <c r="N12" s="133">
        <v>28043.197</v>
      </c>
      <c r="O12" s="134">
        <v>28606.856</v>
      </c>
      <c r="P12" s="133">
        <v>29564.51282808117</v>
      </c>
      <c r="Q12" s="133">
        <v>28757.460961016066</v>
      </c>
      <c r="R12" s="133">
        <v>28752.709715632151</v>
      </c>
      <c r="S12" s="133">
        <v>29260.587506655978</v>
      </c>
      <c r="T12" s="135">
        <v>29879.192984021305</v>
      </c>
      <c r="U12" s="133">
        <v>30211.145669479462</v>
      </c>
      <c r="V12" s="133">
        <v>30516.984727508174</v>
      </c>
      <c r="W12" s="134">
        <v>30858.715381936145</v>
      </c>
      <c r="X12" s="133">
        <v>31248.231340567974</v>
      </c>
      <c r="Y12" s="133">
        <v>31596.80966932077</v>
      </c>
      <c r="Z12" s="133">
        <v>32073.657167968871</v>
      </c>
      <c r="AA12" s="136">
        <v>32561.234785091892</v>
      </c>
    </row>
    <row r="13" spans="1:27" ht="15" thickBot="1">
      <c r="B13" s="137"/>
      <c r="C13" s="138"/>
      <c r="D13" s="138" t="s">
        <v>31</v>
      </c>
      <c r="E13" s="138"/>
      <c r="F13" s="139"/>
      <c r="G13" s="140" t="s">
        <v>146</v>
      </c>
      <c r="H13" s="141">
        <v>319.30400000000009</v>
      </c>
      <c r="I13" s="142">
        <v>-1389.2237119012789</v>
      </c>
      <c r="J13" s="142">
        <v>-1850.8061389828545</v>
      </c>
      <c r="K13" s="141">
        <v>-178.43452528897251</v>
      </c>
      <c r="L13" s="142">
        <v>639.84300000000076</v>
      </c>
      <c r="M13" s="142">
        <v>-6.6450000000004366</v>
      </c>
      <c r="N13" s="142">
        <v>-83.710999999999331</v>
      </c>
      <c r="O13" s="141">
        <v>-230.1830000000009</v>
      </c>
      <c r="P13" s="142">
        <v>-678.71766384819421</v>
      </c>
      <c r="Q13" s="142">
        <v>-209.55235890042604</v>
      </c>
      <c r="R13" s="142">
        <v>-193.26777525725265</v>
      </c>
      <c r="S13" s="142">
        <v>-307.68591389540597</v>
      </c>
      <c r="T13" s="143">
        <v>-520.3122981015913</v>
      </c>
      <c r="U13" s="142">
        <v>-504.24184233630513</v>
      </c>
      <c r="V13" s="142">
        <v>-439.85868678510451</v>
      </c>
      <c r="W13" s="141">
        <v>-386.39331175985353</v>
      </c>
      <c r="X13" s="142">
        <v>-232.41853330644881</v>
      </c>
      <c r="Y13" s="142">
        <v>-84.895695808623714</v>
      </c>
      <c r="Z13" s="142">
        <v>28.877389155662968</v>
      </c>
      <c r="AA13" s="144">
        <v>110.00231467043704</v>
      </c>
    </row>
    <row r="14" spans="1:27" ht="15" thickBot="1">
      <c r="G14" s="101"/>
    </row>
    <row r="15" spans="1:27" ht="30" customHeight="1">
      <c r="B15" s="287" t="str">
        <f>" "&amp;Súhrn!$H$3&amp;" - komponenty HDP [zmena oproti predchádzajúcemu obdobiu]"</f>
        <v xml:space="preserve"> Letná strednodobá predikcia (P2Q-2025) - komponenty HDP [zmena oproti predchádzajúcemu obdobiu]</v>
      </c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6"/>
    </row>
    <row r="16" spans="1:27">
      <c r="B16" s="371" t="s">
        <v>27</v>
      </c>
      <c r="C16" s="372"/>
      <c r="D16" s="372"/>
      <c r="E16" s="372"/>
      <c r="F16" s="373"/>
      <c r="G16" s="374" t="s">
        <v>61</v>
      </c>
      <c r="H16" s="113" t="str">
        <f t="shared" ref="H16:K16" si="0">H$3</f>
        <v>Skutočnosť</v>
      </c>
      <c r="I16" s="377">
        <f t="shared" si="0"/>
        <v>2025</v>
      </c>
      <c r="J16" s="377">
        <f t="shared" si="0"/>
        <v>2026</v>
      </c>
      <c r="K16" s="378">
        <f t="shared" si="0"/>
        <v>2027</v>
      </c>
      <c r="L16" s="359">
        <f t="shared" ref="L16:X16" si="1">L$3</f>
        <v>2024</v>
      </c>
      <c r="M16" s="360"/>
      <c r="N16" s="360"/>
      <c r="O16" s="362"/>
      <c r="P16" s="359">
        <f t="shared" si="1"/>
        <v>2025</v>
      </c>
      <c r="Q16" s="360"/>
      <c r="R16" s="360"/>
      <c r="S16" s="362"/>
      <c r="T16" s="359">
        <f t="shared" si="1"/>
        <v>2026</v>
      </c>
      <c r="U16" s="360"/>
      <c r="V16" s="360"/>
      <c r="W16" s="362"/>
      <c r="X16" s="359">
        <f t="shared" si="1"/>
        <v>2027</v>
      </c>
      <c r="Y16" s="360"/>
      <c r="Z16" s="360"/>
      <c r="AA16" s="361"/>
    </row>
    <row r="17" spans="2:27">
      <c r="B17" s="366"/>
      <c r="C17" s="367"/>
      <c r="D17" s="367"/>
      <c r="E17" s="367"/>
      <c r="F17" s="368"/>
      <c r="G17" s="370"/>
      <c r="H17" s="114">
        <f>$H$4</f>
        <v>2024</v>
      </c>
      <c r="I17" s="376"/>
      <c r="J17" s="376"/>
      <c r="K17" s="379"/>
      <c r="L17" s="115" t="s">
        <v>3</v>
      </c>
      <c r="M17" s="116" t="s">
        <v>4</v>
      </c>
      <c r="N17" s="116" t="s">
        <v>5</v>
      </c>
      <c r="O17" s="117" t="s">
        <v>6</v>
      </c>
      <c r="P17" s="115" t="s">
        <v>3</v>
      </c>
      <c r="Q17" s="116" t="s">
        <v>4</v>
      </c>
      <c r="R17" s="116" t="s">
        <v>5</v>
      </c>
      <c r="S17" s="117" t="s">
        <v>6</v>
      </c>
      <c r="T17" s="115" t="s">
        <v>3</v>
      </c>
      <c r="U17" s="116" t="s">
        <v>4</v>
      </c>
      <c r="V17" s="116" t="s">
        <v>5</v>
      </c>
      <c r="W17" s="117" t="s">
        <v>6</v>
      </c>
      <c r="X17" s="116" t="s">
        <v>3</v>
      </c>
      <c r="Y17" s="116" t="s">
        <v>4</v>
      </c>
      <c r="Z17" s="116" t="s">
        <v>5</v>
      </c>
      <c r="AA17" s="118" t="s">
        <v>6</v>
      </c>
    </row>
    <row r="18" spans="2:27" ht="4.3499999999999996" customHeight="1">
      <c r="B18" s="119"/>
      <c r="C18" s="120"/>
      <c r="D18" s="120"/>
      <c r="E18" s="120"/>
      <c r="F18" s="121"/>
      <c r="G18" s="122"/>
      <c r="H18" s="123"/>
      <c r="I18" s="124"/>
      <c r="J18" s="124"/>
      <c r="K18" s="123"/>
      <c r="L18" s="125"/>
      <c r="M18" s="125"/>
      <c r="N18" s="125"/>
      <c r="O18" s="126"/>
      <c r="P18" s="125"/>
      <c r="Q18" s="125"/>
      <c r="R18" s="125"/>
      <c r="S18" s="125"/>
      <c r="T18" s="127"/>
      <c r="U18" s="125"/>
      <c r="V18" s="125"/>
      <c r="W18" s="128"/>
      <c r="X18" s="125"/>
      <c r="Y18" s="125"/>
      <c r="Z18" s="125"/>
      <c r="AA18" s="129"/>
    </row>
    <row r="19" spans="2:27">
      <c r="B19" s="130"/>
      <c r="C19" s="125" t="s">
        <v>0</v>
      </c>
      <c r="D19" s="125"/>
      <c r="E19" s="125"/>
      <c r="F19" s="128"/>
      <c r="G19" s="48" t="s">
        <v>147</v>
      </c>
      <c r="H19" s="145">
        <v>2.0616777177356909</v>
      </c>
      <c r="I19" s="146">
        <v>1.1907840874621201</v>
      </c>
      <c r="J19" s="17">
        <v>1.6315876797565778</v>
      </c>
      <c r="K19" s="18">
        <v>2.1272889914663438</v>
      </c>
      <c r="L19" s="146">
        <v>0.68544352804229902</v>
      </c>
      <c r="M19" s="146">
        <v>0.16872352658219825</v>
      </c>
      <c r="N19" s="146">
        <v>0.25133956657126078</v>
      </c>
      <c r="O19" s="145">
        <v>0.35211965892170838</v>
      </c>
      <c r="P19" s="146">
        <v>0.1919493915671211</v>
      </c>
      <c r="Q19" s="146">
        <v>0.25228094860096917</v>
      </c>
      <c r="R19" s="146">
        <v>0.54545133675649993</v>
      </c>
      <c r="S19" s="146">
        <v>0.39712950687236059</v>
      </c>
      <c r="T19" s="147">
        <v>0.43311041986756038</v>
      </c>
      <c r="U19" s="146">
        <v>0.39259650462604156</v>
      </c>
      <c r="V19" s="146">
        <v>0.38968995915429616</v>
      </c>
      <c r="W19" s="145">
        <v>0.26424403023020204</v>
      </c>
      <c r="X19" s="146">
        <v>0.52460468211177158</v>
      </c>
      <c r="Y19" s="146">
        <v>0.59813877446282504</v>
      </c>
      <c r="Z19" s="146">
        <v>0.89544950446611438</v>
      </c>
      <c r="AA19" s="148">
        <v>0.78487700580245701</v>
      </c>
    </row>
    <row r="20" spans="2:27">
      <c r="B20" s="130"/>
      <c r="C20" s="125"/>
      <c r="D20" s="125"/>
      <c r="E20" s="125" t="s">
        <v>107</v>
      </c>
      <c r="F20" s="128"/>
      <c r="G20" s="48" t="s">
        <v>147</v>
      </c>
      <c r="H20" s="145">
        <v>2.7873312052303874</v>
      </c>
      <c r="I20" s="146">
        <v>0.27876947941977903</v>
      </c>
      <c r="J20" s="17">
        <v>1.4446710145938511</v>
      </c>
      <c r="K20" s="145">
        <v>0.9939924759906944</v>
      </c>
      <c r="L20" s="146">
        <v>0.78295351967079796</v>
      </c>
      <c r="M20" s="146">
        <v>0.38464380963847589</v>
      </c>
      <c r="N20" s="146">
        <v>0.37374252734507252</v>
      </c>
      <c r="O20" s="145">
        <v>0.89956601785925727</v>
      </c>
      <c r="P20" s="146">
        <v>-0.92083568074643551</v>
      </c>
      <c r="Q20" s="146">
        <v>3.2971305428603159E-2</v>
      </c>
      <c r="R20" s="146">
        <v>0.30641452008669035</v>
      </c>
      <c r="S20" s="146">
        <v>0.29313635057512499</v>
      </c>
      <c r="T20" s="147">
        <v>0.55505029255753868</v>
      </c>
      <c r="U20" s="146">
        <v>0.4155664181907639</v>
      </c>
      <c r="V20" s="146">
        <v>0.3323103632572213</v>
      </c>
      <c r="W20" s="145">
        <v>9.1859905273139475E-2</v>
      </c>
      <c r="X20" s="146">
        <v>7.0749291917010737E-2</v>
      </c>
      <c r="Y20" s="146">
        <v>0.25084167454660644</v>
      </c>
      <c r="Z20" s="146">
        <v>0.51325123042391851</v>
      </c>
      <c r="AA20" s="148">
        <v>0.54292046720607345</v>
      </c>
    </row>
    <row r="21" spans="2:27">
      <c r="B21" s="130"/>
      <c r="C21" s="125"/>
      <c r="D21" s="125"/>
      <c r="E21" s="125" t="s">
        <v>28</v>
      </c>
      <c r="F21" s="128"/>
      <c r="G21" s="48" t="s">
        <v>147</v>
      </c>
      <c r="H21" s="145">
        <v>3.7404588151016753</v>
      </c>
      <c r="I21" s="146">
        <v>1.2237026387689838</v>
      </c>
      <c r="J21" s="146">
        <v>1.8923100721415409</v>
      </c>
      <c r="K21" s="145">
        <v>1.6776401513967301</v>
      </c>
      <c r="L21" s="146">
        <v>1.6807068520507897</v>
      </c>
      <c r="M21" s="146">
        <v>0.61869474106508449</v>
      </c>
      <c r="N21" s="146">
        <v>0.11215859177787024</v>
      </c>
      <c r="O21" s="145">
        <v>0.59654207085711164</v>
      </c>
      <c r="P21" s="146">
        <v>0.1312771363564309</v>
      </c>
      <c r="Q21" s="146">
        <v>0.25509898066114545</v>
      </c>
      <c r="R21" s="146">
        <v>0.26737116092317592</v>
      </c>
      <c r="S21" s="146">
        <v>0.41956451137671991</v>
      </c>
      <c r="T21" s="147">
        <v>0.60717399443907993</v>
      </c>
      <c r="U21" s="146">
        <v>0.72174008599277784</v>
      </c>
      <c r="V21" s="146">
        <v>0.34309620928706863</v>
      </c>
      <c r="W21" s="145">
        <v>0.18789302015855469</v>
      </c>
      <c r="X21" s="146">
        <v>0.53700067620678738</v>
      </c>
      <c r="Y21" s="146">
        <v>0.37618954699296125</v>
      </c>
      <c r="Z21" s="146">
        <v>0.60296365434233223</v>
      </c>
      <c r="AA21" s="148">
        <v>0.21684849185663779</v>
      </c>
    </row>
    <row r="22" spans="2:27">
      <c r="B22" s="130"/>
      <c r="C22" s="125"/>
      <c r="D22" s="125"/>
      <c r="E22" s="125" t="s">
        <v>1</v>
      </c>
      <c r="F22" s="128"/>
      <c r="G22" s="48" t="s">
        <v>147</v>
      </c>
      <c r="H22" s="145">
        <v>1.8465036099574803</v>
      </c>
      <c r="I22" s="146">
        <v>-5.75279557549635E-2</v>
      </c>
      <c r="J22" s="146">
        <v>3.8512746436083489</v>
      </c>
      <c r="K22" s="145">
        <v>-0.82942191886532157</v>
      </c>
      <c r="L22" s="146">
        <v>-2.0502230746814121</v>
      </c>
      <c r="M22" s="146">
        <v>-3.805534982985165</v>
      </c>
      <c r="N22" s="146">
        <v>-8.4133366805169629</v>
      </c>
      <c r="O22" s="145">
        <v>-0.11613633738805618</v>
      </c>
      <c r="P22" s="146">
        <v>3.6545838108085889</v>
      </c>
      <c r="Q22" s="146">
        <v>0.58753865261873273</v>
      </c>
      <c r="R22" s="146">
        <v>2.4540832988803061</v>
      </c>
      <c r="S22" s="146">
        <v>1.1803928914611959</v>
      </c>
      <c r="T22" s="147">
        <v>2.1905982813087661</v>
      </c>
      <c r="U22" s="146">
        <v>-0.38698259338831065</v>
      </c>
      <c r="V22" s="146">
        <v>-0.53124183342090703</v>
      </c>
      <c r="W22" s="145">
        <v>-0.22343661659944303</v>
      </c>
      <c r="X22" s="146">
        <v>-0.67730177028558103</v>
      </c>
      <c r="Y22" s="146">
        <v>-0.13459971686361882</v>
      </c>
      <c r="Z22" s="146">
        <v>0.56259571228345351</v>
      </c>
      <c r="AA22" s="148">
        <v>0.79462575564252802</v>
      </c>
    </row>
    <row r="23" spans="2:27">
      <c r="B23" s="130"/>
      <c r="C23" s="125"/>
      <c r="D23" s="125"/>
      <c r="E23" s="125" t="s">
        <v>2</v>
      </c>
      <c r="F23" s="128"/>
      <c r="G23" s="48" t="s">
        <v>147</v>
      </c>
      <c r="H23" s="145">
        <v>2.7743439324612496</v>
      </c>
      <c r="I23" s="146">
        <v>0.3980102513385475</v>
      </c>
      <c r="J23" s="146">
        <v>2.0523670491950412</v>
      </c>
      <c r="K23" s="145">
        <v>0.735645581950223</v>
      </c>
      <c r="L23" s="146">
        <v>0.29505976845645421</v>
      </c>
      <c r="M23" s="146">
        <v>-0.52842707773253039</v>
      </c>
      <c r="N23" s="146">
        <v>-1.6253480943875331</v>
      </c>
      <c r="O23" s="145">
        <v>0.62791453442720524</v>
      </c>
      <c r="P23" s="146">
        <v>0.23159676514394789</v>
      </c>
      <c r="Q23" s="146">
        <v>0.19589625963259039</v>
      </c>
      <c r="R23" s="146">
        <v>0.75480390919504714</v>
      </c>
      <c r="S23" s="146">
        <v>0.5106719344681494</v>
      </c>
      <c r="T23" s="147">
        <v>0.92146447437309575</v>
      </c>
      <c r="U23" s="146">
        <v>0.30103493205413656</v>
      </c>
      <c r="V23" s="146">
        <v>0.14560428222749522</v>
      </c>
      <c r="W23" s="145">
        <v>4.2996592494560559E-2</v>
      </c>
      <c r="X23" s="146">
        <v>4.1578340153307636E-3</v>
      </c>
      <c r="Y23" s="146">
        <v>0.19369995606378154</v>
      </c>
      <c r="Z23" s="146">
        <v>0.54234555525367512</v>
      </c>
      <c r="AA23" s="148">
        <v>0.52961241481652621</v>
      </c>
    </row>
    <row r="24" spans="2:27">
      <c r="B24" s="130"/>
      <c r="C24" s="125"/>
      <c r="D24" s="125" t="s">
        <v>29</v>
      </c>
      <c r="E24" s="125"/>
      <c r="F24" s="128"/>
      <c r="G24" s="48" t="s">
        <v>147</v>
      </c>
      <c r="H24" s="145">
        <v>-0.18126498871251329</v>
      </c>
      <c r="I24" s="146">
        <v>2.3394083346985468</v>
      </c>
      <c r="J24" s="146">
        <v>1.709922702025807</v>
      </c>
      <c r="K24" s="145">
        <v>4.108314079793999</v>
      </c>
      <c r="L24" s="146">
        <v>-2.5357357664513245</v>
      </c>
      <c r="M24" s="146">
        <v>2.1202795760223836</v>
      </c>
      <c r="N24" s="146">
        <v>-0.78335074068689892</v>
      </c>
      <c r="O24" s="145">
        <v>0.1933754109249719</v>
      </c>
      <c r="P24" s="146">
        <v>3.3420323420721161</v>
      </c>
      <c r="Q24" s="146">
        <v>-1.8313231983318872</v>
      </c>
      <c r="R24" s="146">
        <v>3.4692514141724473E-2</v>
      </c>
      <c r="S24" s="146">
        <v>0.47254617564607315</v>
      </c>
      <c r="T24" s="147">
        <v>0.70038821144282792</v>
      </c>
      <c r="U24" s="146">
        <v>0.71731899626871609</v>
      </c>
      <c r="V24" s="146">
        <v>0.73703972289042952</v>
      </c>
      <c r="W24" s="145">
        <v>0.74243762318259598</v>
      </c>
      <c r="X24" s="146">
        <v>1.1192718548089999</v>
      </c>
      <c r="Y24" s="146">
        <v>1.1448707301501031</v>
      </c>
      <c r="Z24" s="146">
        <v>1.3172109558128255</v>
      </c>
      <c r="AA24" s="148">
        <v>1.2006599357251986</v>
      </c>
    </row>
    <row r="25" spans="2:27">
      <c r="B25" s="130"/>
      <c r="C25" s="125"/>
      <c r="D25" s="125" t="s">
        <v>30</v>
      </c>
      <c r="E25" s="125"/>
      <c r="F25" s="128"/>
      <c r="G25" s="48" t="s">
        <v>147</v>
      </c>
      <c r="H25" s="145">
        <v>1.5158090187102431</v>
      </c>
      <c r="I25" s="146">
        <v>3.3295509456719827</v>
      </c>
      <c r="J25" s="146">
        <v>2.1822026720683851</v>
      </c>
      <c r="K25" s="145">
        <v>2.5537893948008019</v>
      </c>
      <c r="L25" s="146">
        <v>-2.7833570705771393</v>
      </c>
      <c r="M25" s="146">
        <v>3.5398186319814471</v>
      </c>
      <c r="N25" s="146">
        <v>-2.1991757384388961</v>
      </c>
      <c r="O25" s="145">
        <v>-0.49196288969331192</v>
      </c>
      <c r="P25" s="146">
        <v>5.2057966687708728</v>
      </c>
      <c r="Q25" s="146">
        <v>-1.9332161091180495</v>
      </c>
      <c r="R25" s="146">
        <v>0.26693913823068272</v>
      </c>
      <c r="S25" s="146">
        <v>0.59777547059285041</v>
      </c>
      <c r="T25" s="147">
        <v>1.259471971753868</v>
      </c>
      <c r="U25" s="146">
        <v>0.61495624199740462</v>
      </c>
      <c r="V25" s="146">
        <v>0.46291600525721321</v>
      </c>
      <c r="W25" s="145">
        <v>0.5023651285222428</v>
      </c>
      <c r="X25" s="146">
        <v>0.54383226764340975</v>
      </c>
      <c r="Y25" s="146">
        <v>0.70294556873491842</v>
      </c>
      <c r="Z25" s="146">
        <v>0.92667314816425517</v>
      </c>
      <c r="AA25" s="148">
        <v>0.92374560886800339</v>
      </c>
    </row>
    <row r="26" spans="2:27" ht="15" thickBot="1">
      <c r="B26" s="137"/>
      <c r="C26" s="138"/>
      <c r="D26" s="138" t="s">
        <v>31</v>
      </c>
      <c r="E26" s="138"/>
      <c r="F26" s="139"/>
      <c r="G26" s="140" t="s">
        <v>147</v>
      </c>
      <c r="H26" s="149">
        <v>-27.163481095210159</v>
      </c>
      <c r="I26" s="150">
        <v>-19.601726390646064</v>
      </c>
      <c r="J26" s="150">
        <v>-11.740585048558444</v>
      </c>
      <c r="K26" s="149">
        <v>55.365055234836518</v>
      </c>
      <c r="L26" s="151">
        <v>3.0864948435388015</v>
      </c>
      <c r="M26" s="150">
        <v>-28.275048941541513</v>
      </c>
      <c r="N26" s="150">
        <v>42.979561130289966</v>
      </c>
      <c r="O26" s="149">
        <v>14.683435746937334</v>
      </c>
      <c r="P26" s="150">
        <v>-30.849113033567093</v>
      </c>
      <c r="Q26" s="150">
        <v>1.0125389317522178</v>
      </c>
      <c r="R26" s="150">
        <v>-6.2583494038942717</v>
      </c>
      <c r="S26" s="150">
        <v>-3.1569163053788429</v>
      </c>
      <c r="T26" s="152">
        <v>-16.131507076075096</v>
      </c>
      <c r="U26" s="150">
        <v>4.4381069930398098</v>
      </c>
      <c r="V26" s="150">
        <v>10.336418461614301</v>
      </c>
      <c r="W26" s="149">
        <v>8.3970960563145951</v>
      </c>
      <c r="X26" s="150">
        <v>18.130739409365404</v>
      </c>
      <c r="Y26" s="150">
        <v>12.264320232061834</v>
      </c>
      <c r="Z26" s="150">
        <v>10.131718716102739</v>
      </c>
      <c r="AA26" s="153">
        <v>6.9282766410180443</v>
      </c>
    </row>
    <row r="27" spans="2:27" ht="15" thickBot="1"/>
    <row r="28" spans="2:27" ht="30" customHeight="1">
      <c r="B28" s="287" t="str">
        <f>" "&amp;Súhrn!$H$3&amp;" - komponenty HDP [príspevky k rastu]"</f>
        <v xml:space="preserve"> Letná strednodobá predikcia (P2Q-2025) - komponenty HDP [príspevky k rastu]</v>
      </c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6"/>
    </row>
    <row r="29" spans="2:27">
      <c r="B29" s="371" t="s">
        <v>27</v>
      </c>
      <c r="C29" s="372"/>
      <c r="D29" s="372"/>
      <c r="E29" s="372"/>
      <c r="F29" s="373"/>
      <c r="G29" s="374" t="s">
        <v>61</v>
      </c>
      <c r="H29" s="113" t="str">
        <f t="shared" ref="H29:K29" si="2">H$3</f>
        <v>Skutočnosť</v>
      </c>
      <c r="I29" s="377">
        <f t="shared" si="2"/>
        <v>2025</v>
      </c>
      <c r="J29" s="377">
        <f t="shared" si="2"/>
        <v>2026</v>
      </c>
      <c r="K29" s="378">
        <f t="shared" si="2"/>
        <v>2027</v>
      </c>
      <c r="L29" s="359">
        <f t="shared" ref="L29:X29" si="3">L$3</f>
        <v>2024</v>
      </c>
      <c r="M29" s="360"/>
      <c r="N29" s="360"/>
      <c r="O29" s="362"/>
      <c r="P29" s="359">
        <f t="shared" ref="P29" si="4">P$3</f>
        <v>2025</v>
      </c>
      <c r="Q29" s="360"/>
      <c r="R29" s="360"/>
      <c r="S29" s="362"/>
      <c r="T29" s="359">
        <f t="shared" si="3"/>
        <v>2026</v>
      </c>
      <c r="U29" s="360"/>
      <c r="V29" s="360"/>
      <c r="W29" s="362"/>
      <c r="X29" s="359">
        <f t="shared" si="3"/>
        <v>2027</v>
      </c>
      <c r="Y29" s="360"/>
      <c r="Z29" s="360"/>
      <c r="AA29" s="361"/>
    </row>
    <row r="30" spans="2:27">
      <c r="B30" s="366"/>
      <c r="C30" s="367"/>
      <c r="D30" s="367"/>
      <c r="E30" s="367"/>
      <c r="F30" s="368"/>
      <c r="G30" s="370"/>
      <c r="H30" s="114">
        <f>$H$4</f>
        <v>2024</v>
      </c>
      <c r="I30" s="376"/>
      <c r="J30" s="376"/>
      <c r="K30" s="379"/>
      <c r="L30" s="115" t="s">
        <v>3</v>
      </c>
      <c r="M30" s="116" t="s">
        <v>4</v>
      </c>
      <c r="N30" s="116" t="s">
        <v>5</v>
      </c>
      <c r="O30" s="117" t="s">
        <v>6</v>
      </c>
      <c r="P30" s="115" t="s">
        <v>3</v>
      </c>
      <c r="Q30" s="116" t="s">
        <v>4</v>
      </c>
      <c r="R30" s="116" t="s">
        <v>5</v>
      </c>
      <c r="S30" s="117" t="s">
        <v>6</v>
      </c>
      <c r="T30" s="115" t="s">
        <v>3</v>
      </c>
      <c r="U30" s="116" t="s">
        <v>4</v>
      </c>
      <c r="V30" s="116" t="s">
        <v>5</v>
      </c>
      <c r="W30" s="117" t="s">
        <v>6</v>
      </c>
      <c r="X30" s="116" t="s">
        <v>3</v>
      </c>
      <c r="Y30" s="116" t="s">
        <v>4</v>
      </c>
      <c r="Z30" s="116" t="s">
        <v>5</v>
      </c>
      <c r="AA30" s="118" t="s">
        <v>6</v>
      </c>
    </row>
    <row r="31" spans="2:27" ht="4.3499999999999996" customHeight="1">
      <c r="B31" s="119"/>
      <c r="C31" s="120"/>
      <c r="D31" s="120"/>
      <c r="E31" s="120"/>
      <c r="F31" s="121"/>
      <c r="G31" s="122"/>
      <c r="H31" s="123"/>
      <c r="I31" s="124"/>
      <c r="J31" s="124"/>
      <c r="K31" s="154"/>
      <c r="L31" s="125"/>
      <c r="M31" s="125"/>
      <c r="N31" s="125"/>
      <c r="O31" s="126"/>
      <c r="P31" s="125"/>
      <c r="Q31" s="125"/>
      <c r="R31" s="125"/>
      <c r="S31" s="125"/>
      <c r="T31" s="127"/>
      <c r="U31" s="125"/>
      <c r="V31" s="125"/>
      <c r="W31" s="128"/>
      <c r="X31" s="125"/>
      <c r="Y31" s="125"/>
      <c r="Z31" s="125"/>
      <c r="AA31" s="129"/>
    </row>
    <row r="32" spans="2:27">
      <c r="B32" s="130"/>
      <c r="C32" s="125" t="s">
        <v>0</v>
      </c>
      <c r="D32" s="125"/>
      <c r="E32" s="125"/>
      <c r="F32" s="128"/>
      <c r="G32" s="48" t="s">
        <v>147</v>
      </c>
      <c r="H32" s="145">
        <v>2.0616777177356909</v>
      </c>
      <c r="I32" s="146">
        <v>1.1907840874621201</v>
      </c>
      <c r="J32" s="146">
        <v>1.6315876797565778</v>
      </c>
      <c r="K32" s="145">
        <v>2.1272889914663438</v>
      </c>
      <c r="L32" s="146">
        <v>0.68544352804229902</v>
      </c>
      <c r="M32" s="146">
        <v>0.16872352658219825</v>
      </c>
      <c r="N32" s="146">
        <v>0.25133956657126078</v>
      </c>
      <c r="O32" s="145">
        <v>0.35211965892170838</v>
      </c>
      <c r="P32" s="146">
        <v>0.1919493915671211</v>
      </c>
      <c r="Q32" s="146">
        <v>0.25228094860096917</v>
      </c>
      <c r="R32" s="146">
        <v>0.54545133675649993</v>
      </c>
      <c r="S32" s="146">
        <v>0.39712950687236059</v>
      </c>
      <c r="T32" s="147">
        <v>0.43311041986756038</v>
      </c>
      <c r="U32" s="146">
        <v>0.39259650462604156</v>
      </c>
      <c r="V32" s="146">
        <v>0.38968995915429616</v>
      </c>
      <c r="W32" s="145">
        <v>0.26424403023020204</v>
      </c>
      <c r="X32" s="146">
        <v>0.52460468211177158</v>
      </c>
      <c r="Y32" s="146">
        <v>0.59813877446282504</v>
      </c>
      <c r="Z32" s="146">
        <v>0.89544950446611438</v>
      </c>
      <c r="AA32" s="148">
        <v>0.78487700580245701</v>
      </c>
    </row>
    <row r="33" spans="2:27">
      <c r="B33" s="130"/>
      <c r="C33" s="125"/>
      <c r="D33" s="125"/>
      <c r="E33" s="125" t="s">
        <v>107</v>
      </c>
      <c r="F33" s="128"/>
      <c r="G33" s="48" t="s">
        <v>148</v>
      </c>
      <c r="H33" s="145">
        <v>1.5501899709693407</v>
      </c>
      <c r="I33" s="146">
        <v>0.15614153948679588</v>
      </c>
      <c r="J33" s="146">
        <v>0.80188156122892851</v>
      </c>
      <c r="K33" s="145">
        <v>0.55071244765552207</v>
      </c>
      <c r="L33" s="146">
        <v>0.43654144923818294</v>
      </c>
      <c r="M33" s="146">
        <v>0.21466866058713441</v>
      </c>
      <c r="N33" s="146">
        <v>0.2090343027155504</v>
      </c>
      <c r="O33" s="145">
        <v>0.50374183075995493</v>
      </c>
      <c r="P33" s="146">
        <v>-0.51846549958680832</v>
      </c>
      <c r="Q33" s="146">
        <v>1.8357915815531027E-2</v>
      </c>
      <c r="R33" s="146">
        <v>0.17023367679313392</v>
      </c>
      <c r="S33" s="146">
        <v>0.16246959336278405</v>
      </c>
      <c r="T33" s="147">
        <v>0.30731564450942761</v>
      </c>
      <c r="U33" s="146">
        <v>0.23036672761343724</v>
      </c>
      <c r="V33" s="146">
        <v>0.18425638606576086</v>
      </c>
      <c r="W33" s="145">
        <v>5.0904521191850585E-2</v>
      </c>
      <c r="X33" s="146">
        <v>3.9138586499297273E-2</v>
      </c>
      <c r="Y33" s="146">
        <v>0.13813938187624955</v>
      </c>
      <c r="Z33" s="146">
        <v>0.28167344021491109</v>
      </c>
      <c r="AA33" s="148">
        <v>0.2968273087949625</v>
      </c>
    </row>
    <row r="34" spans="2:27">
      <c r="B34" s="130"/>
      <c r="C34" s="125"/>
      <c r="D34" s="125"/>
      <c r="E34" s="125" t="s">
        <v>28</v>
      </c>
      <c r="F34" s="128"/>
      <c r="G34" s="48" t="s">
        <v>148</v>
      </c>
      <c r="H34" s="145">
        <v>0.71883641625411854</v>
      </c>
      <c r="I34" s="146">
        <v>0.23903778232046391</v>
      </c>
      <c r="J34" s="146">
        <v>0.3697636486260325</v>
      </c>
      <c r="K34" s="145">
        <v>0.32865740559363682</v>
      </c>
      <c r="L34" s="146">
        <v>0.32403016793600348</v>
      </c>
      <c r="M34" s="146">
        <v>0.12045969767784062</v>
      </c>
      <c r="N34" s="146">
        <v>2.1935343105912671E-2</v>
      </c>
      <c r="O34" s="145">
        <v>0.11650635167222391</v>
      </c>
      <c r="P34" s="146">
        <v>2.5701242663012689E-2</v>
      </c>
      <c r="Q34" s="146">
        <v>4.9912655896298661E-2</v>
      </c>
      <c r="R34" s="146">
        <v>5.2315300684233221E-2</v>
      </c>
      <c r="S34" s="146">
        <v>8.1867232840006798E-2</v>
      </c>
      <c r="T34" s="147">
        <v>0.11850087705517688</v>
      </c>
      <c r="U34" s="146">
        <v>0.14110463071250487</v>
      </c>
      <c r="V34" s="146">
        <v>6.7297339067183687E-2</v>
      </c>
      <c r="W34" s="145">
        <v>3.6837572592874589E-2</v>
      </c>
      <c r="X34" s="146">
        <v>0.10520208560981839</v>
      </c>
      <c r="Y34" s="146">
        <v>7.3707179356414812E-2</v>
      </c>
      <c r="Z34" s="146">
        <v>0.1178785979774219</v>
      </c>
      <c r="AA34" s="148">
        <v>4.2270698923632777E-2</v>
      </c>
    </row>
    <row r="35" spans="2:27">
      <c r="B35" s="130"/>
      <c r="C35" s="125"/>
      <c r="D35" s="125"/>
      <c r="E35" s="125" t="s">
        <v>1</v>
      </c>
      <c r="F35" s="128"/>
      <c r="G35" s="48" t="s">
        <v>148</v>
      </c>
      <c r="H35" s="145">
        <v>0.38387142198793806</v>
      </c>
      <c r="I35" s="146">
        <v>-1.1934328373824757E-2</v>
      </c>
      <c r="J35" s="146">
        <v>0.78910111704113828</v>
      </c>
      <c r="K35" s="145">
        <v>-0.17365480200417194</v>
      </c>
      <c r="L35" s="146">
        <v>-0.47133983004959579</v>
      </c>
      <c r="M35" s="146">
        <v>-0.85110963341246682</v>
      </c>
      <c r="N35" s="146">
        <v>-1.8069910451906535</v>
      </c>
      <c r="O35" s="145">
        <v>-2.2787564446865749E-2</v>
      </c>
      <c r="P35" s="146">
        <v>0.71373417720140886</v>
      </c>
      <c r="Q35" s="146">
        <v>0.11871092691750286</v>
      </c>
      <c r="R35" s="146">
        <v>0.49750044285934369</v>
      </c>
      <c r="S35" s="146">
        <v>0.24383587411128102</v>
      </c>
      <c r="T35" s="147">
        <v>0.45604618166036304</v>
      </c>
      <c r="U35" s="146">
        <v>-8.1973134258899391E-2</v>
      </c>
      <c r="V35" s="146">
        <v>-0.11165721357198927</v>
      </c>
      <c r="W35" s="145">
        <v>-4.6531435233036531E-2</v>
      </c>
      <c r="X35" s="146">
        <v>-0.1403643343089889</v>
      </c>
      <c r="Y35" s="146">
        <v>-2.7560991759236181E-2</v>
      </c>
      <c r="Z35" s="146">
        <v>0.11435949115775597</v>
      </c>
      <c r="AA35" s="148">
        <v>0.16099164168441682</v>
      </c>
    </row>
    <row r="36" spans="2:27">
      <c r="B36" s="130"/>
      <c r="C36" s="125"/>
      <c r="D36" s="125"/>
      <c r="E36" s="125" t="s">
        <v>2</v>
      </c>
      <c r="F36" s="128"/>
      <c r="G36" s="48" t="s">
        <v>148</v>
      </c>
      <c r="H36" s="145">
        <v>2.6528978092113866</v>
      </c>
      <c r="I36" s="146">
        <v>0.38324499343343504</v>
      </c>
      <c r="J36" s="146">
        <v>1.9607463268960961</v>
      </c>
      <c r="K36" s="145">
        <v>0.70571505124499712</v>
      </c>
      <c r="L36" s="146">
        <v>0.28923178712458358</v>
      </c>
      <c r="M36" s="146">
        <v>-0.51598127514749892</v>
      </c>
      <c r="N36" s="146">
        <v>-1.5760213993691836</v>
      </c>
      <c r="O36" s="145">
        <v>0.59746061798531647</v>
      </c>
      <c r="P36" s="146">
        <v>0.2209699202776168</v>
      </c>
      <c r="Q36" s="146">
        <v>0.18698149862932908</v>
      </c>
      <c r="R36" s="146">
        <v>0.72004942033671082</v>
      </c>
      <c r="S36" s="146">
        <v>0.48817270031407528</v>
      </c>
      <c r="T36" s="147">
        <v>0.88186270322497784</v>
      </c>
      <c r="U36" s="146">
        <v>0.28949822406702908</v>
      </c>
      <c r="V36" s="146">
        <v>0.13989651156096547</v>
      </c>
      <c r="W36" s="145">
        <v>4.1210658551685271E-2</v>
      </c>
      <c r="X36" s="146">
        <v>3.9763378001233954E-3</v>
      </c>
      <c r="Y36" s="146">
        <v>0.18428556947342481</v>
      </c>
      <c r="Z36" s="146">
        <v>0.51391152935008899</v>
      </c>
      <c r="AA36" s="148">
        <v>0.50008964940300882</v>
      </c>
    </row>
    <row r="37" spans="2:27">
      <c r="B37" s="130"/>
      <c r="C37" s="125"/>
      <c r="D37" s="125" t="s">
        <v>29</v>
      </c>
      <c r="E37" s="125"/>
      <c r="F37" s="128"/>
      <c r="G37" s="48" t="s">
        <v>148</v>
      </c>
      <c r="H37" s="145">
        <v>-0.15973154239081921</v>
      </c>
      <c r="I37" s="146">
        <v>2.0161932132650158</v>
      </c>
      <c r="J37" s="146">
        <v>1.4904058093809465</v>
      </c>
      <c r="K37" s="145">
        <v>3.5836559500478198</v>
      </c>
      <c r="L37" s="146">
        <v>-2.2375889100665285</v>
      </c>
      <c r="M37" s="146">
        <v>1.8111238746339373</v>
      </c>
      <c r="N37" s="146">
        <v>-0.6821676804046507</v>
      </c>
      <c r="O37" s="145">
        <v>0.1666596641840383</v>
      </c>
      <c r="P37" s="146">
        <v>2.8757581469649001</v>
      </c>
      <c r="Q37" s="146">
        <v>-1.6253649076969789</v>
      </c>
      <c r="R37" s="146">
        <v>3.0150903504842178E-2</v>
      </c>
      <c r="S37" s="146">
        <v>0.40859874005456204</v>
      </c>
      <c r="T37" s="147">
        <v>0.60606291513129873</v>
      </c>
      <c r="U37" s="146">
        <v>0.62236540907042692</v>
      </c>
      <c r="V37" s="146">
        <v>0.64154404693699085</v>
      </c>
      <c r="W37" s="145">
        <v>0.64847856854886243</v>
      </c>
      <c r="X37" s="146">
        <v>0.9822852224674451</v>
      </c>
      <c r="Y37" s="146">
        <v>1.0106948191250202</v>
      </c>
      <c r="Z37" s="146">
        <v>1.169157014138493</v>
      </c>
      <c r="AA37" s="148">
        <v>1.0701611256524535</v>
      </c>
    </row>
    <row r="38" spans="2:27">
      <c r="B38" s="130"/>
      <c r="C38" s="125"/>
      <c r="D38" s="125" t="s">
        <v>30</v>
      </c>
      <c r="E38" s="125"/>
      <c r="F38" s="128"/>
      <c r="G38" s="48" t="s">
        <v>148</v>
      </c>
      <c r="H38" s="145">
        <v>-1.2566966655675229</v>
      </c>
      <c r="I38" s="146">
        <v>-2.7456338308252692</v>
      </c>
      <c r="J38" s="146">
        <v>-1.837534988076277</v>
      </c>
      <c r="K38" s="145">
        <v>-2.1620820098264621</v>
      </c>
      <c r="L38" s="146">
        <v>2.3524843313508974</v>
      </c>
      <c r="M38" s="146">
        <v>-2.8887686231994407</v>
      </c>
      <c r="N38" s="146">
        <v>1.8550983686993494</v>
      </c>
      <c r="O38" s="145">
        <v>0.40484770553153271</v>
      </c>
      <c r="P38" s="146">
        <v>-4.2479377988838651</v>
      </c>
      <c r="Q38" s="146">
        <v>1.6564494840019202</v>
      </c>
      <c r="R38" s="146">
        <v>-0.22373695076990707</v>
      </c>
      <c r="S38" s="146">
        <v>-0.49964193349627556</v>
      </c>
      <c r="T38" s="147">
        <v>-1.054815198488694</v>
      </c>
      <c r="U38" s="146">
        <v>-0.51926712851143131</v>
      </c>
      <c r="V38" s="146">
        <v>-0.39175059934365047</v>
      </c>
      <c r="W38" s="145">
        <v>-0.42544519687038196</v>
      </c>
      <c r="X38" s="146">
        <v>-0.461656878155771</v>
      </c>
      <c r="Y38" s="146">
        <v>-0.5968416141356121</v>
      </c>
      <c r="Z38" s="146">
        <v>-0.78761903902246733</v>
      </c>
      <c r="AA38" s="148">
        <v>-0.78537376925301938</v>
      </c>
    </row>
    <row r="39" spans="2:27">
      <c r="B39" s="130"/>
      <c r="C39" s="125"/>
      <c r="D39" s="125" t="s">
        <v>31</v>
      </c>
      <c r="E39" s="125"/>
      <c r="F39" s="128"/>
      <c r="G39" s="48" t="s">
        <v>148</v>
      </c>
      <c r="H39" s="155">
        <v>-1.4164282079583421</v>
      </c>
      <c r="I39" s="146">
        <v>-0.72944061756025336</v>
      </c>
      <c r="J39" s="146">
        <v>-0.34712917869532017</v>
      </c>
      <c r="K39" s="145">
        <v>1.4215739402213576</v>
      </c>
      <c r="L39" s="146">
        <v>0.11489542128436875</v>
      </c>
      <c r="M39" s="146">
        <v>-1.077644748565503</v>
      </c>
      <c r="N39" s="146">
        <v>1.1729306882946988</v>
      </c>
      <c r="O39" s="145">
        <v>0.57150736971557103</v>
      </c>
      <c r="P39" s="146">
        <v>-1.3721796519189644</v>
      </c>
      <c r="Q39" s="146">
        <v>3.1084576304941235E-2</v>
      </c>
      <c r="R39" s="146">
        <v>-0.19358604726506487</v>
      </c>
      <c r="S39" s="146">
        <v>-9.1043193441713535E-2</v>
      </c>
      <c r="T39" s="147">
        <v>-0.44875228335739537</v>
      </c>
      <c r="U39" s="146">
        <v>0.10309828055899567</v>
      </c>
      <c r="V39" s="146">
        <v>0.24979344759334027</v>
      </c>
      <c r="W39" s="145">
        <v>0.22303337167848045</v>
      </c>
      <c r="X39" s="146">
        <v>0.52062834431167415</v>
      </c>
      <c r="Y39" s="146">
        <v>0.41385320498940814</v>
      </c>
      <c r="Z39" s="146">
        <v>0.3815379751160255</v>
      </c>
      <c r="AA39" s="148">
        <v>0.28478735639943409</v>
      </c>
    </row>
    <row r="40" spans="2:27" ht="15" thickBot="1">
      <c r="B40" s="137"/>
      <c r="C40" s="138"/>
      <c r="D40" s="138" t="s">
        <v>37</v>
      </c>
      <c r="E40" s="138"/>
      <c r="F40" s="139"/>
      <c r="G40" s="140" t="s">
        <v>148</v>
      </c>
      <c r="H40" s="156">
        <v>0.82520811648265047</v>
      </c>
      <c r="I40" s="150">
        <v>1.5369797115889408</v>
      </c>
      <c r="J40" s="150">
        <v>1.797053155578273E-2</v>
      </c>
      <c r="K40" s="149">
        <v>0</v>
      </c>
      <c r="L40" s="150">
        <v>0.28131631963333947</v>
      </c>
      <c r="M40" s="150">
        <v>1.7623495502952453</v>
      </c>
      <c r="N40" s="150">
        <v>0.65443027764572004</v>
      </c>
      <c r="O40" s="149">
        <v>-0.81684832877918367</v>
      </c>
      <c r="P40" s="150">
        <v>1.343159123208493</v>
      </c>
      <c r="Q40" s="150">
        <v>3.421487366668937E-2</v>
      </c>
      <c r="R40" s="150">
        <v>1.8987963684826522E-2</v>
      </c>
      <c r="S40" s="150">
        <v>0</v>
      </c>
      <c r="T40" s="152">
        <v>0</v>
      </c>
      <c r="U40" s="150">
        <v>0</v>
      </c>
      <c r="V40" s="150">
        <v>0</v>
      </c>
      <c r="W40" s="149">
        <v>0</v>
      </c>
      <c r="X40" s="150">
        <v>0</v>
      </c>
      <c r="Y40" s="150">
        <v>0</v>
      </c>
      <c r="Z40" s="150">
        <v>0</v>
      </c>
      <c r="AA40" s="153">
        <v>0</v>
      </c>
    </row>
    <row r="41" spans="2:27">
      <c r="B41" s="76" t="s">
        <v>115</v>
      </c>
      <c r="C41" s="164"/>
      <c r="D41" s="164"/>
      <c r="E41" s="164"/>
      <c r="F41" s="164"/>
      <c r="G41" s="101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</row>
    <row r="42" spans="2:27">
      <c r="B42" s="164"/>
      <c r="C42" s="164"/>
      <c r="D42" s="164"/>
      <c r="E42" s="164"/>
      <c r="F42" s="164"/>
      <c r="G42" s="101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</row>
    <row r="43" spans="2:27" ht="15" thickBot="1">
      <c r="B43" s="111" t="s">
        <v>67</v>
      </c>
      <c r="I43" s="100"/>
      <c r="J43" s="100"/>
      <c r="K43" s="95"/>
    </row>
    <row r="44" spans="2:27">
      <c r="B44" s="363" t="s">
        <v>27</v>
      </c>
      <c r="C44" s="364"/>
      <c r="D44" s="364"/>
      <c r="E44" s="364"/>
      <c r="F44" s="365"/>
      <c r="G44" s="369" t="s">
        <v>61</v>
      </c>
      <c r="H44" s="157" t="str">
        <f>H$3</f>
        <v>Skutočnosť</v>
      </c>
      <c r="I44" s="375">
        <f>I$3</f>
        <v>2025</v>
      </c>
      <c r="J44" s="375">
        <f t="shared" ref="J44:K44" si="5">J$3</f>
        <v>2026</v>
      </c>
      <c r="K44" s="380">
        <f t="shared" si="5"/>
        <v>2027</v>
      </c>
    </row>
    <row r="45" spans="2:27" ht="15" customHeight="1">
      <c r="B45" s="366"/>
      <c r="C45" s="367"/>
      <c r="D45" s="367"/>
      <c r="E45" s="367"/>
      <c r="F45" s="368"/>
      <c r="G45" s="370"/>
      <c r="H45" s="114">
        <f>$H$4</f>
        <v>2024</v>
      </c>
      <c r="I45" s="376"/>
      <c r="J45" s="376"/>
      <c r="K45" s="381"/>
    </row>
    <row r="46" spans="2:27" ht="4.3499999999999996" customHeight="1">
      <c r="B46" s="119"/>
      <c r="C46" s="120"/>
      <c r="D46" s="120"/>
      <c r="E46" s="120"/>
      <c r="F46" s="121"/>
      <c r="G46" s="122"/>
      <c r="H46" s="158"/>
      <c r="I46" s="124"/>
      <c r="J46" s="124"/>
      <c r="K46" s="159"/>
    </row>
    <row r="47" spans="2:27">
      <c r="B47" s="130"/>
      <c r="C47" s="125" t="s">
        <v>1</v>
      </c>
      <c r="D47" s="125"/>
      <c r="E47" s="125"/>
      <c r="F47" s="128"/>
      <c r="G47" s="48" t="s">
        <v>147</v>
      </c>
      <c r="H47" s="155">
        <v>1.8465036099574803</v>
      </c>
      <c r="I47" s="146">
        <v>-5.75279557549635E-2</v>
      </c>
      <c r="J47" s="146">
        <v>3.8512746436083489</v>
      </c>
      <c r="K47" s="148">
        <v>-0.82942191886532157</v>
      </c>
    </row>
    <row r="48" spans="2:27">
      <c r="B48" s="130"/>
      <c r="C48" s="125"/>
      <c r="D48" s="160" t="s">
        <v>36</v>
      </c>
      <c r="E48" s="125"/>
      <c r="F48" s="128"/>
      <c r="G48" s="48" t="s">
        <v>147</v>
      </c>
      <c r="H48" s="155">
        <v>0.93068494074795183</v>
      </c>
      <c r="I48" s="146">
        <v>-3.9726279179090938</v>
      </c>
      <c r="J48" s="146">
        <v>2.6682222826273687</v>
      </c>
      <c r="K48" s="148">
        <v>1.4715279084959434</v>
      </c>
    </row>
    <row r="49" spans="2:11" ht="15" thickBot="1">
      <c r="B49" s="137"/>
      <c r="C49" s="138"/>
      <c r="D49" s="161" t="s">
        <v>66</v>
      </c>
      <c r="E49" s="138"/>
      <c r="F49" s="139"/>
      <c r="G49" s="162" t="s">
        <v>147</v>
      </c>
      <c r="H49" s="156">
        <v>6.3877016216509617</v>
      </c>
      <c r="I49" s="150">
        <v>18.367455945865999</v>
      </c>
      <c r="J49" s="150">
        <v>8.3599089887093356</v>
      </c>
      <c r="K49" s="153">
        <v>-9.1495503548314616</v>
      </c>
    </row>
    <row r="50" spans="2:11">
      <c r="B50" s="76" t="s">
        <v>115</v>
      </c>
      <c r="C50" s="163"/>
      <c r="D50" s="163"/>
      <c r="E50" s="163"/>
      <c r="F50" s="163"/>
      <c r="G50" s="101"/>
      <c r="H50" s="95"/>
      <c r="I50" s="95"/>
    </row>
    <row r="57" spans="2:11">
      <c r="B57" s="95"/>
      <c r="C57" s="95"/>
      <c r="D57" s="95"/>
      <c r="E57" s="95"/>
      <c r="F57" s="95"/>
      <c r="G57" s="101"/>
      <c r="H57" s="95"/>
      <c r="I57" s="95"/>
    </row>
    <row r="58" spans="2:11">
      <c r="B58" s="95"/>
      <c r="C58" s="95"/>
      <c r="D58" s="95"/>
      <c r="E58" s="95"/>
      <c r="F58" s="95"/>
      <c r="G58" s="101"/>
      <c r="H58" s="95"/>
      <c r="I58" s="95"/>
    </row>
    <row r="59" spans="2:11">
      <c r="B59" s="95"/>
      <c r="C59" s="95"/>
      <c r="D59" s="95"/>
      <c r="E59" s="95"/>
      <c r="F59" s="95"/>
      <c r="G59" s="101"/>
      <c r="H59" s="95"/>
      <c r="I59" s="95"/>
    </row>
    <row r="60" spans="2:11">
      <c r="B60" s="95"/>
      <c r="C60" s="95"/>
      <c r="D60" s="95"/>
      <c r="E60" s="95"/>
      <c r="F60" s="95"/>
      <c r="G60" s="101"/>
      <c r="H60" s="95"/>
      <c r="I60" s="95"/>
    </row>
    <row r="61" spans="2:11">
      <c r="B61" s="95"/>
      <c r="C61" s="95"/>
      <c r="D61" s="95"/>
      <c r="E61" s="95"/>
      <c r="F61" s="95"/>
      <c r="G61" s="101"/>
      <c r="H61" s="95"/>
      <c r="I61" s="95"/>
    </row>
    <row r="62" spans="2:11">
      <c r="B62" s="95"/>
      <c r="C62" s="95"/>
      <c r="D62" s="95"/>
      <c r="E62" s="95"/>
      <c r="F62" s="95"/>
      <c r="G62" s="101"/>
      <c r="H62" s="95"/>
      <c r="I62" s="95"/>
    </row>
    <row r="63" spans="2:11">
      <c r="B63" s="95"/>
      <c r="C63" s="95"/>
      <c r="D63" s="95"/>
      <c r="E63" s="95"/>
      <c r="F63" s="95"/>
      <c r="G63" s="101"/>
      <c r="H63" s="95"/>
      <c r="I63" s="95"/>
    </row>
    <row r="64" spans="2:11">
      <c r="B64" s="95"/>
      <c r="C64" s="95"/>
      <c r="D64" s="95"/>
      <c r="E64" s="95"/>
      <c r="F64" s="95"/>
      <c r="G64" s="101"/>
      <c r="H64" s="95"/>
      <c r="I64" s="95"/>
    </row>
    <row r="65" spans="2:9">
      <c r="B65" s="95"/>
      <c r="C65" s="95"/>
      <c r="D65" s="95"/>
      <c r="E65" s="95"/>
      <c r="F65" s="95"/>
      <c r="G65" s="101"/>
      <c r="H65" s="95"/>
      <c r="I65" s="95"/>
    </row>
    <row r="66" spans="2:9">
      <c r="B66" s="95"/>
      <c r="C66" s="95"/>
      <c r="D66" s="95"/>
      <c r="E66" s="95"/>
      <c r="F66" s="95"/>
      <c r="G66" s="101"/>
      <c r="H66" s="95"/>
      <c r="I66" s="95"/>
    </row>
    <row r="67" spans="2:9">
      <c r="B67" s="95"/>
      <c r="C67" s="95"/>
      <c r="D67" s="95"/>
      <c r="E67" s="95"/>
      <c r="F67" s="95"/>
      <c r="G67" s="101"/>
      <c r="H67" s="95"/>
      <c r="I67" s="95"/>
    </row>
    <row r="68" spans="2:9">
      <c r="B68" s="95"/>
      <c r="C68" s="95"/>
      <c r="D68" s="95"/>
      <c r="E68" s="95"/>
      <c r="F68" s="95"/>
      <c r="G68" s="101"/>
      <c r="H68" s="95"/>
      <c r="I68" s="95"/>
    </row>
    <row r="69" spans="2:9">
      <c r="B69" s="95"/>
      <c r="C69" s="95"/>
      <c r="D69" s="95"/>
      <c r="E69" s="95"/>
      <c r="F69" s="95"/>
      <c r="G69" s="101"/>
      <c r="H69" s="95"/>
      <c r="I69" s="95"/>
    </row>
    <row r="70" spans="2:9">
      <c r="B70" s="95"/>
      <c r="C70" s="95"/>
      <c r="D70" s="95"/>
      <c r="E70" s="95"/>
      <c r="F70" s="95"/>
      <c r="G70" s="95"/>
      <c r="H70" s="95"/>
      <c r="I70" s="95"/>
    </row>
    <row r="71" spans="2:9">
      <c r="B71" s="95"/>
      <c r="C71" s="95"/>
      <c r="D71" s="95"/>
      <c r="E71" s="95"/>
      <c r="F71" s="95"/>
      <c r="G71" s="95"/>
      <c r="H71" s="95"/>
      <c r="I71" s="95"/>
    </row>
    <row r="72" spans="2:9">
      <c r="B72" s="95"/>
      <c r="C72" s="95"/>
      <c r="D72" s="95"/>
      <c r="E72" s="95"/>
      <c r="F72" s="95"/>
      <c r="G72" s="95"/>
      <c r="H72" s="95"/>
      <c r="I72" s="95"/>
    </row>
    <row r="73" spans="2:9">
      <c r="B73" s="95"/>
      <c r="C73" s="95"/>
      <c r="D73" s="95"/>
      <c r="E73" s="95"/>
      <c r="F73" s="95"/>
      <c r="G73" s="95"/>
      <c r="H73" s="95"/>
      <c r="I73" s="95"/>
    </row>
    <row r="74" spans="2:9">
      <c r="B74" s="95"/>
      <c r="C74" s="95"/>
      <c r="D74" s="95"/>
      <c r="E74" s="95"/>
      <c r="F74" s="95"/>
      <c r="G74" s="95"/>
      <c r="H74" s="95"/>
      <c r="I74" s="95"/>
    </row>
    <row r="75" spans="2:9">
      <c r="B75" s="95"/>
      <c r="C75" s="95"/>
      <c r="D75" s="95"/>
      <c r="E75" s="95"/>
      <c r="F75" s="95"/>
      <c r="G75" s="95"/>
      <c r="H75" s="95"/>
      <c r="I75" s="95"/>
    </row>
    <row r="76" spans="2:9">
      <c r="B76" s="95"/>
      <c r="C76" s="95"/>
      <c r="D76" s="95"/>
      <c r="E76" s="95"/>
      <c r="F76" s="95"/>
      <c r="G76" s="95"/>
      <c r="H76" s="95"/>
      <c r="I76" s="95"/>
    </row>
  </sheetData>
  <mergeCells count="32">
    <mergeCell ref="K29:K30"/>
    <mergeCell ref="K16:K17"/>
    <mergeCell ref="K3:K4"/>
    <mergeCell ref="K44:K45"/>
    <mergeCell ref="J44:J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A48"/>
  <sheetViews>
    <sheetView zoomScale="80" zoomScaleNormal="80" workbookViewId="0">
      <selection activeCell="F40" sqref="F40"/>
    </sheetView>
  </sheetViews>
  <sheetFormatPr defaultColWidth="9.140625" defaultRowHeight="14.25"/>
  <cols>
    <col min="1" max="5" width="3.140625" style="92" customWidth="1"/>
    <col min="6" max="6" width="39.42578125" style="92" customWidth="1"/>
    <col min="7" max="7" width="20.42578125" style="92" bestFit="1" customWidth="1"/>
    <col min="8" max="8" width="11.140625" style="92" customWidth="1"/>
    <col min="9" max="11" width="9.140625" style="92" customWidth="1"/>
    <col min="12" max="23" width="9.140625" style="92"/>
    <col min="24" max="27" width="9.140625" style="92" customWidth="1"/>
    <col min="28" max="16384" width="9.140625" style="92"/>
  </cols>
  <sheetData>
    <row r="1" spans="2:27" ht="22.5" customHeight="1" thickBot="1">
      <c r="B1" s="289" t="s">
        <v>78</v>
      </c>
      <c r="C1" s="290"/>
      <c r="D1" s="290"/>
      <c r="E1" s="290"/>
      <c r="F1" s="290"/>
    </row>
    <row r="2" spans="2:27" ht="30" customHeight="1">
      <c r="B2" s="287" t="str">
        <f>" "&amp;Súhrn!$H$3&amp;" - cenový vývoj [medziročný rast]"</f>
        <v xml:space="preserve"> Letná strednodobá predikcia (P2Q-2025) - cenový vývoj [medziročný rast]</v>
      </c>
      <c r="C2" s="288"/>
      <c r="D2" s="288"/>
      <c r="E2" s="288"/>
      <c r="F2" s="288"/>
      <c r="G2" s="288"/>
      <c r="H2" s="288"/>
      <c r="I2" s="288"/>
      <c r="J2" s="288"/>
      <c r="K2" s="288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6"/>
    </row>
    <row r="3" spans="2:27">
      <c r="B3" s="371" t="s">
        <v>27</v>
      </c>
      <c r="C3" s="372"/>
      <c r="D3" s="372"/>
      <c r="E3" s="372"/>
      <c r="F3" s="373"/>
      <c r="G3" s="374" t="s">
        <v>61</v>
      </c>
      <c r="H3" s="113" t="s">
        <v>32</v>
      </c>
      <c r="I3" s="377">
        <v>2025</v>
      </c>
      <c r="J3" s="377">
        <v>2026</v>
      </c>
      <c r="K3" s="378">
        <v>2027</v>
      </c>
      <c r="L3" s="359">
        <v>2024</v>
      </c>
      <c r="M3" s="360"/>
      <c r="N3" s="360"/>
      <c r="O3" s="362"/>
      <c r="P3" s="359">
        <v>2025</v>
      </c>
      <c r="Q3" s="360"/>
      <c r="R3" s="360"/>
      <c r="S3" s="362"/>
      <c r="T3" s="359">
        <v>2026</v>
      </c>
      <c r="U3" s="360"/>
      <c r="V3" s="360"/>
      <c r="W3" s="362"/>
      <c r="X3" s="360">
        <v>2027</v>
      </c>
      <c r="Y3" s="360"/>
      <c r="Z3" s="360"/>
      <c r="AA3" s="361"/>
    </row>
    <row r="4" spans="2:27">
      <c r="B4" s="366"/>
      <c r="C4" s="367"/>
      <c r="D4" s="367"/>
      <c r="E4" s="367"/>
      <c r="F4" s="368"/>
      <c r="G4" s="370"/>
      <c r="H4" s="114">
        <v>2024</v>
      </c>
      <c r="I4" s="376"/>
      <c r="J4" s="376"/>
      <c r="K4" s="379"/>
      <c r="L4" s="115" t="s">
        <v>3</v>
      </c>
      <c r="M4" s="116" t="s">
        <v>4</v>
      </c>
      <c r="N4" s="116" t="s">
        <v>5</v>
      </c>
      <c r="O4" s="117" t="s">
        <v>6</v>
      </c>
      <c r="P4" s="115" t="s">
        <v>3</v>
      </c>
      <c r="Q4" s="116" t="s">
        <v>4</v>
      </c>
      <c r="R4" s="116" t="s">
        <v>5</v>
      </c>
      <c r="S4" s="117" t="s">
        <v>6</v>
      </c>
      <c r="T4" s="115" t="s">
        <v>3</v>
      </c>
      <c r="U4" s="116" t="s">
        <v>4</v>
      </c>
      <c r="V4" s="116" t="s">
        <v>5</v>
      </c>
      <c r="W4" s="117" t="s">
        <v>6</v>
      </c>
      <c r="X4" s="116" t="s">
        <v>3</v>
      </c>
      <c r="Y4" s="116" t="s">
        <v>4</v>
      </c>
      <c r="Z4" s="116" t="s">
        <v>5</v>
      </c>
      <c r="AA4" s="118" t="s">
        <v>6</v>
      </c>
    </row>
    <row r="5" spans="2:27" ht="4.3499999999999996" customHeight="1">
      <c r="B5" s="119"/>
      <c r="C5" s="120"/>
      <c r="D5" s="120"/>
      <c r="E5" s="120"/>
      <c r="F5" s="121"/>
      <c r="G5" s="122"/>
      <c r="H5" s="123"/>
      <c r="I5" s="175"/>
      <c r="J5" s="175"/>
      <c r="K5" s="176"/>
      <c r="L5" s="177"/>
      <c r="M5" s="124"/>
      <c r="N5" s="124"/>
      <c r="O5" s="123"/>
      <c r="P5" s="177"/>
      <c r="Q5" s="124"/>
      <c r="R5" s="124"/>
      <c r="S5" s="123"/>
      <c r="T5" s="177"/>
      <c r="U5" s="124"/>
      <c r="V5" s="124"/>
      <c r="W5" s="123"/>
      <c r="X5" s="124"/>
      <c r="Y5" s="124"/>
      <c r="Z5" s="124"/>
      <c r="AA5" s="159"/>
    </row>
    <row r="6" spans="2:27">
      <c r="B6" s="119"/>
      <c r="C6" s="178" t="s">
        <v>62</v>
      </c>
      <c r="D6" s="120"/>
      <c r="E6" s="120"/>
      <c r="F6" s="179"/>
      <c r="G6" s="48" t="s">
        <v>149</v>
      </c>
      <c r="H6" s="18">
        <v>3.1559606585725959</v>
      </c>
      <c r="I6" s="17">
        <v>3.9430977020040103</v>
      </c>
      <c r="J6" s="17">
        <v>2.3491975177554849</v>
      </c>
      <c r="K6" s="18">
        <v>3.1478171480969479</v>
      </c>
      <c r="L6" s="180">
        <v>3.6321502622270998</v>
      </c>
      <c r="M6" s="17">
        <v>2.4950912312628333</v>
      </c>
      <c r="N6" s="17">
        <v>3.0536543339874527</v>
      </c>
      <c r="O6" s="18">
        <v>3.450082144812967</v>
      </c>
      <c r="P6" s="180">
        <v>4.1827511533753921</v>
      </c>
      <c r="Q6" s="17">
        <v>4.0832570659364649</v>
      </c>
      <c r="R6" s="17">
        <v>4.0189972267042293</v>
      </c>
      <c r="S6" s="18">
        <v>3.4954544508884311</v>
      </c>
      <c r="T6" s="180">
        <v>2.5350743301984124</v>
      </c>
      <c r="U6" s="17">
        <v>2.5206516932396283</v>
      </c>
      <c r="V6" s="17">
        <v>2.2635492145546294</v>
      </c>
      <c r="W6" s="18">
        <v>2.0816824777067495</v>
      </c>
      <c r="X6" s="17">
        <v>2.9712010940464211</v>
      </c>
      <c r="Y6" s="17">
        <v>3.0024047315760498</v>
      </c>
      <c r="Z6" s="17">
        <v>3.1961115759622629</v>
      </c>
      <c r="AA6" s="19">
        <v>3.4189305368727503</v>
      </c>
    </row>
    <row r="7" spans="2:27">
      <c r="B7" s="130"/>
      <c r="C7" s="125"/>
      <c r="D7" s="125" t="s">
        <v>44</v>
      </c>
      <c r="E7" s="125"/>
      <c r="F7" s="128"/>
      <c r="G7" s="48" t="s">
        <v>149</v>
      </c>
      <c r="H7" s="145">
        <v>-0.92077337198468001</v>
      </c>
      <c r="I7" s="146">
        <v>-8.9536196286843506E-3</v>
      </c>
      <c r="J7" s="146">
        <v>6.4192229070130224E-2</v>
      </c>
      <c r="K7" s="145">
        <v>6.7945982479303382</v>
      </c>
      <c r="L7" s="147">
        <v>-0.6008183560366831</v>
      </c>
      <c r="M7" s="146">
        <v>0.17663714055638025</v>
      </c>
      <c r="N7" s="146">
        <v>-1.7853927092176747</v>
      </c>
      <c r="O7" s="145">
        <v>-1.4651729682070282</v>
      </c>
      <c r="P7" s="147">
        <v>0.67740086498879748</v>
      </c>
      <c r="Q7" s="146">
        <v>-0.92618683689435954</v>
      </c>
      <c r="R7" s="146">
        <v>-0.17368860745833103</v>
      </c>
      <c r="S7" s="145">
        <v>0.39419738770436652</v>
      </c>
      <c r="T7" s="147">
        <v>-1.0494272552896717</v>
      </c>
      <c r="U7" s="146">
        <v>0.22491947971559512</v>
      </c>
      <c r="V7" s="146">
        <v>0.52831429505168614</v>
      </c>
      <c r="W7" s="145">
        <v>0.56760123738315826</v>
      </c>
      <c r="X7" s="146">
        <v>6.9421543026574994</v>
      </c>
      <c r="Y7" s="146">
        <v>6.788669225080838</v>
      </c>
      <c r="Z7" s="146">
        <v>6.7694146394765795</v>
      </c>
      <c r="AA7" s="148">
        <v>6.678598221889871</v>
      </c>
    </row>
    <row r="8" spans="2:27">
      <c r="B8" s="130"/>
      <c r="C8" s="125"/>
      <c r="D8" s="125" t="s">
        <v>38</v>
      </c>
      <c r="E8" s="125"/>
      <c r="F8" s="128"/>
      <c r="G8" s="48" t="s">
        <v>149</v>
      </c>
      <c r="H8" s="145">
        <v>3.1981613282668917</v>
      </c>
      <c r="I8" s="146">
        <v>3.3005424108056189</v>
      </c>
      <c r="J8" s="146">
        <v>3.4452997079040131</v>
      </c>
      <c r="K8" s="145">
        <v>3.2162105809304506</v>
      </c>
      <c r="L8" s="147">
        <v>3.9171167199382921</v>
      </c>
      <c r="M8" s="146">
        <v>1.676698194325013</v>
      </c>
      <c r="N8" s="146">
        <v>3.0817841452593768</v>
      </c>
      <c r="O8" s="145">
        <v>4.1367565586669173</v>
      </c>
      <c r="P8" s="147">
        <v>3.4512748716643387</v>
      </c>
      <c r="Q8" s="146">
        <v>3.6727268031017957</v>
      </c>
      <c r="R8" s="146">
        <v>3.6912205662261925</v>
      </c>
      <c r="S8" s="145">
        <v>2.4038266981649627</v>
      </c>
      <c r="T8" s="147">
        <v>3.5010366885357485</v>
      </c>
      <c r="U8" s="146">
        <v>3.9554640229075346</v>
      </c>
      <c r="V8" s="146">
        <v>3.2513138626562039</v>
      </c>
      <c r="W8" s="145">
        <v>3.0783147481283635</v>
      </c>
      <c r="X8" s="146">
        <v>3.0788308935457849</v>
      </c>
      <c r="Y8" s="146">
        <v>3.0179494373056173</v>
      </c>
      <c r="Z8" s="146">
        <v>3.315476058728791</v>
      </c>
      <c r="AA8" s="148">
        <v>3.4511319395493985</v>
      </c>
    </row>
    <row r="9" spans="2:27">
      <c r="B9" s="130"/>
      <c r="C9" s="125"/>
      <c r="D9" s="125" t="s">
        <v>39</v>
      </c>
      <c r="E9" s="125"/>
      <c r="F9" s="128"/>
      <c r="G9" s="48" t="s">
        <v>149</v>
      </c>
      <c r="H9" s="145">
        <v>5.8761983694533626</v>
      </c>
      <c r="I9" s="146">
        <v>7.5311142311532961</v>
      </c>
      <c r="J9" s="146">
        <v>3.0622931519410486</v>
      </c>
      <c r="K9" s="145">
        <v>3.0714388414936167</v>
      </c>
      <c r="L9" s="147">
        <v>5.1947120556524737</v>
      </c>
      <c r="M9" s="146">
        <v>4.9617871840093954</v>
      </c>
      <c r="N9" s="146">
        <v>6.7717126242731212</v>
      </c>
      <c r="O9" s="145">
        <v>6.5533474016186091</v>
      </c>
      <c r="P9" s="147">
        <v>8.0219980001818385</v>
      </c>
      <c r="Q9" s="146">
        <v>8.1224964998958882</v>
      </c>
      <c r="R9" s="146">
        <v>7.1443023351767607</v>
      </c>
      <c r="S9" s="145">
        <v>6.8698739333781447</v>
      </c>
      <c r="T9" s="147">
        <v>3.9796891324333217</v>
      </c>
      <c r="U9" s="146">
        <v>3.09022148137133</v>
      </c>
      <c r="V9" s="146">
        <v>2.7978865806318254</v>
      </c>
      <c r="W9" s="145">
        <v>2.4095138950699209</v>
      </c>
      <c r="X9" s="146">
        <v>2.8011148850635834</v>
      </c>
      <c r="Y9" s="146">
        <v>2.9102988545202777</v>
      </c>
      <c r="Z9" s="146">
        <v>3.0963620891819374</v>
      </c>
      <c r="AA9" s="148">
        <v>3.4716857273652977</v>
      </c>
    </row>
    <row r="10" spans="2:27">
      <c r="B10" s="130"/>
      <c r="C10" s="125"/>
      <c r="D10" s="125" t="s">
        <v>68</v>
      </c>
      <c r="E10" s="125"/>
      <c r="F10" s="128"/>
      <c r="G10" s="48" t="s">
        <v>149</v>
      </c>
      <c r="H10" s="145">
        <v>2.6400053145552391</v>
      </c>
      <c r="I10" s="146">
        <v>2.8460085538582547</v>
      </c>
      <c r="J10" s="146">
        <v>1.4601087358520743</v>
      </c>
      <c r="K10" s="145">
        <v>1.463878045729345</v>
      </c>
      <c r="L10" s="147">
        <v>4.1495804252776907</v>
      </c>
      <c r="M10" s="146">
        <v>2.3126440435508329</v>
      </c>
      <c r="N10" s="146">
        <v>1.9773712593845687</v>
      </c>
      <c r="O10" s="145">
        <v>2.1636506687647454</v>
      </c>
      <c r="P10" s="147">
        <v>2.9464681494615519</v>
      </c>
      <c r="Q10" s="146">
        <v>2.8430707635271233</v>
      </c>
      <c r="R10" s="146">
        <v>3.0624408336552165</v>
      </c>
      <c r="S10" s="145">
        <v>2.5356926961183319</v>
      </c>
      <c r="T10" s="147">
        <v>1.5639471971448984</v>
      </c>
      <c r="U10" s="146">
        <v>1.4416520731477078</v>
      </c>
      <c r="V10" s="146">
        <v>1.4464190486997524</v>
      </c>
      <c r="W10" s="145">
        <v>1.3894506380446074</v>
      </c>
      <c r="X10" s="146">
        <v>1.1837951844105845</v>
      </c>
      <c r="Y10" s="146">
        <v>1.3269294375883476</v>
      </c>
      <c r="Z10" s="146">
        <v>1.5233936074227472</v>
      </c>
      <c r="AA10" s="148">
        <v>1.8181818235737808</v>
      </c>
    </row>
    <row r="11" spans="2:27" ht="4.3499999999999996" customHeight="1">
      <c r="B11" s="130"/>
      <c r="C11" s="125"/>
      <c r="D11" s="181"/>
      <c r="E11" s="125"/>
      <c r="F11" s="128"/>
      <c r="G11" s="48"/>
      <c r="H11" s="145"/>
      <c r="I11" s="146"/>
      <c r="J11" s="146"/>
      <c r="K11" s="145"/>
      <c r="L11" s="147"/>
      <c r="M11" s="146"/>
      <c r="N11" s="146"/>
      <c r="O11" s="145"/>
      <c r="P11" s="147"/>
      <c r="Q11" s="146"/>
      <c r="R11" s="146"/>
      <c r="S11" s="145"/>
      <c r="T11" s="147"/>
      <c r="U11" s="146"/>
      <c r="V11" s="146"/>
      <c r="W11" s="145"/>
      <c r="X11" s="146"/>
      <c r="Y11" s="146"/>
      <c r="Z11" s="146"/>
      <c r="AA11" s="148"/>
    </row>
    <row r="12" spans="2:27">
      <c r="B12" s="130"/>
      <c r="C12" s="125"/>
      <c r="D12" s="125" t="s">
        <v>69</v>
      </c>
      <c r="E12" s="125"/>
      <c r="F12" s="128"/>
      <c r="G12" s="48" t="s">
        <v>149</v>
      </c>
      <c r="H12" s="145">
        <v>3.8734713494846602</v>
      </c>
      <c r="I12" s="146">
        <v>4.5554914783274114</v>
      </c>
      <c r="J12" s="146">
        <v>2.6833396698488201</v>
      </c>
      <c r="K12" s="145">
        <v>2.6044982771058471</v>
      </c>
      <c r="L12" s="147">
        <v>4.3941701109419142</v>
      </c>
      <c r="M12" s="146">
        <v>2.9023871425194869</v>
      </c>
      <c r="N12" s="146">
        <v>3.9084865261314974</v>
      </c>
      <c r="O12" s="145">
        <v>4.2976914586317747</v>
      </c>
      <c r="P12" s="147">
        <v>4.769512166886642</v>
      </c>
      <c r="Q12" s="146">
        <v>4.8788794751125408</v>
      </c>
      <c r="R12" s="146">
        <v>4.6503164239163937</v>
      </c>
      <c r="S12" s="145">
        <v>3.9365445744316219</v>
      </c>
      <c r="T12" s="147">
        <v>3.0563550119443192</v>
      </c>
      <c r="U12" s="146">
        <v>2.8589731211882992</v>
      </c>
      <c r="V12" s="146">
        <v>2.5201653687891366</v>
      </c>
      <c r="W12" s="145">
        <v>2.3063967385521806</v>
      </c>
      <c r="X12" s="146">
        <v>2.3748506694938527</v>
      </c>
      <c r="Y12" s="146">
        <v>2.4381765219561942</v>
      </c>
      <c r="Z12" s="146">
        <v>2.6656716578046229</v>
      </c>
      <c r="AA12" s="148">
        <v>2.9356583873537261</v>
      </c>
    </row>
    <row r="13" spans="2:27">
      <c r="B13" s="130"/>
      <c r="C13" s="125"/>
      <c r="D13" s="125" t="s">
        <v>70</v>
      </c>
      <c r="E13" s="125"/>
      <c r="F13" s="128"/>
      <c r="G13" s="48" t="s">
        <v>149</v>
      </c>
      <c r="H13" s="145">
        <v>4.2779747341089802</v>
      </c>
      <c r="I13" s="146">
        <v>5.2796532972242574</v>
      </c>
      <c r="J13" s="146">
        <v>2.3022916164886738</v>
      </c>
      <c r="K13" s="145">
        <v>2.3017821828228477</v>
      </c>
      <c r="L13" s="147">
        <v>4.6906416227634651</v>
      </c>
      <c r="M13" s="146">
        <v>3.644612853367903</v>
      </c>
      <c r="N13" s="146">
        <v>4.3990749260189403</v>
      </c>
      <c r="O13" s="145">
        <v>4.384452436080565</v>
      </c>
      <c r="P13" s="147">
        <v>5.5501531579715362</v>
      </c>
      <c r="Q13" s="146">
        <v>5.571180962995868</v>
      </c>
      <c r="R13" s="146">
        <v>5.2030209187583694</v>
      </c>
      <c r="S13" s="145">
        <v>4.8069996799857222</v>
      </c>
      <c r="T13" s="147">
        <v>2.8372139721576843</v>
      </c>
      <c r="U13" s="146">
        <v>2.3095727684350038</v>
      </c>
      <c r="V13" s="146">
        <v>2.1524313096567909</v>
      </c>
      <c r="W13" s="145">
        <v>1.9212156716418036</v>
      </c>
      <c r="X13" s="146">
        <v>2.0260576518654148</v>
      </c>
      <c r="Y13" s="146">
        <v>2.1518127253496999</v>
      </c>
      <c r="Z13" s="146">
        <v>2.3439196022615931</v>
      </c>
      <c r="AA13" s="148">
        <v>2.6805052182043028</v>
      </c>
    </row>
    <row r="14" spans="2:27">
      <c r="B14" s="130"/>
      <c r="C14" s="125"/>
      <c r="D14" s="125" t="s">
        <v>168</v>
      </c>
      <c r="E14" s="125"/>
      <c r="F14" s="128"/>
      <c r="G14" s="48" t="s">
        <v>149</v>
      </c>
      <c r="H14" s="182">
        <v>3.8827578909367304</v>
      </c>
      <c r="I14" s="146">
        <v>4.9377556533043929</v>
      </c>
      <c r="J14" s="146">
        <v>2.1410008388370443</v>
      </c>
      <c r="K14" s="182">
        <v>2.337410264149085</v>
      </c>
      <c r="L14" s="147">
        <v>4.9765688671556489</v>
      </c>
      <c r="M14" s="146">
        <v>3.3345757236923816</v>
      </c>
      <c r="N14" s="146">
        <v>3.7426002526440811</v>
      </c>
      <c r="O14" s="145">
        <v>3.5093312406503827</v>
      </c>
      <c r="P14" s="147">
        <v>4.9347372507157132</v>
      </c>
      <c r="Q14" s="146">
        <v>5.1070640447491655</v>
      </c>
      <c r="R14" s="146">
        <v>4.9935806136779632</v>
      </c>
      <c r="S14" s="145">
        <v>4.7184894431687923</v>
      </c>
      <c r="T14" s="147">
        <v>2.6219171494598896</v>
      </c>
      <c r="U14" s="146">
        <v>2.153678532260912</v>
      </c>
      <c r="V14" s="146">
        <v>1.9910244672059605</v>
      </c>
      <c r="W14" s="145">
        <v>1.8070732833715226</v>
      </c>
      <c r="X14" s="146">
        <v>2.0673807725359836</v>
      </c>
      <c r="Y14" s="146">
        <v>2.2147732740075412</v>
      </c>
      <c r="Z14" s="146">
        <v>2.3801479242681438</v>
      </c>
      <c r="AA14" s="148">
        <v>2.6828617042552878</v>
      </c>
    </row>
    <row r="15" spans="2:27" ht="4.3499999999999996" customHeight="1">
      <c r="B15" s="130"/>
      <c r="C15" s="125"/>
      <c r="D15" s="125"/>
      <c r="E15" s="125"/>
      <c r="F15" s="128"/>
      <c r="G15" s="48"/>
      <c r="H15" s="145"/>
      <c r="I15" s="146"/>
      <c r="J15" s="146"/>
      <c r="K15" s="145"/>
      <c r="L15" s="147"/>
      <c r="M15" s="146"/>
      <c r="N15" s="146"/>
      <c r="O15" s="145"/>
      <c r="P15" s="147"/>
      <c r="Q15" s="146"/>
      <c r="R15" s="146"/>
      <c r="S15" s="145"/>
      <c r="T15" s="147"/>
      <c r="U15" s="146"/>
      <c r="V15" s="146"/>
      <c r="W15" s="145"/>
      <c r="X15" s="146"/>
      <c r="Y15" s="146"/>
      <c r="Z15" s="146"/>
      <c r="AA15" s="148"/>
    </row>
    <row r="16" spans="2:27">
      <c r="B16" s="130"/>
      <c r="C16" s="125" t="s">
        <v>63</v>
      </c>
      <c r="D16" s="125"/>
      <c r="E16" s="125"/>
      <c r="F16" s="128"/>
      <c r="G16" s="48" t="s">
        <v>149</v>
      </c>
      <c r="H16" s="145">
        <v>2.7596998943710389</v>
      </c>
      <c r="I16" s="146">
        <v>3.8536501872401345</v>
      </c>
      <c r="J16" s="146">
        <v>2.4506990987155604</v>
      </c>
      <c r="K16" s="145">
        <v>3.1479904604624807</v>
      </c>
      <c r="L16" s="147">
        <v>3.2084350043827499</v>
      </c>
      <c r="M16" s="146">
        <v>2.1146661893907748</v>
      </c>
      <c r="N16" s="146">
        <v>2.6681825109301656</v>
      </c>
      <c r="O16" s="145">
        <v>3.0539036812752443</v>
      </c>
      <c r="P16" s="147">
        <v>3.8870122079669045</v>
      </c>
      <c r="Q16" s="146">
        <v>3.931379108784185</v>
      </c>
      <c r="R16" s="146">
        <v>4.0217316461819621</v>
      </c>
      <c r="S16" s="145">
        <v>3.5775402070289459</v>
      </c>
      <c r="T16" s="147">
        <v>2.6229003691406376</v>
      </c>
      <c r="U16" s="146">
        <v>2.6350967945799226</v>
      </c>
      <c r="V16" s="146">
        <v>2.3664943125274505</v>
      </c>
      <c r="W16" s="145">
        <v>2.1826846557572139</v>
      </c>
      <c r="X16" s="146">
        <v>3.0002388769746489</v>
      </c>
      <c r="Y16" s="146">
        <v>2.9912971386823415</v>
      </c>
      <c r="Z16" s="146">
        <v>3.1797238415068705</v>
      </c>
      <c r="AA16" s="148">
        <v>3.4180560202924397</v>
      </c>
    </row>
    <row r="17" spans="1:27" ht="4.3499999999999996" customHeight="1">
      <c r="B17" s="130"/>
      <c r="C17" s="125"/>
      <c r="D17" s="125"/>
      <c r="E17" s="125"/>
      <c r="F17" s="128"/>
      <c r="G17" s="48"/>
      <c r="H17" s="128"/>
      <c r="I17" s="125"/>
      <c r="J17" s="125"/>
      <c r="K17" s="128"/>
      <c r="L17" s="127"/>
      <c r="M17" s="125"/>
      <c r="N17" s="125"/>
      <c r="O17" s="128"/>
      <c r="P17" s="127"/>
      <c r="Q17" s="125"/>
      <c r="R17" s="125"/>
      <c r="S17" s="128"/>
      <c r="T17" s="127"/>
      <c r="U17" s="125"/>
      <c r="V17" s="125"/>
      <c r="W17" s="128"/>
      <c r="X17" s="125"/>
      <c r="Y17" s="125"/>
      <c r="Z17" s="125"/>
      <c r="AA17" s="129"/>
    </row>
    <row r="18" spans="1:27">
      <c r="B18" s="130"/>
      <c r="C18" s="125" t="s">
        <v>16</v>
      </c>
      <c r="D18" s="125"/>
      <c r="E18" s="125"/>
      <c r="F18" s="128"/>
      <c r="G18" s="48" t="s">
        <v>150</v>
      </c>
      <c r="H18" s="145">
        <v>3.6387653173428589</v>
      </c>
      <c r="I18" s="146">
        <v>3.2016242257049612</v>
      </c>
      <c r="J18" s="146">
        <v>2.8554579264861673</v>
      </c>
      <c r="K18" s="145">
        <v>2.7761430505299103</v>
      </c>
      <c r="L18" s="147">
        <v>5.5091875588277475</v>
      </c>
      <c r="M18" s="146">
        <v>4.5123320975410479</v>
      </c>
      <c r="N18" s="146">
        <v>2.5096062328007491</v>
      </c>
      <c r="O18" s="145">
        <v>2.1877630191324897</v>
      </c>
      <c r="P18" s="147">
        <v>2.1031473056508645</v>
      </c>
      <c r="Q18" s="146">
        <v>2.8476088311921757</v>
      </c>
      <c r="R18" s="146">
        <v>3.9750739436262563</v>
      </c>
      <c r="S18" s="145">
        <v>3.8475844180096317</v>
      </c>
      <c r="T18" s="147">
        <v>4.0644116420632201</v>
      </c>
      <c r="U18" s="146">
        <v>3.124897629287446</v>
      </c>
      <c r="V18" s="146">
        <v>2.2269785141052978</v>
      </c>
      <c r="W18" s="145">
        <v>2.062355284557313</v>
      </c>
      <c r="X18" s="146">
        <v>2.3211207365753808</v>
      </c>
      <c r="Y18" s="146">
        <v>2.6134842813518588</v>
      </c>
      <c r="Z18" s="146">
        <v>2.957045925612249</v>
      </c>
      <c r="AA18" s="148">
        <v>3.1842414169368993</v>
      </c>
    </row>
    <row r="19" spans="1:27">
      <c r="B19" s="130"/>
      <c r="C19" s="125"/>
      <c r="D19" s="125" t="s">
        <v>17</v>
      </c>
      <c r="E19" s="125"/>
      <c r="F19" s="128"/>
      <c r="G19" s="48" t="s">
        <v>150</v>
      </c>
      <c r="H19" s="145">
        <v>3.4650154150077697</v>
      </c>
      <c r="I19" s="146">
        <v>3.8685088568301893</v>
      </c>
      <c r="J19" s="146">
        <v>2.4486328072839143</v>
      </c>
      <c r="K19" s="145">
        <v>3.2314157633463338</v>
      </c>
      <c r="L19" s="147">
        <v>2.4156808472807683</v>
      </c>
      <c r="M19" s="146">
        <v>2.8157551863061059</v>
      </c>
      <c r="N19" s="146">
        <v>3.6291366789838548</v>
      </c>
      <c r="O19" s="145">
        <v>4.9694691573175334</v>
      </c>
      <c r="P19" s="147">
        <v>4.3878892019882727</v>
      </c>
      <c r="Q19" s="146">
        <v>4.2666853478706201</v>
      </c>
      <c r="R19" s="146">
        <v>3.9424313066091798</v>
      </c>
      <c r="S19" s="145">
        <v>2.9362499608523365</v>
      </c>
      <c r="T19" s="147">
        <v>3.1489702216615854</v>
      </c>
      <c r="U19" s="146">
        <v>2.6075393317150315</v>
      </c>
      <c r="V19" s="146">
        <v>1.9994984440153445</v>
      </c>
      <c r="W19" s="145">
        <v>2.0587790741621461</v>
      </c>
      <c r="X19" s="146">
        <v>2.6110479303947471</v>
      </c>
      <c r="Y19" s="146">
        <v>3.0260862398556583</v>
      </c>
      <c r="Z19" s="146">
        <v>3.498096506034031</v>
      </c>
      <c r="AA19" s="148">
        <v>3.7680012464462322</v>
      </c>
    </row>
    <row r="20" spans="1:27">
      <c r="B20" s="130"/>
      <c r="C20" s="125"/>
      <c r="D20" s="125" t="s">
        <v>19</v>
      </c>
      <c r="E20" s="125"/>
      <c r="F20" s="128"/>
      <c r="G20" s="48" t="s">
        <v>150</v>
      </c>
      <c r="H20" s="145">
        <v>5.318953648898713</v>
      </c>
      <c r="I20" s="146">
        <v>4.104474763679562</v>
      </c>
      <c r="J20" s="146">
        <v>3.2407312145314791</v>
      </c>
      <c r="K20" s="145">
        <v>2.3790553980259688</v>
      </c>
      <c r="L20" s="147">
        <v>4.2418662545591985</v>
      </c>
      <c r="M20" s="146">
        <v>5.0447080827050286</v>
      </c>
      <c r="N20" s="146">
        <v>5.9843117952702585</v>
      </c>
      <c r="O20" s="145">
        <v>5.9877240711560233</v>
      </c>
      <c r="P20" s="147">
        <v>5.8208405672706789</v>
      </c>
      <c r="Q20" s="146">
        <v>4.5786470778386814</v>
      </c>
      <c r="R20" s="146">
        <v>3.5452060980390598</v>
      </c>
      <c r="S20" s="145">
        <v>2.5935646404727351</v>
      </c>
      <c r="T20" s="147">
        <v>3.4549820962459137</v>
      </c>
      <c r="U20" s="146">
        <v>3.3736653443302345</v>
      </c>
      <c r="V20" s="146">
        <v>3.1318047227549783</v>
      </c>
      <c r="W20" s="145">
        <v>3.0075762676211326</v>
      </c>
      <c r="X20" s="146">
        <v>2.3092861703894556</v>
      </c>
      <c r="Y20" s="146">
        <v>2.2464257786364072</v>
      </c>
      <c r="Z20" s="146">
        <v>2.4027597544966852</v>
      </c>
      <c r="AA20" s="148">
        <v>2.5532701893133094</v>
      </c>
    </row>
    <row r="21" spans="1:27">
      <c r="B21" s="130"/>
      <c r="C21" s="125"/>
      <c r="D21" s="125" t="s">
        <v>18</v>
      </c>
      <c r="E21" s="125"/>
      <c r="F21" s="128"/>
      <c r="G21" s="48" t="s">
        <v>150</v>
      </c>
      <c r="H21" s="145">
        <v>0.16800764077065367</v>
      </c>
      <c r="I21" s="146">
        <v>5.1126246092278507</v>
      </c>
      <c r="J21" s="146">
        <v>2.3309275300607482</v>
      </c>
      <c r="K21" s="145">
        <v>2.7736026275130712</v>
      </c>
      <c r="L21" s="147">
        <v>-2.4738336533125533</v>
      </c>
      <c r="M21" s="146">
        <v>-1.7805496814539907</v>
      </c>
      <c r="N21" s="146">
        <v>2.1813192122752412</v>
      </c>
      <c r="O21" s="145">
        <v>3.3204955023829967</v>
      </c>
      <c r="P21" s="147">
        <v>6.7533907627006897</v>
      </c>
      <c r="Q21" s="146">
        <v>6.7723783884537028</v>
      </c>
      <c r="R21" s="146">
        <v>5.0317518828980212</v>
      </c>
      <c r="S21" s="145">
        <v>1.5193416314108958</v>
      </c>
      <c r="T21" s="147">
        <v>2.6245703565898566</v>
      </c>
      <c r="U21" s="146">
        <v>2.3263437367576785</v>
      </c>
      <c r="V21" s="146">
        <v>2.0958599943489844</v>
      </c>
      <c r="W21" s="145">
        <v>2.3426740724725335</v>
      </c>
      <c r="X21" s="146">
        <v>2.5014597929500155</v>
      </c>
      <c r="Y21" s="146">
        <v>2.6710573799907564</v>
      </c>
      <c r="Z21" s="146">
        <v>2.8732182016645709</v>
      </c>
      <c r="AA21" s="148">
        <v>3.016853756888068</v>
      </c>
    </row>
    <row r="22" spans="1:27">
      <c r="B22" s="130"/>
      <c r="C22" s="125"/>
      <c r="D22" s="125" t="s">
        <v>20</v>
      </c>
      <c r="E22" s="125"/>
      <c r="F22" s="128"/>
      <c r="G22" s="48" t="s">
        <v>150</v>
      </c>
      <c r="H22" s="145">
        <v>-1.5751316498959369</v>
      </c>
      <c r="I22" s="146">
        <v>0.75510120282854132</v>
      </c>
      <c r="J22" s="146">
        <v>2.3126005032746377</v>
      </c>
      <c r="K22" s="145">
        <v>2.2260577214758399</v>
      </c>
      <c r="L22" s="147">
        <v>-7.904921739613286</v>
      </c>
      <c r="M22" s="146">
        <v>-3.2099801395069676</v>
      </c>
      <c r="N22" s="146">
        <v>1.3120614290996571</v>
      </c>
      <c r="O22" s="145">
        <v>3.9469410041759829</v>
      </c>
      <c r="P22" s="147">
        <v>1.3964529335895151</v>
      </c>
      <c r="Q22" s="146">
        <v>1.1501070459161156</v>
      </c>
      <c r="R22" s="146">
        <v>0.45717221570440358</v>
      </c>
      <c r="S22" s="145">
        <v>6.5099911173177816E-2</v>
      </c>
      <c r="T22" s="147">
        <v>2.2946768730146374</v>
      </c>
      <c r="U22" s="146">
        <v>2.0821342163429506</v>
      </c>
      <c r="V22" s="146">
        <v>2.5922901332731385</v>
      </c>
      <c r="W22" s="145">
        <v>2.2531073416038225</v>
      </c>
      <c r="X22" s="146">
        <v>2.212484041487528</v>
      </c>
      <c r="Y22" s="146">
        <v>2.196954778221766</v>
      </c>
      <c r="Z22" s="146">
        <v>2.2420403843011201</v>
      </c>
      <c r="AA22" s="148">
        <v>2.238780721414372</v>
      </c>
    </row>
    <row r="23" spans="1:27">
      <c r="B23" s="130"/>
      <c r="C23" s="125"/>
      <c r="D23" s="125" t="s">
        <v>21</v>
      </c>
      <c r="E23" s="125"/>
      <c r="F23" s="128"/>
      <c r="G23" s="48" t="s">
        <v>150</v>
      </c>
      <c r="H23" s="145">
        <v>-2.0065571722590221</v>
      </c>
      <c r="I23" s="146">
        <v>1.2857870948743653</v>
      </c>
      <c r="J23" s="146">
        <v>2.1805420991110651</v>
      </c>
      <c r="K23" s="145">
        <v>2.3376041887581493</v>
      </c>
      <c r="L23" s="147">
        <v>-11.875619966749923</v>
      </c>
      <c r="M23" s="146">
        <v>-5.5294519024760262</v>
      </c>
      <c r="N23" s="146">
        <v>3.4282768290855472</v>
      </c>
      <c r="O23" s="145">
        <v>6.7353501113152134</v>
      </c>
      <c r="P23" s="147">
        <v>5.179136051863992</v>
      </c>
      <c r="Q23" s="146">
        <v>2.3176842588956958</v>
      </c>
      <c r="R23" s="146">
        <v>-0.39669761088222799</v>
      </c>
      <c r="S23" s="145">
        <v>-1.7109414680354149</v>
      </c>
      <c r="T23" s="147">
        <v>0.90075375566176774</v>
      </c>
      <c r="U23" s="146">
        <v>2.2285781406116882</v>
      </c>
      <c r="V23" s="146">
        <v>3.0790678627596861</v>
      </c>
      <c r="W23" s="145">
        <v>2.5214023571220423</v>
      </c>
      <c r="X23" s="146">
        <v>2.3897632574720404</v>
      </c>
      <c r="Y23" s="146">
        <v>2.3048843859341304</v>
      </c>
      <c r="Z23" s="146">
        <v>2.3356645290597555</v>
      </c>
      <c r="AA23" s="148">
        <v>2.311887431599331</v>
      </c>
    </row>
    <row r="24" spans="1:27">
      <c r="B24" s="130"/>
      <c r="C24" s="125"/>
      <c r="D24" s="125" t="s">
        <v>195</v>
      </c>
      <c r="E24" s="125"/>
      <c r="F24" s="128"/>
      <c r="G24" s="48" t="s">
        <v>150</v>
      </c>
      <c r="H24" s="145">
        <v>0.44025958259416598</v>
      </c>
      <c r="I24" s="146">
        <v>-0.52394902312279612</v>
      </c>
      <c r="J24" s="146">
        <v>0.12924026575966252</v>
      </c>
      <c r="K24" s="145">
        <v>-0.1089985134658491</v>
      </c>
      <c r="L24" s="147">
        <v>4.5057885520879211</v>
      </c>
      <c r="M24" s="146">
        <v>2.4552326726998643</v>
      </c>
      <c r="N24" s="146">
        <v>-2.0460704411453605</v>
      </c>
      <c r="O24" s="145">
        <v>-2.6124513614572322</v>
      </c>
      <c r="P24" s="147">
        <v>-3.5964196515259772</v>
      </c>
      <c r="Q24" s="146">
        <v>-1.1411294356753103</v>
      </c>
      <c r="R24" s="146">
        <v>0.85727059856996846</v>
      </c>
      <c r="S24" s="145">
        <v>1.8069573620252015</v>
      </c>
      <c r="T24" s="147">
        <v>1.381479389864964</v>
      </c>
      <c r="U24" s="146">
        <v>-0.14325145368577807</v>
      </c>
      <c r="V24" s="146">
        <v>-0.47223722485992425</v>
      </c>
      <c r="W24" s="145">
        <v>-0.2616965914918552</v>
      </c>
      <c r="X24" s="146">
        <v>-0.17314154300632367</v>
      </c>
      <c r="Y24" s="146">
        <v>-0.10549800076523752</v>
      </c>
      <c r="Z24" s="146">
        <v>-9.1487308153503477E-2</v>
      </c>
      <c r="AA24" s="148">
        <v>-7.1454756646772921E-2</v>
      </c>
    </row>
    <row r="25" spans="1:27" ht="4.3499999999999996" customHeight="1">
      <c r="B25" s="130"/>
      <c r="C25" s="125"/>
      <c r="D25" s="125"/>
      <c r="E25" s="125"/>
      <c r="F25" s="128"/>
      <c r="G25" s="48"/>
      <c r="H25" s="128"/>
      <c r="I25" s="125"/>
      <c r="J25" s="125"/>
      <c r="K25" s="128"/>
      <c r="L25" s="127"/>
      <c r="M25" s="125"/>
      <c r="N25" s="125"/>
      <c r="O25" s="128"/>
      <c r="P25" s="127"/>
      <c r="Q25" s="125"/>
      <c r="R25" s="125"/>
      <c r="S25" s="128"/>
      <c r="T25" s="127"/>
      <c r="U25" s="125"/>
      <c r="V25" s="125"/>
      <c r="W25" s="128"/>
      <c r="X25" s="125"/>
      <c r="Y25" s="125"/>
      <c r="Z25" s="125"/>
      <c r="AA25" s="129"/>
    </row>
    <row r="26" spans="1:27" ht="15" thickBot="1">
      <c r="B26" s="137"/>
      <c r="C26" s="138" t="s">
        <v>196</v>
      </c>
      <c r="D26" s="138"/>
      <c r="E26" s="138"/>
      <c r="F26" s="139"/>
      <c r="G26" s="162" t="s">
        <v>151</v>
      </c>
      <c r="H26" s="149">
        <v>4.9948870689974711</v>
      </c>
      <c r="I26" s="150">
        <v>3.3512075502802645</v>
      </c>
      <c r="J26" s="150">
        <v>2.3603609666364065</v>
      </c>
      <c r="K26" s="149">
        <v>2.2627276977767394</v>
      </c>
      <c r="L26" s="152">
        <v>6.2728902888763685</v>
      </c>
      <c r="M26" s="150">
        <v>5.6107105940801176</v>
      </c>
      <c r="N26" s="150">
        <v>4.8402781267012216</v>
      </c>
      <c r="O26" s="149">
        <v>3.3868104724786861</v>
      </c>
      <c r="P26" s="152">
        <v>3.2910851092549933</v>
      </c>
      <c r="Q26" s="150">
        <v>3.5624193050119715</v>
      </c>
      <c r="R26" s="150">
        <v>3.4943469222501875</v>
      </c>
      <c r="S26" s="149">
        <v>3.057543886135889</v>
      </c>
      <c r="T26" s="152">
        <v>3.3187427952125432</v>
      </c>
      <c r="U26" s="150">
        <v>2.4639273671013058</v>
      </c>
      <c r="V26" s="150">
        <v>1.911031683598722</v>
      </c>
      <c r="W26" s="149">
        <v>1.78162062725373</v>
      </c>
      <c r="X26" s="150">
        <v>1.9324808854485553</v>
      </c>
      <c r="Y26" s="150">
        <v>2.1550602429262824</v>
      </c>
      <c r="Z26" s="150">
        <v>2.4368099708004678</v>
      </c>
      <c r="AA26" s="153">
        <v>2.5080582489139971</v>
      </c>
    </row>
    <row r="27" spans="1:27" ht="4.3499999999999996" customHeight="1">
      <c r="A27" s="269"/>
      <c r="B27" s="269"/>
      <c r="C27" s="269"/>
      <c r="D27" s="269"/>
      <c r="E27" s="269"/>
      <c r="F27" s="269"/>
      <c r="G27" s="269"/>
    </row>
    <row r="28" spans="1:27" ht="12" customHeight="1">
      <c r="A28" s="269"/>
      <c r="B28" s="269" t="s">
        <v>115</v>
      </c>
      <c r="C28" s="269"/>
      <c r="D28" s="269"/>
      <c r="E28" s="269"/>
      <c r="F28" s="269"/>
      <c r="G28" s="269"/>
      <c r="H28" s="269"/>
    </row>
    <row r="29" spans="1:27" ht="12" customHeight="1">
      <c r="A29" s="269"/>
      <c r="B29" s="269" t="s">
        <v>125</v>
      </c>
      <c r="C29" s="269"/>
      <c r="D29" s="269"/>
      <c r="E29" s="269"/>
      <c r="F29" s="270"/>
      <c r="G29" s="269"/>
      <c r="H29" s="269"/>
      <c r="I29" s="103"/>
      <c r="J29" s="103"/>
      <c r="K29" s="103"/>
      <c r="L29" s="95"/>
    </row>
    <row r="30" spans="1:27" ht="12" customHeight="1">
      <c r="A30" s="269"/>
      <c r="B30" s="269" t="s">
        <v>113</v>
      </c>
      <c r="C30" s="269"/>
      <c r="D30" s="269"/>
      <c r="E30" s="269"/>
      <c r="F30" s="270"/>
      <c r="G30" s="269"/>
      <c r="H30" s="269"/>
    </row>
    <row r="31" spans="1:27">
      <c r="G31" s="101"/>
    </row>
    <row r="32" spans="1:27" ht="15" thickBot="1">
      <c r="F32" s="111" t="s">
        <v>67</v>
      </c>
    </row>
    <row r="33" spans="5:23">
      <c r="F33" s="262"/>
      <c r="G33" s="263"/>
      <c r="H33" s="264">
        <v>45627</v>
      </c>
      <c r="I33" s="264">
        <v>45658</v>
      </c>
      <c r="J33" s="264">
        <v>45689</v>
      </c>
      <c r="K33" s="264">
        <v>45717</v>
      </c>
      <c r="L33" s="264">
        <v>45748</v>
      </c>
      <c r="M33" s="264">
        <v>45778</v>
      </c>
      <c r="N33" s="264">
        <v>45809</v>
      </c>
      <c r="O33" s="264">
        <v>45839</v>
      </c>
      <c r="P33" s="264">
        <v>45870</v>
      </c>
      <c r="Q33" s="264">
        <v>45901</v>
      </c>
      <c r="R33" s="264">
        <v>45931</v>
      </c>
      <c r="S33" s="264">
        <v>45962</v>
      </c>
      <c r="T33" s="264">
        <v>45992</v>
      </c>
      <c r="U33" s="264">
        <v>46023</v>
      </c>
      <c r="V33" s="264">
        <v>46054</v>
      </c>
      <c r="W33" s="265">
        <v>46082</v>
      </c>
    </row>
    <row r="34" spans="5:23" ht="15" thickBot="1">
      <c r="F34" s="266" t="s">
        <v>62</v>
      </c>
      <c r="G34" s="140" t="s">
        <v>152</v>
      </c>
      <c r="H34" s="150">
        <v>3.2294941411831815</v>
      </c>
      <c r="I34" s="150">
        <v>4.2476244504325393</v>
      </c>
      <c r="J34" s="150">
        <v>4.0685375828515049</v>
      </c>
      <c r="K34" s="150">
        <v>4.2323943661971839</v>
      </c>
      <c r="L34" s="150">
        <v>3.9500456044341519</v>
      </c>
      <c r="M34" s="150">
        <v>4.0503496250536841</v>
      </c>
      <c r="N34" s="150">
        <v>4.2491172772307806</v>
      </c>
      <c r="O34" s="150">
        <v>4.0476628341933178</v>
      </c>
      <c r="P34" s="150">
        <v>3.9208147993415849</v>
      </c>
      <c r="Q34" s="150">
        <v>4.0885571242475578</v>
      </c>
      <c r="R34" s="150">
        <v>3.4265598094644076</v>
      </c>
      <c r="S34" s="150">
        <v>3.3142143913598119</v>
      </c>
      <c r="T34" s="150">
        <v>3.7466293803832116</v>
      </c>
      <c r="U34" s="150">
        <v>2.6567719226540731</v>
      </c>
      <c r="V34" s="150">
        <v>2.4989994094810868</v>
      </c>
      <c r="W34" s="153">
        <v>2.4501715160761393</v>
      </c>
    </row>
    <row r="35" spans="5:23">
      <c r="E35" s="269"/>
      <c r="F35" s="269" t="s">
        <v>115</v>
      </c>
      <c r="G35" s="167"/>
      <c r="H35" s="168"/>
    </row>
    <row r="36" spans="5:23">
      <c r="G36" s="167"/>
      <c r="H36" s="168"/>
    </row>
    <row r="37" spans="5:23">
      <c r="G37" s="167"/>
      <c r="H37" s="168"/>
    </row>
    <row r="38" spans="5:23">
      <c r="G38" s="167"/>
      <c r="H38" s="168"/>
    </row>
    <row r="46" spans="5:23">
      <c r="H46" s="172"/>
      <c r="I46" s="172"/>
      <c r="J46" s="172"/>
      <c r="K46" s="172"/>
    </row>
    <row r="48" spans="5:23">
      <c r="O48" s="172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71"/>
  <sheetViews>
    <sheetView showGridLines="0" zoomScale="80" zoomScaleNormal="80" workbookViewId="0">
      <selection activeCell="J68" sqref="J68"/>
    </sheetView>
  </sheetViews>
  <sheetFormatPr defaultColWidth="9.140625" defaultRowHeight="14.25"/>
  <cols>
    <col min="1" max="5" width="3.140625" style="92" customWidth="1"/>
    <col min="6" max="6" width="35.85546875" style="92" customWidth="1"/>
    <col min="7" max="7" width="21.42578125" style="92" customWidth="1"/>
    <col min="8" max="8" width="10.5703125" style="92" customWidth="1"/>
    <col min="9" max="11" width="9.140625" style="92" customWidth="1"/>
    <col min="12" max="18" width="9.140625" style="92"/>
    <col min="19" max="23" width="9.140625" style="92" customWidth="1"/>
    <col min="24" max="27" width="9.140625" style="92"/>
    <col min="28" max="31" width="9.140625" style="92" customWidth="1"/>
    <col min="32" max="16384" width="9.140625" style="92"/>
  </cols>
  <sheetData>
    <row r="1" spans="2:27" ht="22.5" customHeight="1" thickBot="1">
      <c r="B1" s="289" t="s">
        <v>80</v>
      </c>
      <c r="C1" s="290"/>
      <c r="D1" s="290"/>
      <c r="E1" s="290"/>
      <c r="F1" s="290"/>
    </row>
    <row r="2" spans="2:27" ht="30" customHeight="1">
      <c r="B2" s="287" t="str">
        <f>" "&amp;Súhrn!$H$3&amp;" - trh práce [objem]"</f>
        <v xml:space="preserve"> Letná strednodobá predikcia (P2Q-2025) - trh práce [objem]</v>
      </c>
      <c r="C2" s="288"/>
      <c r="D2" s="288"/>
      <c r="E2" s="288"/>
      <c r="F2" s="288"/>
      <c r="G2" s="288"/>
      <c r="H2" s="288"/>
      <c r="I2" s="288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6"/>
    </row>
    <row r="3" spans="2:27">
      <c r="B3" s="371" t="s">
        <v>27</v>
      </c>
      <c r="C3" s="372"/>
      <c r="D3" s="372"/>
      <c r="E3" s="372"/>
      <c r="F3" s="373"/>
      <c r="G3" s="374" t="s">
        <v>61</v>
      </c>
      <c r="H3" s="113" t="s">
        <v>32</v>
      </c>
      <c r="I3" s="377">
        <v>2025</v>
      </c>
      <c r="J3" s="377">
        <v>2026</v>
      </c>
      <c r="K3" s="378">
        <v>2027</v>
      </c>
      <c r="L3" s="359">
        <v>2024</v>
      </c>
      <c r="M3" s="360"/>
      <c r="N3" s="360"/>
      <c r="O3" s="362"/>
      <c r="P3" s="359">
        <v>2025</v>
      </c>
      <c r="Q3" s="360"/>
      <c r="R3" s="360"/>
      <c r="S3" s="362"/>
      <c r="T3" s="359">
        <v>2026</v>
      </c>
      <c r="U3" s="360"/>
      <c r="V3" s="360"/>
      <c r="W3" s="362"/>
      <c r="X3" s="360">
        <v>2027</v>
      </c>
      <c r="Y3" s="360"/>
      <c r="Z3" s="360"/>
      <c r="AA3" s="361"/>
    </row>
    <row r="4" spans="2:27">
      <c r="B4" s="366"/>
      <c r="C4" s="367"/>
      <c r="D4" s="367"/>
      <c r="E4" s="367"/>
      <c r="F4" s="368"/>
      <c r="G4" s="370"/>
      <c r="H4" s="114">
        <v>2024</v>
      </c>
      <c r="I4" s="376"/>
      <c r="J4" s="376"/>
      <c r="K4" s="379"/>
      <c r="L4" s="115" t="s">
        <v>3</v>
      </c>
      <c r="M4" s="116" t="s">
        <v>4</v>
      </c>
      <c r="N4" s="116" t="s">
        <v>5</v>
      </c>
      <c r="O4" s="117" t="s">
        <v>6</v>
      </c>
      <c r="P4" s="115" t="s">
        <v>3</v>
      </c>
      <c r="Q4" s="116" t="s">
        <v>4</v>
      </c>
      <c r="R4" s="116" t="s">
        <v>5</v>
      </c>
      <c r="S4" s="117" t="s">
        <v>6</v>
      </c>
      <c r="T4" s="115" t="s">
        <v>3</v>
      </c>
      <c r="U4" s="116" t="s">
        <v>4</v>
      </c>
      <c r="V4" s="116" t="s">
        <v>5</v>
      </c>
      <c r="W4" s="117" t="s">
        <v>6</v>
      </c>
      <c r="X4" s="116" t="s">
        <v>3</v>
      </c>
      <c r="Y4" s="116" t="s">
        <v>4</v>
      </c>
      <c r="Z4" s="116" t="s">
        <v>5</v>
      </c>
      <c r="AA4" s="118" t="s">
        <v>6</v>
      </c>
    </row>
    <row r="5" spans="2:27" ht="4.3499999999999996" customHeight="1">
      <c r="B5" s="119"/>
      <c r="C5" s="120"/>
      <c r="D5" s="120"/>
      <c r="E5" s="120"/>
      <c r="F5" s="121"/>
      <c r="G5" s="122"/>
      <c r="H5" s="212"/>
      <c r="I5" s="175"/>
      <c r="J5" s="175"/>
      <c r="K5" s="176"/>
      <c r="L5" s="177"/>
      <c r="M5" s="124"/>
      <c r="N5" s="124"/>
      <c r="O5" s="123"/>
      <c r="P5" s="124"/>
      <c r="Q5" s="124"/>
      <c r="R5" s="124"/>
      <c r="S5" s="124"/>
      <c r="T5" s="177"/>
      <c r="U5" s="124"/>
      <c r="V5" s="124"/>
      <c r="W5" s="123"/>
      <c r="X5" s="124"/>
      <c r="Y5" s="124"/>
      <c r="Z5" s="124"/>
      <c r="AA5" s="159"/>
    </row>
    <row r="6" spans="2:27">
      <c r="B6" s="119" t="s">
        <v>23</v>
      </c>
      <c r="C6" s="120"/>
      <c r="D6" s="120"/>
      <c r="E6" s="120"/>
      <c r="F6" s="179"/>
      <c r="G6" s="211"/>
      <c r="H6" s="212"/>
      <c r="I6" s="175"/>
      <c r="J6" s="175"/>
      <c r="K6" s="176"/>
      <c r="L6" s="177"/>
      <c r="M6" s="124"/>
      <c r="N6" s="124"/>
      <c r="O6" s="123"/>
      <c r="P6" s="124"/>
      <c r="Q6" s="124"/>
      <c r="R6" s="124"/>
      <c r="S6" s="124"/>
      <c r="T6" s="177"/>
      <c r="U6" s="124"/>
      <c r="V6" s="124"/>
      <c r="W6" s="123"/>
      <c r="X6" s="124"/>
      <c r="Y6" s="124"/>
      <c r="Z6" s="124"/>
      <c r="AA6" s="159"/>
    </row>
    <row r="7" spans="2:27">
      <c r="B7" s="119"/>
      <c r="C7" s="178" t="s">
        <v>10</v>
      </c>
      <c r="D7" s="120"/>
      <c r="E7" s="120"/>
      <c r="F7" s="179"/>
      <c r="G7" s="48" t="s">
        <v>138</v>
      </c>
      <c r="H7" s="221">
        <v>2430.2900000000004</v>
      </c>
      <c r="I7" s="27">
        <v>2420.4533042613721</v>
      </c>
      <c r="J7" s="27">
        <v>2413.8646300319197</v>
      </c>
      <c r="K7" s="239">
        <v>2410.5151837124063</v>
      </c>
      <c r="L7" s="240">
        <v>2431.6750000000002</v>
      </c>
      <c r="M7" s="241">
        <v>2431.4760000000001</v>
      </c>
      <c r="N7" s="241">
        <v>2430.2220000000002</v>
      </c>
      <c r="O7" s="242">
        <v>2427.7869999999998</v>
      </c>
      <c r="P7" s="241">
        <v>2421.4960000000001</v>
      </c>
      <c r="Q7" s="241">
        <v>2421.3331263083919</v>
      </c>
      <c r="R7" s="241">
        <v>2420.6031388736033</v>
      </c>
      <c r="S7" s="241">
        <v>2418.3809518634921</v>
      </c>
      <c r="T7" s="240">
        <v>2416.1601700627716</v>
      </c>
      <c r="U7" s="241">
        <v>2414.3538470990611</v>
      </c>
      <c r="V7" s="241">
        <v>2413.0474227150798</v>
      </c>
      <c r="W7" s="242">
        <v>2411.8970802507656</v>
      </c>
      <c r="X7" s="241">
        <v>2410.9808828290329</v>
      </c>
      <c r="Y7" s="241">
        <v>2410.3591990031246</v>
      </c>
      <c r="Z7" s="241">
        <v>2410.1847446484139</v>
      </c>
      <c r="AA7" s="243">
        <v>2410.5359083690541</v>
      </c>
    </row>
    <row r="8" spans="2:27" ht="4.3499999999999996" customHeight="1">
      <c r="B8" s="130"/>
      <c r="C8" s="125"/>
      <c r="D8" s="160"/>
      <c r="E8" s="125"/>
      <c r="F8" s="128"/>
      <c r="G8" s="48"/>
      <c r="H8" s="244"/>
      <c r="I8" s="241"/>
      <c r="J8" s="241"/>
      <c r="K8" s="242"/>
      <c r="L8" s="240"/>
      <c r="M8" s="241"/>
      <c r="N8" s="241"/>
      <c r="O8" s="242"/>
      <c r="P8" s="241"/>
      <c r="Q8" s="241"/>
      <c r="R8" s="241"/>
      <c r="S8" s="241"/>
      <c r="T8" s="240"/>
      <c r="U8" s="241"/>
      <c r="V8" s="241"/>
      <c r="W8" s="242"/>
      <c r="X8" s="241"/>
      <c r="Y8" s="241"/>
      <c r="Z8" s="241"/>
      <c r="AA8" s="243"/>
    </row>
    <row r="9" spans="2:27">
      <c r="B9" s="130"/>
      <c r="C9" s="125"/>
      <c r="D9" s="160" t="s">
        <v>40</v>
      </c>
      <c r="E9" s="125"/>
      <c r="F9" s="128"/>
      <c r="G9" s="48" t="s">
        <v>138</v>
      </c>
      <c r="H9" s="244">
        <v>2080.2714999999998</v>
      </c>
      <c r="I9" s="241">
        <v>2070.898929871671</v>
      </c>
      <c r="J9" s="241">
        <v>2065.2243244519423</v>
      </c>
      <c r="K9" s="242">
        <v>2062.4770534424092</v>
      </c>
      <c r="L9" s="308"/>
      <c r="M9" s="309"/>
      <c r="N9" s="309"/>
      <c r="O9" s="310"/>
      <c r="P9" s="309"/>
      <c r="Q9" s="309"/>
      <c r="R9" s="309"/>
      <c r="S9" s="309"/>
      <c r="T9" s="308"/>
      <c r="U9" s="309"/>
      <c r="V9" s="309"/>
      <c r="W9" s="310"/>
      <c r="X9" s="309"/>
      <c r="Y9" s="309"/>
      <c r="Z9" s="309"/>
      <c r="AA9" s="311"/>
    </row>
    <row r="10" spans="2:27">
      <c r="B10" s="130"/>
      <c r="C10" s="125"/>
      <c r="D10" s="160" t="s">
        <v>41</v>
      </c>
      <c r="E10" s="125"/>
      <c r="F10" s="128"/>
      <c r="G10" s="48" t="s">
        <v>138</v>
      </c>
      <c r="H10" s="244">
        <v>350.01850000000024</v>
      </c>
      <c r="I10" s="241">
        <v>349.55437438970137</v>
      </c>
      <c r="J10" s="241">
        <v>348.64030557997717</v>
      </c>
      <c r="K10" s="242">
        <v>348.03813026999757</v>
      </c>
      <c r="L10" s="308"/>
      <c r="M10" s="309"/>
      <c r="N10" s="309"/>
      <c r="O10" s="310"/>
      <c r="P10" s="309"/>
      <c r="Q10" s="309"/>
      <c r="R10" s="309"/>
      <c r="S10" s="309"/>
      <c r="T10" s="308"/>
      <c r="U10" s="309"/>
      <c r="V10" s="309"/>
      <c r="W10" s="310"/>
      <c r="X10" s="309"/>
      <c r="Y10" s="309"/>
      <c r="Z10" s="309"/>
      <c r="AA10" s="311"/>
    </row>
    <row r="11" spans="2:27" ht="4.3499999999999996" customHeight="1">
      <c r="B11" s="130"/>
      <c r="C11" s="125"/>
      <c r="D11" s="125"/>
      <c r="E11" s="125"/>
      <c r="F11" s="128"/>
      <c r="G11" s="48"/>
      <c r="H11" s="245"/>
      <c r="I11" s="125"/>
      <c r="J11" s="125"/>
      <c r="K11" s="128"/>
      <c r="L11" s="127"/>
      <c r="M11" s="125"/>
      <c r="N11" s="125"/>
      <c r="O11" s="128"/>
      <c r="P11" s="125"/>
      <c r="Q11" s="125"/>
      <c r="R11" s="125"/>
      <c r="S11" s="125"/>
      <c r="T11" s="127"/>
      <c r="U11" s="125"/>
      <c r="V11" s="125"/>
      <c r="W11" s="128"/>
      <c r="X11" s="125"/>
      <c r="Y11" s="125"/>
      <c r="Z11" s="125"/>
      <c r="AA11" s="129"/>
    </row>
    <row r="12" spans="2:27">
      <c r="B12" s="130"/>
      <c r="C12" s="125" t="s">
        <v>42</v>
      </c>
      <c r="D12" s="125"/>
      <c r="E12" s="125"/>
      <c r="F12" s="128"/>
      <c r="G12" s="48" t="s">
        <v>153</v>
      </c>
      <c r="H12" s="155">
        <v>147.70400000000012</v>
      </c>
      <c r="I12" s="146">
        <v>147.07108851996765</v>
      </c>
      <c r="J12" s="146">
        <v>162.11829277517433</v>
      </c>
      <c r="K12" s="145">
        <v>166.15828598559236</v>
      </c>
      <c r="L12" s="180">
        <v>153.55936571722515</v>
      </c>
      <c r="M12" s="17">
        <v>147.23405076662337</v>
      </c>
      <c r="N12" s="17">
        <v>145.99346285648718</v>
      </c>
      <c r="O12" s="18">
        <v>144.02912065966481</v>
      </c>
      <c r="P12" s="17">
        <v>144.11947606804188</v>
      </c>
      <c r="Q12" s="17">
        <v>145.16221915750813</v>
      </c>
      <c r="R12" s="17">
        <v>146.24093190304052</v>
      </c>
      <c r="S12" s="17">
        <v>152.76172695127997</v>
      </c>
      <c r="T12" s="180">
        <v>157.53330404338271</v>
      </c>
      <c r="U12" s="17">
        <v>161.22914555773895</v>
      </c>
      <c r="V12" s="17">
        <v>163.85985769185157</v>
      </c>
      <c r="W12" s="18">
        <v>165.85086380772398</v>
      </c>
      <c r="X12" s="17">
        <v>166.64402157411456</v>
      </c>
      <c r="Y12" s="17">
        <v>166.81155580210097</v>
      </c>
      <c r="Z12" s="17">
        <v>166.25098510081676</v>
      </c>
      <c r="AA12" s="19">
        <v>164.92658146533711</v>
      </c>
    </row>
    <row r="13" spans="2:27">
      <c r="B13" s="130"/>
      <c r="C13" s="125" t="s">
        <v>8</v>
      </c>
      <c r="D13" s="125"/>
      <c r="E13" s="125"/>
      <c r="F13" s="128"/>
      <c r="G13" s="48" t="s">
        <v>139</v>
      </c>
      <c r="H13" s="155">
        <v>5.3350682182898286</v>
      </c>
      <c r="I13" s="146">
        <v>5.3118829559726688</v>
      </c>
      <c r="J13" s="146">
        <v>5.8673257094874112</v>
      </c>
      <c r="K13" s="145">
        <v>6.0330589552513514</v>
      </c>
      <c r="L13" s="147">
        <v>5.5334082907990005</v>
      </c>
      <c r="M13" s="146">
        <v>5.321182463042522</v>
      </c>
      <c r="N13" s="146">
        <v>5.2827264626810972</v>
      </c>
      <c r="O13" s="145">
        <v>5.2029556566366937</v>
      </c>
      <c r="P13" s="146">
        <v>5.2034351724549968</v>
      </c>
      <c r="Q13" s="146">
        <v>5.2420560544118047</v>
      </c>
      <c r="R13" s="146">
        <v>5.2825272007315833</v>
      </c>
      <c r="S13" s="146">
        <v>5.5195133962922913</v>
      </c>
      <c r="T13" s="147">
        <v>5.6956173208325245</v>
      </c>
      <c r="U13" s="146">
        <v>5.8330840444023044</v>
      </c>
      <c r="V13" s="146">
        <v>5.9322246535609482</v>
      </c>
      <c r="W13" s="145">
        <v>6.0083768191538729</v>
      </c>
      <c r="X13" s="146">
        <v>6.0425493065758875</v>
      </c>
      <c r="Y13" s="146">
        <v>6.0540728004855122</v>
      </c>
      <c r="Z13" s="146">
        <v>6.0391633188409592</v>
      </c>
      <c r="AA13" s="148">
        <v>5.9964503951030474</v>
      </c>
    </row>
    <row r="14" spans="2:27" ht="4.3499999999999996" customHeight="1">
      <c r="B14" s="130"/>
      <c r="C14" s="125"/>
      <c r="D14" s="125"/>
      <c r="E14" s="125"/>
      <c r="F14" s="128"/>
      <c r="G14" s="48"/>
      <c r="H14" s="245"/>
      <c r="I14" s="125"/>
      <c r="J14" s="125"/>
      <c r="K14" s="128"/>
      <c r="L14" s="127"/>
      <c r="M14" s="125"/>
      <c r="N14" s="125"/>
      <c r="O14" s="128"/>
      <c r="P14" s="125"/>
      <c r="Q14" s="125"/>
      <c r="R14" s="125"/>
      <c r="S14" s="125"/>
      <c r="T14" s="127"/>
      <c r="U14" s="125"/>
      <c r="V14" s="125"/>
      <c r="W14" s="128"/>
      <c r="X14" s="125"/>
      <c r="Y14" s="125"/>
      <c r="Z14" s="125"/>
      <c r="AA14" s="129"/>
    </row>
    <row r="15" spans="2:27">
      <c r="B15" s="119" t="s">
        <v>22</v>
      </c>
      <c r="C15" s="125"/>
      <c r="D15" s="125"/>
      <c r="E15" s="125"/>
      <c r="F15" s="128"/>
      <c r="G15" s="48"/>
      <c r="H15" s="245"/>
      <c r="I15" s="125"/>
      <c r="J15" s="125"/>
      <c r="K15" s="128"/>
      <c r="L15" s="127"/>
      <c r="M15" s="125"/>
      <c r="N15" s="125"/>
      <c r="O15" s="128"/>
      <c r="P15" s="125"/>
      <c r="Q15" s="125"/>
      <c r="R15" s="125"/>
      <c r="S15" s="125"/>
      <c r="T15" s="127"/>
      <c r="U15" s="125"/>
      <c r="V15" s="125"/>
      <c r="W15" s="128"/>
      <c r="X15" s="125"/>
      <c r="Y15" s="125"/>
      <c r="Z15" s="125"/>
      <c r="AA15" s="129"/>
    </row>
    <row r="16" spans="2:27">
      <c r="B16" s="130"/>
      <c r="C16" s="125" t="s">
        <v>74</v>
      </c>
      <c r="D16" s="125"/>
      <c r="E16" s="125"/>
      <c r="F16" s="128"/>
      <c r="G16" s="48" t="s">
        <v>154</v>
      </c>
      <c r="H16" s="246">
        <v>26534.596565880947</v>
      </c>
      <c r="I16" s="247">
        <v>27863.161784255735</v>
      </c>
      <c r="J16" s="247">
        <v>29065.293510735228</v>
      </c>
      <c r="K16" s="248">
        <v>30397.434328968455</v>
      </c>
      <c r="L16" s="249">
        <v>6514.2034556325898</v>
      </c>
      <c r="M16" s="247">
        <v>6590.8032372359003</v>
      </c>
      <c r="N16" s="247">
        <v>6667.3899205366288</v>
      </c>
      <c r="O16" s="248">
        <v>6762.3006406433378</v>
      </c>
      <c r="P16" s="247">
        <v>6822.2500465847779</v>
      </c>
      <c r="Q16" s="247">
        <v>6926.2761193666001</v>
      </c>
      <c r="R16" s="247">
        <v>7021.1929114521008</v>
      </c>
      <c r="S16" s="247">
        <v>7093.6693916675558</v>
      </c>
      <c r="T16" s="249">
        <v>7179.9212435545742</v>
      </c>
      <c r="U16" s="247">
        <v>7244.1385132607265</v>
      </c>
      <c r="V16" s="247">
        <v>7294.2198273367112</v>
      </c>
      <c r="W16" s="248">
        <v>7347.1692377408326</v>
      </c>
      <c r="X16" s="247">
        <v>7450.2952904184431</v>
      </c>
      <c r="Y16" s="247">
        <v>7545.0704535829236</v>
      </c>
      <c r="Z16" s="247">
        <v>7652.9768494604677</v>
      </c>
      <c r="AA16" s="250">
        <v>7749.121786307097</v>
      </c>
    </row>
    <row r="17" spans="1:117" s="173" customFormat="1">
      <c r="A17" s="9"/>
      <c r="B17" s="251"/>
      <c r="C17" s="44" t="s">
        <v>200</v>
      </c>
      <c r="D17" s="44"/>
      <c r="E17" s="44"/>
      <c r="F17" s="46"/>
      <c r="G17" s="48" t="s">
        <v>154</v>
      </c>
      <c r="H17" s="252">
        <v>1644.5460764776781</v>
      </c>
      <c r="I17" s="253">
        <v>1723.3735990520727</v>
      </c>
      <c r="J17" s="253">
        <v>1799.1156167850265</v>
      </c>
      <c r="K17" s="254">
        <v>1877.9938858908029</v>
      </c>
      <c r="L17" s="255">
        <v>1619.4692364220462</v>
      </c>
      <c r="M17" s="255">
        <v>1633.2721035628556</v>
      </c>
      <c r="N17" s="255">
        <v>1652.4600888225625</v>
      </c>
      <c r="O17" s="248">
        <v>1673.006566754523</v>
      </c>
      <c r="P17" s="247">
        <v>1687.8381684745436</v>
      </c>
      <c r="Q17" s="247">
        <v>1713.5848779612988</v>
      </c>
      <c r="R17" s="247">
        <v>1737.0744724799936</v>
      </c>
      <c r="S17" s="248">
        <v>1755.0530183077492</v>
      </c>
      <c r="T17" s="255">
        <v>1778.2890020540906</v>
      </c>
      <c r="U17" s="255">
        <v>1793.8763206107778</v>
      </c>
      <c r="V17" s="255">
        <v>1805.8513411027141</v>
      </c>
      <c r="W17" s="248">
        <v>1818.4831291002381</v>
      </c>
      <c r="X17" s="255">
        <v>1841.4012634502353</v>
      </c>
      <c r="Y17" s="255">
        <v>1864.7512386447381</v>
      </c>
      <c r="Z17" s="255">
        <v>1891.1361305306339</v>
      </c>
      <c r="AA17" s="250">
        <v>1914.6942910228884</v>
      </c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</row>
    <row r="18" spans="1:117">
      <c r="B18" s="130"/>
      <c r="C18" s="125"/>
      <c r="D18" s="160" t="s">
        <v>43</v>
      </c>
      <c r="E18" s="125"/>
      <c r="F18" s="128"/>
      <c r="G18" s="48" t="s">
        <v>154</v>
      </c>
      <c r="H18" s="256">
        <v>1583.1389062294747</v>
      </c>
      <c r="I18" s="257">
        <v>1656.0094023442286</v>
      </c>
      <c r="J18" s="257">
        <v>1720.7957166854333</v>
      </c>
      <c r="K18" s="258">
        <v>1802.5644141162054</v>
      </c>
      <c r="L18" s="312"/>
      <c r="M18" s="313"/>
      <c r="N18" s="313"/>
      <c r="O18" s="314"/>
      <c r="P18" s="315"/>
      <c r="Q18" s="315"/>
      <c r="R18" s="315"/>
      <c r="S18" s="315"/>
      <c r="T18" s="312"/>
      <c r="U18" s="313"/>
      <c r="V18" s="313"/>
      <c r="W18" s="314"/>
      <c r="X18" s="313"/>
      <c r="Y18" s="313"/>
      <c r="Z18" s="313"/>
      <c r="AA18" s="316"/>
    </row>
    <row r="19" spans="1:117">
      <c r="B19" s="130"/>
      <c r="C19" s="125"/>
      <c r="D19" s="160" t="s">
        <v>170</v>
      </c>
      <c r="E19" s="125"/>
      <c r="F19" s="128"/>
      <c r="G19" s="48" t="s">
        <v>154</v>
      </c>
      <c r="H19" s="256">
        <v>1853.3407294440651</v>
      </c>
      <c r="I19" s="257">
        <v>1949.548780868435</v>
      </c>
      <c r="J19" s="257">
        <v>2061.575004599958</v>
      </c>
      <c r="K19" s="258">
        <v>2130.3305087483477</v>
      </c>
      <c r="L19" s="312"/>
      <c r="M19" s="313"/>
      <c r="N19" s="313"/>
      <c r="O19" s="314"/>
      <c r="P19" s="315"/>
      <c r="Q19" s="315"/>
      <c r="R19" s="315"/>
      <c r="S19" s="315"/>
      <c r="T19" s="312"/>
      <c r="U19" s="313"/>
      <c r="V19" s="313"/>
      <c r="W19" s="314"/>
      <c r="X19" s="313"/>
      <c r="Y19" s="313"/>
      <c r="Z19" s="313"/>
      <c r="AA19" s="316"/>
    </row>
    <row r="20" spans="1:117">
      <c r="B20" s="130"/>
      <c r="C20" s="125" t="s">
        <v>201</v>
      </c>
      <c r="D20" s="125"/>
      <c r="E20" s="125"/>
      <c r="F20" s="128"/>
      <c r="G20" s="48" t="s">
        <v>154</v>
      </c>
      <c r="H20" s="259">
        <v>1053.8143787686963</v>
      </c>
      <c r="I20" s="260">
        <v>1063.4009240392982</v>
      </c>
      <c r="J20" s="260">
        <v>1083.4565413550429</v>
      </c>
      <c r="K20" s="261">
        <v>1097.19512491419</v>
      </c>
      <c r="L20" s="312"/>
      <c r="M20" s="313"/>
      <c r="N20" s="313"/>
      <c r="O20" s="314"/>
      <c r="P20" s="315"/>
      <c r="Q20" s="315"/>
      <c r="R20" s="315"/>
      <c r="S20" s="315"/>
      <c r="T20" s="312"/>
      <c r="U20" s="313"/>
      <c r="V20" s="313"/>
      <c r="W20" s="314"/>
      <c r="X20" s="313"/>
      <c r="Y20" s="313"/>
      <c r="Z20" s="313"/>
      <c r="AA20" s="316"/>
    </row>
    <row r="21" spans="1:117">
      <c r="B21" s="130"/>
      <c r="C21" s="125" t="s">
        <v>181</v>
      </c>
      <c r="D21" s="125"/>
      <c r="E21" s="125"/>
      <c r="F21" s="128"/>
      <c r="G21" s="48" t="s">
        <v>155</v>
      </c>
      <c r="H21" s="235">
        <v>42963.059964037187</v>
      </c>
      <c r="I21" s="133">
        <v>43651.337776827058</v>
      </c>
      <c r="J21" s="133">
        <v>44484.638493912498</v>
      </c>
      <c r="K21" s="134">
        <v>45494.082292428022</v>
      </c>
      <c r="L21" s="135">
        <v>10698.185373594784</v>
      </c>
      <c r="M21" s="133">
        <v>10717.112781246204</v>
      </c>
      <c r="N21" s="133">
        <v>10749.59307949428</v>
      </c>
      <c r="O21" s="134">
        <v>10798.264004188051</v>
      </c>
      <c r="P21" s="133">
        <v>10847.098737158049</v>
      </c>
      <c r="Q21" s="133">
        <v>10875.195383772836</v>
      </c>
      <c r="R21" s="133">
        <v>10937.811831604669</v>
      </c>
      <c r="S21" s="133">
        <v>10991.339492414709</v>
      </c>
      <c r="T21" s="135">
        <v>11049.090429158337</v>
      </c>
      <c r="U21" s="133">
        <v>11100.767713364221</v>
      </c>
      <c r="V21" s="133">
        <v>11150.059668718115</v>
      </c>
      <c r="W21" s="134">
        <v>11184.855054353849</v>
      </c>
      <c r="X21" s="133">
        <v>11247.803984684479</v>
      </c>
      <c r="Y21" s="133">
        <v>11317.999866092669</v>
      </c>
      <c r="Z21" s="133">
        <v>11420.173396689648</v>
      </c>
      <c r="AA21" s="136">
        <v>11508.130977958534</v>
      </c>
    </row>
    <row r="22" spans="1:117">
      <c r="B22" s="130"/>
      <c r="C22" s="125" t="s">
        <v>71</v>
      </c>
      <c r="D22" s="125"/>
      <c r="E22" s="125"/>
      <c r="F22" s="128"/>
      <c r="G22" s="48" t="s">
        <v>156</v>
      </c>
      <c r="H22" s="155">
        <v>42.139840449327458</v>
      </c>
      <c r="I22" s="146">
        <v>42.185820869931483</v>
      </c>
      <c r="J22" s="146">
        <v>41.979990505164075</v>
      </c>
      <c r="K22" s="145">
        <v>41.773895559679111</v>
      </c>
      <c r="L22" s="147">
        <v>41.869510505376432</v>
      </c>
      <c r="M22" s="146">
        <v>42.030023485246566</v>
      </c>
      <c r="N22" s="146">
        <v>42.281658707053708</v>
      </c>
      <c r="O22" s="145">
        <v>42.378169099633126</v>
      </c>
      <c r="P22" s="146">
        <v>42.370693347196884</v>
      </c>
      <c r="Q22" s="146">
        <v>42.292933159794302</v>
      </c>
      <c r="R22" s="146">
        <v>42.068072967232233</v>
      </c>
      <c r="S22" s="146">
        <v>42.01158400550252</v>
      </c>
      <c r="T22" s="147">
        <v>42.056836359002709</v>
      </c>
      <c r="U22" s="146">
        <v>42.02055293234347</v>
      </c>
      <c r="V22" s="146">
        <v>41.941901230163516</v>
      </c>
      <c r="W22" s="145">
        <v>41.900671499146604</v>
      </c>
      <c r="X22" s="146">
        <v>41.900809998926</v>
      </c>
      <c r="Y22" s="146">
        <v>41.835690845225351</v>
      </c>
      <c r="Z22" s="146">
        <v>41.732019860583783</v>
      </c>
      <c r="AA22" s="148">
        <v>41.627061533981326</v>
      </c>
    </row>
    <row r="23" spans="1:117" ht="4.3499999999999996" customHeight="1">
      <c r="B23" s="130"/>
      <c r="C23" s="125"/>
      <c r="D23" s="125"/>
      <c r="E23" s="125"/>
      <c r="F23" s="128"/>
      <c r="G23" s="48"/>
      <c r="H23" s="245"/>
      <c r="I23" s="125"/>
      <c r="J23" s="125"/>
      <c r="K23" s="128"/>
      <c r="L23" s="127"/>
      <c r="M23" s="125"/>
      <c r="N23" s="125"/>
      <c r="O23" s="128"/>
      <c r="P23" s="125"/>
      <c r="Q23" s="125"/>
      <c r="R23" s="125"/>
      <c r="S23" s="125"/>
      <c r="T23" s="127"/>
      <c r="U23" s="125"/>
      <c r="V23" s="125"/>
      <c r="W23" s="128"/>
      <c r="X23" s="125"/>
      <c r="Y23" s="125"/>
      <c r="Z23" s="125"/>
      <c r="AA23" s="129"/>
    </row>
    <row r="24" spans="1:117">
      <c r="B24" s="119" t="s">
        <v>24</v>
      </c>
      <c r="C24" s="125"/>
      <c r="D24" s="125"/>
      <c r="E24" s="125"/>
      <c r="F24" s="128"/>
      <c r="G24" s="48"/>
      <c r="H24" s="245"/>
      <c r="I24" s="125"/>
      <c r="J24" s="125"/>
      <c r="K24" s="128"/>
      <c r="L24" s="127"/>
      <c r="M24" s="125"/>
      <c r="N24" s="125"/>
      <c r="O24" s="128"/>
      <c r="P24" s="125"/>
      <c r="Q24" s="125"/>
      <c r="R24" s="125"/>
      <c r="S24" s="125"/>
      <c r="T24" s="127"/>
      <c r="U24" s="125"/>
      <c r="V24" s="125"/>
      <c r="W24" s="128"/>
      <c r="X24" s="125"/>
      <c r="Y24" s="125"/>
      <c r="Z24" s="125"/>
      <c r="AA24" s="129"/>
    </row>
    <row r="25" spans="1:117">
      <c r="B25" s="130"/>
      <c r="C25" s="125" t="s">
        <v>178</v>
      </c>
      <c r="D25" s="125"/>
      <c r="E25" s="125"/>
      <c r="F25" s="128"/>
      <c r="G25" s="48" t="s">
        <v>153</v>
      </c>
      <c r="H25" s="244">
        <v>4294.4520833333272</v>
      </c>
      <c r="I25" s="241">
        <v>4290.969324315527</v>
      </c>
      <c r="J25" s="241">
        <v>4269.980596221897</v>
      </c>
      <c r="K25" s="242">
        <v>4241.6178272218995</v>
      </c>
      <c r="L25" s="240">
        <v>4291.7770688997171</v>
      </c>
      <c r="M25" s="241">
        <v>4293.866033010293</v>
      </c>
      <c r="N25" s="241">
        <v>4295.6154820552829</v>
      </c>
      <c r="O25" s="242">
        <v>4296.5497493680195</v>
      </c>
      <c r="P25" s="241">
        <v>4295.7131682818363</v>
      </c>
      <c r="Q25" s="241">
        <v>4292.8414120553743</v>
      </c>
      <c r="R25" s="241">
        <v>4289.5572866222647</v>
      </c>
      <c r="S25" s="241">
        <v>4285.7654303026329</v>
      </c>
      <c r="T25" s="240">
        <v>4280.1003398820612</v>
      </c>
      <c r="U25" s="241">
        <v>4273.4969238058811</v>
      </c>
      <c r="V25" s="241">
        <v>4266.678888183802</v>
      </c>
      <c r="W25" s="242">
        <v>4259.646233015842</v>
      </c>
      <c r="X25" s="241">
        <v>4252.398958302002</v>
      </c>
      <c r="Y25" s="241">
        <v>4245.1875959844219</v>
      </c>
      <c r="Z25" s="241">
        <v>4238.0121460631117</v>
      </c>
      <c r="AA25" s="243">
        <v>4230.8726085380613</v>
      </c>
    </row>
    <row r="26" spans="1:117">
      <c r="B26" s="130"/>
      <c r="C26" s="125" t="s">
        <v>25</v>
      </c>
      <c r="D26" s="125"/>
      <c r="E26" s="125"/>
      <c r="F26" s="128"/>
      <c r="G26" s="48" t="s">
        <v>153</v>
      </c>
      <c r="H26" s="244">
        <v>2768.473</v>
      </c>
      <c r="I26" s="241">
        <v>2768.7349058985587</v>
      </c>
      <c r="J26" s="241">
        <v>2763.1103895626152</v>
      </c>
      <c r="K26" s="242">
        <v>2754.1221205289658</v>
      </c>
      <c r="L26" s="240">
        <v>2775.1316665456438</v>
      </c>
      <c r="M26" s="241">
        <v>2766.9423439097513</v>
      </c>
      <c r="N26" s="241">
        <v>2763.6006499263708</v>
      </c>
      <c r="O26" s="242">
        <v>2768.2173396182361</v>
      </c>
      <c r="P26" s="241">
        <v>2769.6986950266137</v>
      </c>
      <c r="Q26" s="241">
        <v>2769.1847941102633</v>
      </c>
      <c r="R26" s="241">
        <v>2768.3895670766719</v>
      </c>
      <c r="S26" s="241">
        <v>2767.6665673806851</v>
      </c>
      <c r="T26" s="240">
        <v>2765.8688280756228</v>
      </c>
      <c r="U26" s="241">
        <v>2764.0463317593003</v>
      </c>
      <c r="V26" s="241">
        <v>2762.1991286774869</v>
      </c>
      <c r="W26" s="242">
        <v>2760.3272697380503</v>
      </c>
      <c r="X26" s="241">
        <v>2757.8429751952858</v>
      </c>
      <c r="Y26" s="241">
        <v>2755.3609165176103</v>
      </c>
      <c r="Z26" s="241">
        <v>2752.8810916927446</v>
      </c>
      <c r="AA26" s="243">
        <v>2750.4034987102214</v>
      </c>
    </row>
    <row r="27" spans="1:117" ht="16.5">
      <c r="B27" s="98"/>
      <c r="C27" s="95" t="s">
        <v>194</v>
      </c>
      <c r="D27" s="95"/>
      <c r="E27" s="95"/>
      <c r="F27" s="96"/>
      <c r="G27" s="8" t="s">
        <v>139</v>
      </c>
      <c r="H27" s="110">
        <v>64.466311188485207</v>
      </c>
      <c r="I27" s="103">
        <v>64.524728559177703</v>
      </c>
      <c r="J27" s="103">
        <v>64.710259173175984</v>
      </c>
      <c r="K27" s="102">
        <v>64.931043790019018</v>
      </c>
      <c r="L27" s="104">
        <v>64.661598726913951</v>
      </c>
      <c r="M27" s="103">
        <v>64.439419456455099</v>
      </c>
      <c r="N27" s="103">
        <v>64.335382472457638</v>
      </c>
      <c r="O27" s="102">
        <v>64.428844098114155</v>
      </c>
      <c r="P27" s="103">
        <v>64.475875984392474</v>
      </c>
      <c r="Q27" s="103">
        <v>64.507036908787242</v>
      </c>
      <c r="R27" s="103">
        <v>64.53788542958452</v>
      </c>
      <c r="S27" s="103">
        <v>64.578115913946561</v>
      </c>
      <c r="T27" s="104">
        <v>64.62158847780276</v>
      </c>
      <c r="U27" s="103">
        <v>64.678795399663059</v>
      </c>
      <c r="V27" s="103">
        <v>64.738856639227251</v>
      </c>
      <c r="W27" s="102">
        <v>64.801796176010853</v>
      </c>
      <c r="X27" s="103">
        <v>64.853815510680647</v>
      </c>
      <c r="Y27" s="103">
        <v>64.905516051256299</v>
      </c>
      <c r="Z27" s="103">
        <v>64.956894808572571</v>
      </c>
      <c r="AA27" s="105">
        <v>65.007948789566555</v>
      </c>
    </row>
    <row r="28" spans="1:117" ht="15" thickBot="1">
      <c r="A28" s="269"/>
      <c r="B28" s="273"/>
      <c r="C28" s="274" t="s">
        <v>202</v>
      </c>
      <c r="D28" s="274"/>
      <c r="E28" s="274"/>
      <c r="F28" s="275"/>
      <c r="G28" s="276" t="s">
        <v>139</v>
      </c>
      <c r="H28" s="277">
        <v>6.1302838923052256</v>
      </c>
      <c r="I28" s="107">
        <v>6.08629809468869</v>
      </c>
      <c r="J28" s="107">
        <v>6.0590398798251375</v>
      </c>
      <c r="K28" s="106">
        <v>6.0387360651532713</v>
      </c>
      <c r="L28" s="108">
        <v>6.1555059285796094</v>
      </c>
      <c r="M28" s="107">
        <v>6.1365148614352796</v>
      </c>
      <c r="N28" s="107">
        <v>6.1209421863769302</v>
      </c>
      <c r="O28" s="106">
        <v>6.1081725928290833</v>
      </c>
      <c r="P28" s="107">
        <v>6.0977015261198479</v>
      </c>
      <c r="Q28" s="107">
        <v>6.0891152514182751</v>
      </c>
      <c r="R28" s="107">
        <v>6.0820745061629866</v>
      </c>
      <c r="S28" s="107">
        <v>6.0763010950536493</v>
      </c>
      <c r="T28" s="108">
        <v>6.0686709855482839</v>
      </c>
      <c r="U28" s="107">
        <v>6.0618038869934558</v>
      </c>
      <c r="V28" s="107">
        <v>6.0556234982941106</v>
      </c>
      <c r="W28" s="106">
        <v>6.0500611484646996</v>
      </c>
      <c r="X28" s="107">
        <v>6.0450550336182287</v>
      </c>
      <c r="Y28" s="107">
        <v>6.0405495302564063</v>
      </c>
      <c r="Z28" s="107">
        <v>6.0364945772307648</v>
      </c>
      <c r="AA28" s="109">
        <v>6.0328451195076882</v>
      </c>
    </row>
    <row r="29" spans="1:117" ht="15" thickBot="1">
      <c r="A29" s="269"/>
      <c r="B29" s="269"/>
      <c r="C29" s="269"/>
      <c r="D29" s="269"/>
      <c r="E29" s="269"/>
      <c r="F29" s="269"/>
      <c r="G29" s="269"/>
      <c r="H29" s="269"/>
    </row>
    <row r="30" spans="1:117" ht="30" customHeight="1">
      <c r="A30" s="269"/>
      <c r="B30" s="287" t="str">
        <f>" "&amp;Súhrn!$H$3&amp;" - trh práce [zmena oproti predchádzajúcemu obdobiu]"</f>
        <v xml:space="preserve"> Letná strednodobá predikcia (P2Q-2025) - trh práce [zmena oproti predchádzajúcemu obdobiu]</v>
      </c>
      <c r="C30" s="288"/>
      <c r="D30" s="288"/>
      <c r="E30" s="288"/>
      <c r="F30" s="288"/>
      <c r="G30" s="288"/>
      <c r="H30" s="288"/>
      <c r="I30" s="288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6"/>
    </row>
    <row r="31" spans="1:117">
      <c r="B31" s="371" t="s">
        <v>27</v>
      </c>
      <c r="C31" s="372"/>
      <c r="D31" s="372"/>
      <c r="E31" s="372"/>
      <c r="F31" s="373"/>
      <c r="G31" s="374" t="s">
        <v>61</v>
      </c>
      <c r="H31" s="113" t="str">
        <f t="shared" ref="H31:K31" si="0">H$3</f>
        <v>Skutočnosť</v>
      </c>
      <c r="I31" s="377">
        <f t="shared" si="0"/>
        <v>2025</v>
      </c>
      <c r="J31" s="377">
        <f t="shared" si="0"/>
        <v>2026</v>
      </c>
      <c r="K31" s="378">
        <f t="shared" si="0"/>
        <v>2027</v>
      </c>
      <c r="L31" s="359">
        <f>L$3</f>
        <v>2024</v>
      </c>
      <c r="M31" s="360"/>
      <c r="N31" s="360"/>
      <c r="O31" s="362"/>
      <c r="P31" s="359">
        <f>P$3</f>
        <v>2025</v>
      </c>
      <c r="Q31" s="360"/>
      <c r="R31" s="360"/>
      <c r="S31" s="362"/>
      <c r="T31" s="359">
        <f>T$3</f>
        <v>2026</v>
      </c>
      <c r="U31" s="360"/>
      <c r="V31" s="360"/>
      <c r="W31" s="362"/>
      <c r="X31" s="359">
        <f>X$3</f>
        <v>2027</v>
      </c>
      <c r="Y31" s="360"/>
      <c r="Z31" s="360"/>
      <c r="AA31" s="361"/>
    </row>
    <row r="32" spans="1:117">
      <c r="B32" s="366"/>
      <c r="C32" s="367"/>
      <c r="D32" s="367"/>
      <c r="E32" s="367"/>
      <c r="F32" s="368"/>
      <c r="G32" s="370"/>
      <c r="H32" s="268">
        <f>$H$4</f>
        <v>2024</v>
      </c>
      <c r="I32" s="376"/>
      <c r="J32" s="376"/>
      <c r="K32" s="379"/>
      <c r="L32" s="115" t="s">
        <v>3</v>
      </c>
      <c r="M32" s="116" t="s">
        <v>4</v>
      </c>
      <c r="N32" s="116" t="s">
        <v>5</v>
      </c>
      <c r="O32" s="117" t="s">
        <v>6</v>
      </c>
      <c r="P32" s="115" t="s">
        <v>3</v>
      </c>
      <c r="Q32" s="116" t="s">
        <v>4</v>
      </c>
      <c r="R32" s="116" t="s">
        <v>5</v>
      </c>
      <c r="S32" s="117" t="s">
        <v>6</v>
      </c>
      <c r="T32" s="115" t="s">
        <v>3</v>
      </c>
      <c r="U32" s="116" t="s">
        <v>4</v>
      </c>
      <c r="V32" s="116" t="s">
        <v>5</v>
      </c>
      <c r="W32" s="117" t="s">
        <v>6</v>
      </c>
      <c r="X32" s="116" t="s">
        <v>3</v>
      </c>
      <c r="Y32" s="116" t="s">
        <v>4</v>
      </c>
      <c r="Z32" s="116" t="s">
        <v>5</v>
      </c>
      <c r="AA32" s="293" t="s">
        <v>6</v>
      </c>
    </row>
    <row r="33" spans="2:27" ht="3.75" customHeight="1">
      <c r="B33" s="119"/>
      <c r="C33" s="120"/>
      <c r="D33" s="120"/>
      <c r="E33" s="120"/>
      <c r="F33" s="121"/>
      <c r="G33" s="122"/>
      <c r="H33" s="212"/>
      <c r="I33" s="175"/>
      <c r="J33" s="175"/>
      <c r="K33" s="176"/>
      <c r="L33" s="177"/>
      <c r="M33" s="124"/>
      <c r="N33" s="124"/>
      <c r="O33" s="123"/>
      <c r="P33" s="124"/>
      <c r="Q33" s="124"/>
      <c r="R33" s="124"/>
      <c r="S33" s="124"/>
      <c r="T33" s="177"/>
      <c r="U33" s="124"/>
      <c r="V33" s="124"/>
      <c r="W33" s="123"/>
      <c r="X33" s="124"/>
      <c r="Y33" s="124"/>
      <c r="Z33" s="124"/>
      <c r="AA33" s="159"/>
    </row>
    <row r="34" spans="2:27">
      <c r="B34" s="119" t="s">
        <v>23</v>
      </c>
      <c r="C34" s="120"/>
      <c r="D34" s="120"/>
      <c r="E34" s="120"/>
      <c r="F34" s="179"/>
      <c r="G34" s="211"/>
      <c r="H34" s="212"/>
      <c r="I34" s="175"/>
      <c r="J34" s="175"/>
      <c r="K34" s="176"/>
      <c r="L34" s="177"/>
      <c r="M34" s="124"/>
      <c r="N34" s="124"/>
      <c r="O34" s="123"/>
      <c r="P34" s="124"/>
      <c r="Q34" s="124"/>
      <c r="R34" s="124"/>
      <c r="S34" s="124"/>
      <c r="T34" s="177"/>
      <c r="U34" s="124"/>
      <c r="V34" s="124"/>
      <c r="W34" s="123"/>
      <c r="X34" s="124"/>
      <c r="Y34" s="124"/>
      <c r="Z34" s="124"/>
      <c r="AA34" s="159"/>
    </row>
    <row r="35" spans="2:27">
      <c r="B35" s="119"/>
      <c r="C35" s="178" t="s">
        <v>10</v>
      </c>
      <c r="D35" s="120"/>
      <c r="E35" s="120"/>
      <c r="F35" s="179"/>
      <c r="G35" s="48" t="s">
        <v>151</v>
      </c>
      <c r="H35" s="16">
        <v>-0.15480321339919101</v>
      </c>
      <c r="I35" s="17">
        <v>-0.40475398979663169</v>
      </c>
      <c r="J35" s="17">
        <v>-0.27220827676585202</v>
      </c>
      <c r="K35" s="18">
        <v>-0.13875866433608053</v>
      </c>
      <c r="L35" s="147">
        <v>-0.13782165401589452</v>
      </c>
      <c r="M35" s="146">
        <v>-8.1836594117277173E-3</v>
      </c>
      <c r="N35" s="146">
        <v>-5.1573612077589814E-2</v>
      </c>
      <c r="O35" s="145">
        <v>-0.10019660755273208</v>
      </c>
      <c r="P35" s="146">
        <v>-0.25912487380480798</v>
      </c>
      <c r="Q35" s="146">
        <v>-6.7261598453427496E-3</v>
      </c>
      <c r="R35" s="146">
        <v>-3.0148162054089767E-2</v>
      </c>
      <c r="S35" s="146">
        <v>-9.1803029353471288E-2</v>
      </c>
      <c r="T35" s="147">
        <v>-9.1829279378387696E-2</v>
      </c>
      <c r="U35" s="146">
        <v>-7.4760067072176639E-2</v>
      </c>
      <c r="V35" s="146">
        <v>-5.4110725548824234E-2</v>
      </c>
      <c r="W35" s="145">
        <v>-4.7671771946355079E-2</v>
      </c>
      <c r="X35" s="146">
        <v>-3.7986588616689687E-2</v>
      </c>
      <c r="Y35" s="146">
        <v>-2.5785514532117304E-2</v>
      </c>
      <c r="Z35" s="146">
        <v>-7.2376911616487405E-3</v>
      </c>
      <c r="AA35" s="148">
        <v>1.4569991840659213E-2</v>
      </c>
    </row>
    <row r="36" spans="2:27" ht="4.3499999999999996" customHeight="1">
      <c r="B36" s="130"/>
      <c r="C36" s="125"/>
      <c r="D36" s="160"/>
      <c r="E36" s="125"/>
      <c r="F36" s="128"/>
      <c r="G36" s="48"/>
      <c r="H36" s="245"/>
      <c r="I36" s="125"/>
      <c r="J36" s="125"/>
      <c r="K36" s="128"/>
      <c r="L36" s="127"/>
      <c r="M36" s="125"/>
      <c r="N36" s="125"/>
      <c r="O36" s="128"/>
      <c r="P36" s="125"/>
      <c r="Q36" s="125"/>
      <c r="R36" s="125"/>
      <c r="S36" s="125"/>
      <c r="T36" s="127"/>
      <c r="U36" s="125"/>
      <c r="V36" s="125"/>
      <c r="W36" s="128"/>
      <c r="X36" s="125"/>
      <c r="Y36" s="125"/>
      <c r="Z36" s="125"/>
      <c r="AA36" s="129"/>
    </row>
    <row r="37" spans="2:27">
      <c r="B37" s="130"/>
      <c r="C37" s="125"/>
      <c r="D37" s="160" t="s">
        <v>40</v>
      </c>
      <c r="E37" s="125"/>
      <c r="F37" s="128"/>
      <c r="G37" s="48" t="s">
        <v>151</v>
      </c>
      <c r="H37" s="155">
        <v>-0.3576358719341215</v>
      </c>
      <c r="I37" s="146">
        <v>-0.45054552390536173</v>
      </c>
      <c r="J37" s="146">
        <v>-0.27401653155908434</v>
      </c>
      <c r="K37" s="145">
        <v>-0.13302530756615738</v>
      </c>
      <c r="L37" s="317"/>
      <c r="M37" s="318"/>
      <c r="N37" s="318"/>
      <c r="O37" s="319"/>
      <c r="P37" s="318"/>
      <c r="Q37" s="318"/>
      <c r="R37" s="318"/>
      <c r="S37" s="318"/>
      <c r="T37" s="317"/>
      <c r="U37" s="318"/>
      <c r="V37" s="318"/>
      <c r="W37" s="319"/>
      <c r="X37" s="318"/>
      <c r="Y37" s="318"/>
      <c r="Z37" s="318"/>
      <c r="AA37" s="320"/>
    </row>
    <row r="38" spans="2:27">
      <c r="B38" s="130"/>
      <c r="C38" s="125"/>
      <c r="D38" s="160" t="s">
        <v>41</v>
      </c>
      <c r="E38" s="125"/>
      <c r="F38" s="128"/>
      <c r="G38" s="48" t="s">
        <v>151</v>
      </c>
      <c r="H38" s="155">
        <v>1.0679429429430058</v>
      </c>
      <c r="I38" s="146">
        <v>-0.13260030835479597</v>
      </c>
      <c r="J38" s="146">
        <v>-0.2614954572718915</v>
      </c>
      <c r="K38" s="145">
        <v>-0.17272108254317686</v>
      </c>
      <c r="L38" s="317"/>
      <c r="M38" s="318"/>
      <c r="N38" s="318"/>
      <c r="O38" s="319"/>
      <c r="P38" s="318"/>
      <c r="Q38" s="318"/>
      <c r="R38" s="318"/>
      <c r="S38" s="318"/>
      <c r="T38" s="317"/>
      <c r="U38" s="318"/>
      <c r="V38" s="318"/>
      <c r="W38" s="319"/>
      <c r="X38" s="318"/>
      <c r="Y38" s="318"/>
      <c r="Z38" s="318"/>
      <c r="AA38" s="320"/>
    </row>
    <row r="39" spans="2:27" ht="4.3499999999999996" customHeight="1">
      <c r="B39" s="130"/>
      <c r="C39" s="125"/>
      <c r="D39" s="125"/>
      <c r="E39" s="125"/>
      <c r="F39" s="128"/>
      <c r="G39" s="48"/>
      <c r="H39" s="245"/>
      <c r="I39" s="125"/>
      <c r="J39" s="125"/>
      <c r="K39" s="128"/>
      <c r="L39" s="127"/>
      <c r="M39" s="125"/>
      <c r="N39" s="125"/>
      <c r="O39" s="128"/>
      <c r="P39" s="125"/>
      <c r="Q39" s="125"/>
      <c r="R39" s="125"/>
      <c r="S39" s="125"/>
      <c r="T39" s="127"/>
      <c r="U39" s="125"/>
      <c r="V39" s="125"/>
      <c r="W39" s="128"/>
      <c r="X39" s="125"/>
      <c r="Y39" s="125"/>
      <c r="Z39" s="125"/>
      <c r="AA39" s="129"/>
    </row>
    <row r="40" spans="2:27">
      <c r="B40" s="130"/>
      <c r="C40" s="125" t="s">
        <v>42</v>
      </c>
      <c r="D40" s="125"/>
      <c r="E40" s="125"/>
      <c r="F40" s="128"/>
      <c r="G40" s="48" t="s">
        <v>151</v>
      </c>
      <c r="H40" s="155">
        <v>-8.7676711524949553</v>
      </c>
      <c r="I40" s="146">
        <v>-0.42849989169722846</v>
      </c>
      <c r="J40" s="146">
        <v>10.231245587853067</v>
      </c>
      <c r="K40" s="145">
        <v>2.4920033028109145</v>
      </c>
      <c r="L40" s="147">
        <v>-1.554582595683911</v>
      </c>
      <c r="M40" s="146">
        <v>-4.1191332883268359</v>
      </c>
      <c r="N40" s="146">
        <v>-0.84259578791500189</v>
      </c>
      <c r="O40" s="145">
        <v>-1.3455001055446871</v>
      </c>
      <c r="P40" s="146">
        <v>6.2734124851445472E-2</v>
      </c>
      <c r="Q40" s="146">
        <v>0.72352683892214031</v>
      </c>
      <c r="R40" s="146">
        <v>0.7431084698160646</v>
      </c>
      <c r="S40" s="146">
        <v>4.4589397533125776</v>
      </c>
      <c r="T40" s="147">
        <v>3.1235422558587373</v>
      </c>
      <c r="U40" s="146">
        <v>2.346069954413224</v>
      </c>
      <c r="V40" s="146">
        <v>1.6316604079319745</v>
      </c>
      <c r="W40" s="145">
        <v>1.2150664256139123</v>
      </c>
      <c r="X40" s="146">
        <v>0.47823553533619645</v>
      </c>
      <c r="Y40" s="146">
        <v>0.10053419642895278</v>
      </c>
      <c r="Z40" s="146">
        <v>-0.33605028056284425</v>
      </c>
      <c r="AA40" s="148">
        <v>-0.79662904534160361</v>
      </c>
    </row>
    <row r="41" spans="2:27">
      <c r="B41" s="130"/>
      <c r="C41" s="125" t="s">
        <v>8</v>
      </c>
      <c r="D41" s="125"/>
      <c r="E41" s="125"/>
      <c r="F41" s="128"/>
      <c r="G41" s="48" t="s">
        <v>157</v>
      </c>
      <c r="H41" s="155">
        <v>-0.50578622011891938</v>
      </c>
      <c r="I41" s="146">
        <v>-2.3185262317159533E-2</v>
      </c>
      <c r="J41" s="146">
        <v>0.5554427535147427</v>
      </c>
      <c r="K41" s="145">
        <v>0.1657332457639403</v>
      </c>
      <c r="L41" s="147">
        <v>-8.9010701067016723E-2</v>
      </c>
      <c r="M41" s="146">
        <v>-0.21222582775647925</v>
      </c>
      <c r="N41" s="146">
        <v>-3.8456000361424686E-2</v>
      </c>
      <c r="O41" s="145">
        <v>-7.9770806044403286E-2</v>
      </c>
      <c r="P41" s="146">
        <v>4.7951581830310563E-4</v>
      </c>
      <c r="Q41" s="146">
        <v>3.8620881956807906E-2</v>
      </c>
      <c r="R41" s="146">
        <v>4.0471146319778772E-2</v>
      </c>
      <c r="S41" s="146">
        <v>0.23698619556070805</v>
      </c>
      <c r="T41" s="147">
        <v>0.17610392454023294</v>
      </c>
      <c r="U41" s="146">
        <v>0.13746672356977976</v>
      </c>
      <c r="V41" s="146">
        <v>9.9140609158644005E-2</v>
      </c>
      <c r="W41" s="145">
        <v>7.6152165592924259E-2</v>
      </c>
      <c r="X41" s="146">
        <v>3.4172487422014924E-2</v>
      </c>
      <c r="Y41" s="146">
        <v>1.1523493909625093E-2</v>
      </c>
      <c r="Z41" s="146">
        <v>-1.4909481644553163E-2</v>
      </c>
      <c r="AA41" s="148">
        <v>-4.2712923737912162E-2</v>
      </c>
    </row>
    <row r="42" spans="2:27" ht="4.3499999999999996" customHeight="1">
      <c r="B42" s="130"/>
      <c r="C42" s="125"/>
      <c r="D42" s="125"/>
      <c r="E42" s="125"/>
      <c r="F42" s="128"/>
      <c r="G42" s="48"/>
      <c r="H42" s="245"/>
      <c r="I42" s="125"/>
      <c r="J42" s="125"/>
      <c r="K42" s="128"/>
      <c r="L42" s="127"/>
      <c r="M42" s="125"/>
      <c r="N42" s="125"/>
      <c r="O42" s="128"/>
      <c r="P42" s="125"/>
      <c r="Q42" s="125"/>
      <c r="R42" s="125"/>
      <c r="S42" s="125"/>
      <c r="T42" s="127"/>
      <c r="U42" s="125"/>
      <c r="V42" s="125"/>
      <c r="W42" s="128"/>
      <c r="X42" s="125"/>
      <c r="Y42" s="125"/>
      <c r="Z42" s="125"/>
      <c r="AA42" s="129"/>
    </row>
    <row r="43" spans="2:27">
      <c r="B43" s="119" t="s">
        <v>22</v>
      </c>
      <c r="C43" s="125"/>
      <c r="D43" s="125"/>
      <c r="E43" s="125"/>
      <c r="F43" s="128"/>
      <c r="G43" s="48"/>
      <c r="H43" s="245"/>
      <c r="I43" s="125"/>
      <c r="J43" s="125"/>
      <c r="K43" s="128"/>
      <c r="L43" s="127"/>
      <c r="M43" s="125"/>
      <c r="N43" s="125"/>
      <c r="O43" s="128"/>
      <c r="P43" s="125"/>
      <c r="Q43" s="125"/>
      <c r="R43" s="125"/>
      <c r="S43" s="125"/>
      <c r="T43" s="127"/>
      <c r="U43" s="125"/>
      <c r="V43" s="125"/>
      <c r="W43" s="128"/>
      <c r="X43" s="125"/>
      <c r="Y43" s="125"/>
      <c r="Z43" s="125"/>
      <c r="AA43" s="129"/>
    </row>
    <row r="44" spans="2:27">
      <c r="B44" s="130"/>
      <c r="C44" s="125" t="s">
        <v>74</v>
      </c>
      <c r="D44" s="125"/>
      <c r="E44" s="125"/>
      <c r="F44" s="128"/>
      <c r="G44" s="48" t="s">
        <v>151</v>
      </c>
      <c r="H44" s="294">
        <v>7.3256868725421782</v>
      </c>
      <c r="I44" s="295">
        <v>5.006916969987401</v>
      </c>
      <c r="J44" s="295">
        <v>4.3144124697246866</v>
      </c>
      <c r="K44" s="182">
        <v>4.5832697947509189</v>
      </c>
      <c r="L44" s="296">
        <v>1.3541312837454598</v>
      </c>
      <c r="M44" s="295">
        <v>1.1758886888477065</v>
      </c>
      <c r="N44" s="295">
        <v>1.1620235128252432</v>
      </c>
      <c r="O44" s="182">
        <v>1.4235063681271782</v>
      </c>
      <c r="P44" s="295">
        <v>0.88652381973565753</v>
      </c>
      <c r="Q44" s="295">
        <v>1.5248059228479605</v>
      </c>
      <c r="R44" s="295">
        <v>1.3703870658592763</v>
      </c>
      <c r="S44" s="295">
        <v>1.0322530819120601</v>
      </c>
      <c r="T44" s="296">
        <v>1.2158989533446913</v>
      </c>
      <c r="U44" s="295">
        <v>0.89440075354308135</v>
      </c>
      <c r="V44" s="295">
        <v>0.69133567758690617</v>
      </c>
      <c r="W44" s="182">
        <v>0.72590916722418797</v>
      </c>
      <c r="X44" s="295">
        <v>1.4036161321543119</v>
      </c>
      <c r="Y44" s="295">
        <v>1.2720994198225526</v>
      </c>
      <c r="Z44" s="295">
        <v>1.4301575650139</v>
      </c>
      <c r="AA44" s="297">
        <v>1.2563076922597531</v>
      </c>
    </row>
    <row r="45" spans="2:27">
      <c r="B45" s="130"/>
      <c r="C45" s="44" t="s">
        <v>200</v>
      </c>
      <c r="D45" s="44"/>
      <c r="E45" s="44"/>
      <c r="F45" s="46"/>
      <c r="G45" s="48" t="s">
        <v>151</v>
      </c>
      <c r="H45" s="298">
        <v>5.8558864180170218</v>
      </c>
      <c r="I45" s="299">
        <v>4.7932693222697083</v>
      </c>
      <c r="J45" s="299">
        <v>4.3949853806867623</v>
      </c>
      <c r="K45" s="300">
        <v>4.3842801635355642</v>
      </c>
      <c r="L45" s="296">
        <v>0.6407759406581226</v>
      </c>
      <c r="M45" s="301">
        <v>0.85230807911513828</v>
      </c>
      <c r="N45" s="301">
        <v>1.174818648885867</v>
      </c>
      <c r="O45" s="182">
        <v>1.2433872425082537</v>
      </c>
      <c r="P45" s="295">
        <v>0.88652381973566285</v>
      </c>
      <c r="Q45" s="295">
        <v>1.5254252432284288</v>
      </c>
      <c r="R45" s="295">
        <v>1.370786753594655</v>
      </c>
      <c r="S45" s="295">
        <v>1.0349899277541041</v>
      </c>
      <c r="T45" s="296">
        <v>1.3239476815775086</v>
      </c>
      <c r="U45" s="301">
        <v>0.8765346093172921</v>
      </c>
      <c r="V45" s="301">
        <v>0.66754995059297162</v>
      </c>
      <c r="W45" s="182">
        <v>0.69949212928073212</v>
      </c>
      <c r="X45" s="301">
        <v>1.2602885329674018</v>
      </c>
      <c r="Y45" s="301">
        <v>1.2680546960607497</v>
      </c>
      <c r="Z45" s="301">
        <v>1.4149282402446284</v>
      </c>
      <c r="AA45" s="297">
        <v>1.2457146850472611</v>
      </c>
    </row>
    <row r="46" spans="2:27">
      <c r="B46" s="130"/>
      <c r="C46" s="125"/>
      <c r="D46" s="160" t="s">
        <v>43</v>
      </c>
      <c r="E46" s="125"/>
      <c r="F46" s="128"/>
      <c r="G46" s="48" t="s">
        <v>151</v>
      </c>
      <c r="H46" s="302">
        <v>5.4030446055454888</v>
      </c>
      <c r="I46" s="303">
        <v>4.6029123425630303</v>
      </c>
      <c r="J46" s="303">
        <v>3.9121948371485047</v>
      </c>
      <c r="K46" s="304">
        <v>4.7517957325157454</v>
      </c>
      <c r="L46" s="317"/>
      <c r="M46" s="321"/>
      <c r="N46" s="321"/>
      <c r="O46" s="319"/>
      <c r="P46" s="318"/>
      <c r="Q46" s="318"/>
      <c r="R46" s="318"/>
      <c r="S46" s="318"/>
      <c r="T46" s="317"/>
      <c r="U46" s="321"/>
      <c r="V46" s="321"/>
      <c r="W46" s="319"/>
      <c r="X46" s="321"/>
      <c r="Y46" s="321"/>
      <c r="Z46" s="321"/>
      <c r="AA46" s="320"/>
    </row>
    <row r="47" spans="2:27">
      <c r="B47" s="130"/>
      <c r="C47" s="125"/>
      <c r="D47" s="160" t="s">
        <v>170</v>
      </c>
      <c r="E47" s="125"/>
      <c r="F47" s="128"/>
      <c r="G47" s="48" t="s">
        <v>151</v>
      </c>
      <c r="H47" s="302">
        <v>7.0290648143715373</v>
      </c>
      <c r="I47" s="303">
        <v>5.1910611953814225</v>
      </c>
      <c r="J47" s="303">
        <v>5.7462642038441629</v>
      </c>
      <c r="K47" s="304">
        <v>3.3350959336903401</v>
      </c>
      <c r="L47" s="317"/>
      <c r="M47" s="321"/>
      <c r="N47" s="321"/>
      <c r="O47" s="319"/>
      <c r="P47" s="318"/>
      <c r="Q47" s="318"/>
      <c r="R47" s="318"/>
      <c r="S47" s="318"/>
      <c r="T47" s="317"/>
      <c r="U47" s="321"/>
      <c r="V47" s="321"/>
      <c r="W47" s="319"/>
      <c r="X47" s="321"/>
      <c r="Y47" s="321"/>
      <c r="Z47" s="321"/>
      <c r="AA47" s="320"/>
    </row>
    <row r="48" spans="2:27" s="9" customFormat="1">
      <c r="B48" s="45"/>
      <c r="C48" s="44" t="s">
        <v>201</v>
      </c>
      <c r="D48" s="44"/>
      <c r="E48" s="44"/>
      <c r="F48" s="46"/>
      <c r="G48" s="47" t="s">
        <v>151</v>
      </c>
      <c r="H48" s="305">
        <v>3.0162813669696362</v>
      </c>
      <c r="I48" s="306">
        <v>0.90969960780029169</v>
      </c>
      <c r="J48" s="306">
        <v>1.8859883288011332</v>
      </c>
      <c r="K48" s="307">
        <v>1.2680327299482457</v>
      </c>
      <c r="L48" s="296">
        <v>5.1067755662529635E-2</v>
      </c>
      <c r="M48" s="301">
        <v>0.37398217150162338</v>
      </c>
      <c r="N48" s="301">
        <v>0.2631938124792299</v>
      </c>
      <c r="O48" s="182">
        <v>0.19922508932359051</v>
      </c>
      <c r="P48" s="295">
        <v>-0.51220781884848066</v>
      </c>
      <c r="Q48" s="295">
        <v>1.0007725736863193</v>
      </c>
      <c r="R48" s="295">
        <v>0.37432839194566725</v>
      </c>
      <c r="S48" s="295">
        <v>0.43018171302260555</v>
      </c>
      <c r="T48" s="296">
        <v>0.83422282918719759</v>
      </c>
      <c r="U48" s="301">
        <v>0.3357098098133946</v>
      </c>
      <c r="V48" s="301">
        <v>-6.4593946268871605E-2</v>
      </c>
      <c r="W48" s="182">
        <v>0.26833793898173042</v>
      </c>
      <c r="X48" s="301">
        <v>3.945671978257792E-2</v>
      </c>
      <c r="Y48" s="301">
        <v>0.76431329554118577</v>
      </c>
      <c r="Z48" s="301">
        <v>0.49366739109612467</v>
      </c>
      <c r="AA48" s="297">
        <v>0.58004979227290221</v>
      </c>
    </row>
    <row r="49" spans="2:27">
      <c r="B49" s="130"/>
      <c r="C49" s="125" t="s">
        <v>181</v>
      </c>
      <c r="D49" s="125"/>
      <c r="E49" s="125"/>
      <c r="F49" s="128"/>
      <c r="G49" s="48" t="s">
        <v>151</v>
      </c>
      <c r="H49" s="155">
        <v>2.2199174346585409</v>
      </c>
      <c r="I49" s="146">
        <v>1.6020223265428513</v>
      </c>
      <c r="J49" s="146">
        <v>1.9089923918157865</v>
      </c>
      <c r="K49" s="145">
        <v>2.269196362366003</v>
      </c>
      <c r="L49" s="147">
        <v>0.82440138568362897</v>
      </c>
      <c r="M49" s="146">
        <v>0.17692166466038373</v>
      </c>
      <c r="N49" s="146">
        <v>0.30306948252810173</v>
      </c>
      <c r="O49" s="145">
        <v>0.4527699265808991</v>
      </c>
      <c r="P49" s="146">
        <v>0.45224614763128557</v>
      </c>
      <c r="Q49" s="146">
        <v>0.25902453085025456</v>
      </c>
      <c r="R49" s="146">
        <v>0.57577308381296177</v>
      </c>
      <c r="S49" s="146">
        <v>0.48938180354657845</v>
      </c>
      <c r="T49" s="147">
        <v>0.52542219065732354</v>
      </c>
      <c r="U49" s="146">
        <v>0.46770622918886318</v>
      </c>
      <c r="V49" s="146">
        <v>0.44404095848750558</v>
      </c>
      <c r="W49" s="145">
        <v>0.31206456888614298</v>
      </c>
      <c r="X49" s="146">
        <v>0.56280506117177254</v>
      </c>
      <c r="Y49" s="146">
        <v>0.62408521257812311</v>
      </c>
      <c r="Z49" s="146">
        <v>0.90275253406812794</v>
      </c>
      <c r="AA49" s="148">
        <v>0.77019479664276957</v>
      </c>
    </row>
    <row r="50" spans="2:27" ht="4.3499999999999996" customHeight="1">
      <c r="B50" s="130"/>
      <c r="C50" s="125"/>
      <c r="D50" s="125"/>
      <c r="E50" s="125"/>
      <c r="F50" s="128"/>
      <c r="G50" s="48"/>
      <c r="H50" s="245"/>
      <c r="I50" s="125"/>
      <c r="J50" s="125"/>
      <c r="K50" s="128"/>
      <c r="L50" s="127"/>
      <c r="M50" s="125"/>
      <c r="N50" s="125"/>
      <c r="O50" s="128"/>
      <c r="P50" s="125"/>
      <c r="Q50" s="125"/>
      <c r="R50" s="125"/>
      <c r="S50" s="125"/>
      <c r="T50" s="127"/>
      <c r="U50" s="125"/>
      <c r="V50" s="125"/>
      <c r="W50" s="128"/>
      <c r="X50" s="125"/>
      <c r="Y50" s="125"/>
      <c r="Z50" s="125"/>
      <c r="AA50" s="129"/>
    </row>
    <row r="51" spans="2:27">
      <c r="B51" s="119" t="s">
        <v>24</v>
      </c>
      <c r="C51" s="125"/>
      <c r="D51" s="125"/>
      <c r="E51" s="125"/>
      <c r="F51" s="128"/>
      <c r="G51" s="48"/>
      <c r="H51" s="245"/>
      <c r="I51" s="127"/>
      <c r="J51" s="125"/>
      <c r="K51" s="128"/>
      <c r="L51" s="127"/>
      <c r="M51" s="125"/>
      <c r="N51" s="125"/>
      <c r="O51" s="128"/>
      <c r="P51" s="125"/>
      <c r="Q51" s="125"/>
      <c r="R51" s="125"/>
      <c r="S51" s="125"/>
      <c r="T51" s="127"/>
      <c r="U51" s="125"/>
      <c r="V51" s="125"/>
      <c r="W51" s="128"/>
      <c r="X51" s="125"/>
      <c r="Y51" s="125"/>
      <c r="Z51" s="125"/>
      <c r="AA51" s="129"/>
    </row>
    <row r="52" spans="2:27">
      <c r="B52" s="130"/>
      <c r="C52" s="125" t="s">
        <v>178</v>
      </c>
      <c r="D52" s="125"/>
      <c r="E52" s="125"/>
      <c r="F52" s="128"/>
      <c r="G52" s="48" t="s">
        <v>151</v>
      </c>
      <c r="H52" s="155">
        <v>0.20540645836419458</v>
      </c>
      <c r="I52" s="146">
        <v>-8.1099030801084382E-2</v>
      </c>
      <c r="J52" s="146">
        <v>-0.48913722069029575</v>
      </c>
      <c r="K52" s="145">
        <v>-0.66423648447239714</v>
      </c>
      <c r="L52" s="147">
        <v>5.3451939031361917E-2</v>
      </c>
      <c r="M52" s="146">
        <v>4.8673639777646827E-2</v>
      </c>
      <c r="N52" s="146">
        <v>4.0742981535530021E-2</v>
      </c>
      <c r="O52" s="145">
        <v>2.1749323621733652E-2</v>
      </c>
      <c r="P52" s="146">
        <v>-1.9470997311415772E-2</v>
      </c>
      <c r="Q52" s="146">
        <v>-6.6851675471880867E-2</v>
      </c>
      <c r="R52" s="146">
        <v>-7.6502370292246269E-2</v>
      </c>
      <c r="S52" s="146">
        <v>-8.8397381507348882E-2</v>
      </c>
      <c r="T52" s="147">
        <v>-0.13218386569914742</v>
      </c>
      <c r="U52" s="146">
        <v>-0.15428180537378466</v>
      </c>
      <c r="V52" s="146">
        <v>-0.15954230794221758</v>
      </c>
      <c r="W52" s="145">
        <v>-0.16482738336452485</v>
      </c>
      <c r="X52" s="146">
        <v>-0.17013794849131614</v>
      </c>
      <c r="Y52" s="146">
        <v>-0.16958339018262336</v>
      </c>
      <c r="Z52" s="146">
        <v>-0.16902550850987552</v>
      </c>
      <c r="AA52" s="148">
        <v>-0.16846430069064411</v>
      </c>
    </row>
    <row r="53" spans="2:27" ht="15" thickBot="1">
      <c r="B53" s="137"/>
      <c r="C53" s="138" t="s">
        <v>25</v>
      </c>
      <c r="D53" s="138"/>
      <c r="E53" s="138"/>
      <c r="F53" s="139"/>
      <c r="G53" s="162" t="s">
        <v>151</v>
      </c>
      <c r="H53" s="156">
        <v>-0.12218331032080698</v>
      </c>
      <c r="I53" s="150">
        <v>9.4603017099359477E-3</v>
      </c>
      <c r="J53" s="150">
        <v>-0.20314390965927487</v>
      </c>
      <c r="K53" s="149">
        <v>-0.32529532904663938</v>
      </c>
      <c r="L53" s="152">
        <v>2.9015642415373577E-2</v>
      </c>
      <c r="M53" s="150">
        <v>-0.29509672404432763</v>
      </c>
      <c r="N53" s="150">
        <v>-0.12077208586350707</v>
      </c>
      <c r="O53" s="149">
        <v>0.16705343053050115</v>
      </c>
      <c r="P53" s="150">
        <v>5.3512973391818264E-2</v>
      </c>
      <c r="Q53" s="150">
        <v>-1.8554397894362751E-2</v>
      </c>
      <c r="R53" s="150">
        <v>-2.8717008532012755E-2</v>
      </c>
      <c r="S53" s="150">
        <v>-2.6116255623293227E-2</v>
      </c>
      <c r="T53" s="152">
        <v>-6.4955053699407017E-2</v>
      </c>
      <c r="U53" s="150">
        <v>-6.5892362566984275E-2</v>
      </c>
      <c r="V53" s="150">
        <v>-6.6829671434561533E-2</v>
      </c>
      <c r="W53" s="149">
        <v>-6.776698030212458E-2</v>
      </c>
      <c r="X53" s="150">
        <v>-9.0000000000003411E-2</v>
      </c>
      <c r="Y53" s="150">
        <v>-9.0000000000003411E-2</v>
      </c>
      <c r="Z53" s="150">
        <v>-9.0000000000003411E-2</v>
      </c>
      <c r="AA53" s="153">
        <v>-8.9999999999974989E-2</v>
      </c>
    </row>
    <row r="54" spans="2:27" ht="15" thickBot="1"/>
    <row r="55" spans="2:27" ht="30" customHeight="1">
      <c r="B55" s="287" t="str">
        <f>" "&amp;Súhrn!$H$3&amp;" - trh práce [zmena oproti rovnakému obdobiu predchádzajúceho roka]"</f>
        <v xml:space="preserve"> Letná strednodobá predikcia (P2Q-2025) - trh práce [zmena oproti rovnakému obdobiu predchádzajúceho roka]</v>
      </c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165"/>
      <c r="S55" s="165"/>
      <c r="T55" s="165"/>
      <c r="U55" s="165"/>
      <c r="V55" s="165"/>
      <c r="W55" s="165"/>
      <c r="X55" s="291"/>
      <c r="Y55" s="291"/>
      <c r="Z55" s="291"/>
      <c r="AA55" s="292"/>
    </row>
    <row r="56" spans="2:27">
      <c r="B56" s="371" t="s">
        <v>27</v>
      </c>
      <c r="C56" s="372"/>
      <c r="D56" s="372"/>
      <c r="E56" s="372"/>
      <c r="F56" s="373"/>
      <c r="G56" s="374" t="s">
        <v>61</v>
      </c>
      <c r="H56" s="113" t="str">
        <f t="shared" ref="H56:K56" si="1">H$3</f>
        <v>Skutočnosť</v>
      </c>
      <c r="I56" s="377">
        <f t="shared" si="1"/>
        <v>2025</v>
      </c>
      <c r="J56" s="377">
        <f t="shared" si="1"/>
        <v>2026</v>
      </c>
      <c r="K56" s="378">
        <f t="shared" si="1"/>
        <v>2027</v>
      </c>
      <c r="L56" s="359">
        <f>L$3</f>
        <v>2024</v>
      </c>
      <c r="M56" s="360"/>
      <c r="N56" s="360"/>
      <c r="O56" s="362"/>
      <c r="P56" s="359">
        <f>P$3</f>
        <v>2025</v>
      </c>
      <c r="Q56" s="360"/>
      <c r="R56" s="360"/>
      <c r="S56" s="362"/>
      <c r="T56" s="359">
        <f>T$3</f>
        <v>2026</v>
      </c>
      <c r="U56" s="360"/>
      <c r="V56" s="360"/>
      <c r="W56" s="362"/>
      <c r="X56" s="359">
        <f>X$3</f>
        <v>2027</v>
      </c>
      <c r="Y56" s="360"/>
      <c r="Z56" s="360"/>
      <c r="AA56" s="361"/>
    </row>
    <row r="57" spans="2:27">
      <c r="B57" s="366"/>
      <c r="C57" s="367"/>
      <c r="D57" s="367"/>
      <c r="E57" s="367"/>
      <c r="F57" s="368"/>
      <c r="G57" s="370"/>
      <c r="H57" s="268">
        <f>$H$4</f>
        <v>2024</v>
      </c>
      <c r="I57" s="376"/>
      <c r="J57" s="376"/>
      <c r="K57" s="379"/>
      <c r="L57" s="115" t="s">
        <v>3</v>
      </c>
      <c r="M57" s="116" t="s">
        <v>4</v>
      </c>
      <c r="N57" s="116" t="s">
        <v>5</v>
      </c>
      <c r="O57" s="117" t="s">
        <v>6</v>
      </c>
      <c r="P57" s="115" t="s">
        <v>3</v>
      </c>
      <c r="Q57" s="116" t="s">
        <v>4</v>
      </c>
      <c r="R57" s="116" t="s">
        <v>5</v>
      </c>
      <c r="S57" s="117" t="s">
        <v>6</v>
      </c>
      <c r="T57" s="115" t="s">
        <v>3</v>
      </c>
      <c r="U57" s="116" t="s">
        <v>4</v>
      </c>
      <c r="V57" s="116" t="s">
        <v>5</v>
      </c>
      <c r="W57" s="117" t="s">
        <v>6</v>
      </c>
      <c r="X57" s="116" t="s">
        <v>3</v>
      </c>
      <c r="Y57" s="116" t="s">
        <v>4</v>
      </c>
      <c r="Z57" s="116" t="s">
        <v>5</v>
      </c>
      <c r="AA57" s="118" t="s">
        <v>6</v>
      </c>
    </row>
    <row r="58" spans="2:27" ht="4.3499999999999996" customHeight="1">
      <c r="B58" s="130"/>
      <c r="C58" s="125"/>
      <c r="D58" s="125"/>
      <c r="E58" s="125"/>
      <c r="F58" s="128"/>
      <c r="G58" s="48"/>
      <c r="H58" s="245"/>
      <c r="I58" s="125"/>
      <c r="J58" s="125"/>
      <c r="K58" s="128"/>
      <c r="L58" s="127"/>
      <c r="M58" s="125"/>
      <c r="N58" s="125"/>
      <c r="O58" s="128"/>
      <c r="P58" s="125"/>
      <c r="Q58" s="125"/>
      <c r="R58" s="125"/>
      <c r="S58" s="125"/>
      <c r="T58" s="127"/>
      <c r="U58" s="125"/>
      <c r="V58" s="125"/>
      <c r="W58" s="128"/>
      <c r="X58" s="125"/>
      <c r="Y58" s="125"/>
      <c r="Z58" s="125"/>
      <c r="AA58" s="129"/>
    </row>
    <row r="59" spans="2:27">
      <c r="B59" s="119" t="s">
        <v>22</v>
      </c>
      <c r="C59" s="125"/>
      <c r="D59" s="125"/>
      <c r="E59" s="125"/>
      <c r="F59" s="128"/>
      <c r="G59" s="48"/>
      <c r="H59" s="245"/>
      <c r="I59" s="125"/>
      <c r="J59" s="125"/>
      <c r="K59" s="128"/>
      <c r="L59" s="127"/>
      <c r="M59" s="125"/>
      <c r="N59" s="125"/>
      <c r="O59" s="128"/>
      <c r="P59" s="125"/>
      <c r="Q59" s="125"/>
      <c r="R59" s="125"/>
      <c r="S59" s="125"/>
      <c r="T59" s="127"/>
      <c r="U59" s="125"/>
      <c r="V59" s="125"/>
      <c r="W59" s="128"/>
      <c r="X59" s="125"/>
      <c r="Y59" s="125"/>
      <c r="Z59" s="125"/>
      <c r="AA59" s="129"/>
    </row>
    <row r="60" spans="2:27">
      <c r="B60" s="130"/>
      <c r="C60" s="125" t="s">
        <v>74</v>
      </c>
      <c r="D60" s="125"/>
      <c r="E60" s="125"/>
      <c r="F60" s="128"/>
      <c r="G60" s="48" t="s">
        <v>151</v>
      </c>
      <c r="H60" s="155">
        <v>7.3256868725421782</v>
      </c>
      <c r="I60" s="146">
        <v>5.006916969987401</v>
      </c>
      <c r="J60" s="146">
        <v>4.3144124697246866</v>
      </c>
      <c r="K60" s="145">
        <v>4.5832697947509189</v>
      </c>
      <c r="L60" s="147">
        <v>9.5796892887774874</v>
      </c>
      <c r="M60" s="146">
        <v>7.9873855490334194</v>
      </c>
      <c r="N60" s="146">
        <v>6.6954071064559457</v>
      </c>
      <c r="O60" s="145">
        <v>5.2142616637636934</v>
      </c>
      <c r="P60" s="146">
        <v>4.728845100559937</v>
      </c>
      <c r="Q60" s="146">
        <v>5.0900151325317609</v>
      </c>
      <c r="R60" s="146">
        <v>5.3064691750770692</v>
      </c>
      <c r="S60" s="146">
        <v>4.9002368961917853</v>
      </c>
      <c r="T60" s="147">
        <v>5.2427160325037647</v>
      </c>
      <c r="U60" s="146">
        <v>4.5892249805829834</v>
      </c>
      <c r="V60" s="146">
        <v>3.8886115127143626</v>
      </c>
      <c r="W60" s="145">
        <v>3.5736067199726875</v>
      </c>
      <c r="X60" s="146">
        <v>3.7656965542147702</v>
      </c>
      <c r="Y60" s="146">
        <v>4.1541439299003855</v>
      </c>
      <c r="Z60" s="146">
        <v>4.9183741457754735</v>
      </c>
      <c r="AA60" s="148">
        <v>5.4708491877595549</v>
      </c>
    </row>
    <row r="61" spans="2:27">
      <c r="B61" s="130"/>
      <c r="C61" s="125" t="s">
        <v>200</v>
      </c>
      <c r="D61" s="125"/>
      <c r="E61" s="125"/>
      <c r="F61" s="128"/>
      <c r="G61" s="48" t="s">
        <v>151</v>
      </c>
      <c r="H61" s="298">
        <v>5.8558864180170218</v>
      </c>
      <c r="I61" s="299">
        <v>4.7932693222697083</v>
      </c>
      <c r="J61" s="299">
        <v>4.3949853806867623</v>
      </c>
      <c r="K61" s="300">
        <v>4.3842801635355642</v>
      </c>
      <c r="L61" s="296">
        <v>7.7239832827026733</v>
      </c>
      <c r="M61" s="301">
        <v>6.4257913761010865</v>
      </c>
      <c r="N61" s="301">
        <v>5.4347660928144803</v>
      </c>
      <c r="O61" s="182">
        <v>3.9678156554450394</v>
      </c>
      <c r="P61" s="295">
        <v>4.2216876069561815</v>
      </c>
      <c r="Q61" s="295">
        <v>4.9172929742231641</v>
      </c>
      <c r="R61" s="295">
        <v>5.1205099735704973</v>
      </c>
      <c r="S61" s="295">
        <v>4.9041320687932988</v>
      </c>
      <c r="T61" s="296">
        <v>5.3589754793432531</v>
      </c>
      <c r="U61" s="301">
        <v>4.6855830535225129</v>
      </c>
      <c r="V61" s="301">
        <v>3.9593506042679305</v>
      </c>
      <c r="W61" s="182">
        <v>3.6141421444720434</v>
      </c>
      <c r="X61" s="301">
        <v>3.5490441274305784</v>
      </c>
      <c r="Y61" s="301">
        <v>3.9509367072658064</v>
      </c>
      <c r="Z61" s="301">
        <v>4.7226915907619516</v>
      </c>
      <c r="AA61" s="297">
        <v>5.2907371194724329</v>
      </c>
    </row>
    <row r="62" spans="2:27" ht="15" thickBot="1">
      <c r="B62" s="137"/>
      <c r="C62" s="138" t="s">
        <v>181</v>
      </c>
      <c r="D62" s="138"/>
      <c r="E62" s="138"/>
      <c r="F62" s="139"/>
      <c r="G62" s="162" t="s">
        <v>151</v>
      </c>
      <c r="H62" s="156">
        <v>2.2199174346585409</v>
      </c>
      <c r="I62" s="150">
        <v>1.6020223265428513</v>
      </c>
      <c r="J62" s="150">
        <v>1.9089923918157865</v>
      </c>
      <c r="K62" s="149">
        <v>2.269196362366003</v>
      </c>
      <c r="L62" s="152">
        <v>3.1116110523694402</v>
      </c>
      <c r="M62" s="150">
        <v>2.2504109115297553</v>
      </c>
      <c r="N62" s="150">
        <v>1.7694811697396915</v>
      </c>
      <c r="O62" s="149">
        <v>1.7675863903078977</v>
      </c>
      <c r="P62" s="150">
        <v>1.3919497406617296</v>
      </c>
      <c r="Q62" s="150">
        <v>1.4750484179214709</v>
      </c>
      <c r="R62" s="150">
        <v>1.750938391048777</v>
      </c>
      <c r="S62" s="150">
        <v>1.7880234096126344</v>
      </c>
      <c r="T62" s="152">
        <v>1.8621725209188043</v>
      </c>
      <c r="U62" s="150">
        <v>2.0741910524933331</v>
      </c>
      <c r="V62" s="150">
        <v>1.9404963294409328</v>
      </c>
      <c r="W62" s="149">
        <v>1.7606185494742448</v>
      </c>
      <c r="X62" s="150">
        <v>1.798460758378269</v>
      </c>
      <c r="Y62" s="150">
        <v>1.9569110744198497</v>
      </c>
      <c r="Z62" s="150">
        <v>2.4225316814164444</v>
      </c>
      <c r="AA62" s="153">
        <v>2.8903005182784511</v>
      </c>
    </row>
    <row r="63" spans="2:27" ht="4.3499999999999996" customHeight="1"/>
    <row r="64" spans="2:27" ht="12" customHeight="1">
      <c r="B64" s="269" t="s">
        <v>115</v>
      </c>
      <c r="C64" s="269"/>
      <c r="D64" s="269"/>
      <c r="E64" s="269"/>
      <c r="F64" s="269"/>
      <c r="G64" s="269"/>
      <c r="H64" s="269"/>
      <c r="I64" s="269"/>
      <c r="J64" s="269"/>
    </row>
    <row r="65" spans="2:10" ht="12" customHeight="1">
      <c r="B65" s="269" t="s">
        <v>166</v>
      </c>
      <c r="C65" s="269"/>
      <c r="D65" s="269"/>
      <c r="E65" s="269"/>
      <c r="F65" s="269"/>
      <c r="G65" s="269"/>
      <c r="H65" s="269"/>
      <c r="I65" s="269"/>
      <c r="J65" s="269"/>
    </row>
    <row r="66" spans="2:10" ht="12" customHeight="1">
      <c r="B66" s="269" t="s">
        <v>171</v>
      </c>
      <c r="C66" s="76"/>
      <c r="D66" s="269"/>
      <c r="E66" s="269"/>
      <c r="F66" s="269"/>
      <c r="G66" s="269"/>
      <c r="H66" s="269"/>
      <c r="I66" s="269"/>
      <c r="J66" s="269"/>
    </row>
    <row r="67" spans="2:10" ht="12" customHeight="1">
      <c r="B67" s="269" t="s">
        <v>167</v>
      </c>
      <c r="C67" s="269"/>
      <c r="D67" s="269"/>
      <c r="E67" s="269"/>
      <c r="F67" s="269"/>
      <c r="G67" s="269"/>
      <c r="H67" s="269"/>
      <c r="I67" s="269"/>
      <c r="J67" s="269"/>
    </row>
    <row r="68" spans="2:10" ht="12" customHeight="1">
      <c r="B68" s="269" t="s">
        <v>126</v>
      </c>
      <c r="C68" s="269"/>
      <c r="D68" s="269"/>
      <c r="E68" s="269"/>
      <c r="F68" s="269"/>
      <c r="G68" s="269"/>
      <c r="H68" s="269"/>
      <c r="I68" s="269"/>
      <c r="J68" s="269"/>
    </row>
    <row r="69" spans="2:10" ht="12" customHeight="1">
      <c r="B69" s="269" t="s">
        <v>127</v>
      </c>
      <c r="C69" s="269"/>
      <c r="D69" s="269"/>
      <c r="E69" s="269"/>
      <c r="F69" s="269"/>
      <c r="G69" s="269"/>
      <c r="H69" s="269"/>
      <c r="I69" s="269"/>
      <c r="J69" s="269"/>
    </row>
    <row r="70" spans="2:10">
      <c r="B70" s="269"/>
      <c r="C70" s="269"/>
      <c r="D70" s="269"/>
      <c r="E70" s="269"/>
      <c r="F70" s="269"/>
      <c r="G70" s="269"/>
      <c r="H70" s="269"/>
      <c r="I70" s="269"/>
      <c r="J70" s="269"/>
    </row>
    <row r="71" spans="2:10">
      <c r="B71" s="269"/>
      <c r="C71" s="269"/>
      <c r="D71" s="269"/>
      <c r="E71" s="269"/>
      <c r="F71" s="269"/>
      <c r="G71" s="269"/>
      <c r="H71" s="269"/>
      <c r="I71" s="269"/>
      <c r="J71" s="269"/>
    </row>
  </sheetData>
  <mergeCells count="27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A45"/>
  <sheetViews>
    <sheetView zoomScale="80" zoomScaleNormal="80" workbookViewId="0">
      <selection activeCell="F2" sqref="F2"/>
    </sheetView>
  </sheetViews>
  <sheetFormatPr defaultColWidth="9.140625" defaultRowHeight="14.25"/>
  <cols>
    <col min="1" max="5" width="3.140625" style="92" customWidth="1"/>
    <col min="6" max="6" width="33.85546875" style="92" customWidth="1"/>
    <col min="7" max="7" width="22" style="92" customWidth="1"/>
    <col min="8" max="8" width="10.85546875" style="92" customWidth="1"/>
    <col min="9" max="11" width="9.140625" style="92" customWidth="1"/>
    <col min="12" max="23" width="9.140625" style="92"/>
    <col min="24" max="27" width="9.140625" style="92" customWidth="1"/>
    <col min="28" max="16384" width="9.140625" style="92"/>
  </cols>
  <sheetData>
    <row r="1" spans="2:27" ht="22.5" customHeight="1" thickBot="1">
      <c r="B1" s="289" t="s">
        <v>87</v>
      </c>
      <c r="C1" s="290"/>
      <c r="D1" s="290"/>
      <c r="E1" s="290"/>
      <c r="F1" s="290"/>
      <c r="G1" s="322"/>
    </row>
    <row r="2" spans="2:27" ht="30" customHeight="1">
      <c r="B2" s="287" t="str">
        <f>" "&amp;Súhrn!$H$3&amp;" - obchodná a platobná bilancia [objem]"</f>
        <v xml:space="preserve"> Letná strednodobá predikcia (P2Q-2025) - obchodná a platobná bilancia [objem]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6"/>
    </row>
    <row r="3" spans="2:27">
      <c r="B3" s="371" t="s">
        <v>27</v>
      </c>
      <c r="C3" s="372"/>
      <c r="D3" s="372"/>
      <c r="E3" s="372"/>
      <c r="F3" s="373"/>
      <c r="G3" s="374" t="s">
        <v>61</v>
      </c>
      <c r="H3" s="113" t="s">
        <v>32</v>
      </c>
      <c r="I3" s="377">
        <v>2025</v>
      </c>
      <c r="J3" s="377">
        <v>2026</v>
      </c>
      <c r="K3" s="378">
        <v>2027</v>
      </c>
      <c r="L3" s="359">
        <v>2024</v>
      </c>
      <c r="M3" s="360"/>
      <c r="N3" s="360"/>
      <c r="O3" s="362"/>
      <c r="P3" s="359">
        <v>2025</v>
      </c>
      <c r="Q3" s="360"/>
      <c r="R3" s="360"/>
      <c r="S3" s="362"/>
      <c r="T3" s="359">
        <v>2026</v>
      </c>
      <c r="U3" s="360"/>
      <c r="V3" s="360"/>
      <c r="W3" s="362"/>
      <c r="X3" s="360">
        <v>2027</v>
      </c>
      <c r="Y3" s="360"/>
      <c r="Z3" s="360"/>
      <c r="AA3" s="361"/>
    </row>
    <row r="4" spans="2:27">
      <c r="B4" s="366"/>
      <c r="C4" s="367"/>
      <c r="D4" s="367"/>
      <c r="E4" s="367"/>
      <c r="F4" s="368"/>
      <c r="G4" s="370"/>
      <c r="H4" s="114">
        <v>2024</v>
      </c>
      <c r="I4" s="376"/>
      <c r="J4" s="376"/>
      <c r="K4" s="379"/>
      <c r="L4" s="115" t="s">
        <v>3</v>
      </c>
      <c r="M4" s="116" t="s">
        <v>4</v>
      </c>
      <c r="N4" s="116" t="s">
        <v>5</v>
      </c>
      <c r="O4" s="117" t="s">
        <v>6</v>
      </c>
      <c r="P4" s="115" t="s">
        <v>3</v>
      </c>
      <c r="Q4" s="116" t="s">
        <v>4</v>
      </c>
      <c r="R4" s="116" t="s">
        <v>5</v>
      </c>
      <c r="S4" s="117" t="s">
        <v>6</v>
      </c>
      <c r="T4" s="115" t="s">
        <v>3</v>
      </c>
      <c r="U4" s="116" t="s">
        <v>4</v>
      </c>
      <c r="V4" s="116" t="s">
        <v>5</v>
      </c>
      <c r="W4" s="117" t="s">
        <v>6</v>
      </c>
      <c r="X4" s="116" t="s">
        <v>3</v>
      </c>
      <c r="Y4" s="116" t="s">
        <v>4</v>
      </c>
      <c r="Z4" s="116" t="s">
        <v>5</v>
      </c>
      <c r="AA4" s="118" t="s">
        <v>6</v>
      </c>
    </row>
    <row r="5" spans="2:27" ht="3.75" customHeight="1">
      <c r="B5" s="119"/>
      <c r="C5" s="120"/>
      <c r="D5" s="120"/>
      <c r="E5" s="120"/>
      <c r="F5" s="121"/>
      <c r="G5" s="122"/>
      <c r="H5" s="212"/>
      <c r="I5" s="175"/>
      <c r="J5" s="175"/>
      <c r="K5" s="176"/>
      <c r="L5" s="124"/>
      <c r="M5" s="124"/>
      <c r="N5" s="124"/>
      <c r="O5" s="123"/>
      <c r="P5" s="124"/>
      <c r="Q5" s="124"/>
      <c r="R5" s="124"/>
      <c r="S5" s="123"/>
      <c r="T5" s="124"/>
      <c r="U5" s="124"/>
      <c r="V5" s="124"/>
      <c r="W5" s="123"/>
      <c r="X5" s="124"/>
      <c r="Y5" s="124"/>
      <c r="Z5" s="124"/>
      <c r="AA5" s="159"/>
    </row>
    <row r="6" spans="2:27">
      <c r="B6" s="119" t="s">
        <v>45</v>
      </c>
      <c r="C6" s="120"/>
      <c r="D6" s="120"/>
      <c r="E6" s="120"/>
      <c r="F6" s="179"/>
      <c r="G6" s="211"/>
      <c r="H6" s="214"/>
      <c r="I6" s="215"/>
      <c r="J6" s="215"/>
      <c r="K6" s="231"/>
      <c r="L6" s="232"/>
      <c r="M6" s="232"/>
      <c r="N6" s="232"/>
      <c r="O6" s="233"/>
      <c r="P6" s="232"/>
      <c r="Q6" s="232"/>
      <c r="R6" s="232"/>
      <c r="S6" s="233"/>
      <c r="T6" s="232"/>
      <c r="U6" s="232"/>
      <c r="V6" s="232"/>
      <c r="W6" s="233"/>
      <c r="X6" s="232"/>
      <c r="Y6" s="232"/>
      <c r="Z6" s="232"/>
      <c r="AA6" s="234"/>
    </row>
    <row r="7" spans="2:27">
      <c r="B7" s="119"/>
      <c r="C7" s="178" t="s">
        <v>29</v>
      </c>
      <c r="D7" s="120"/>
      <c r="E7" s="120"/>
      <c r="F7" s="179"/>
      <c r="G7" s="48" t="s">
        <v>158</v>
      </c>
      <c r="H7" s="219">
        <v>89986.927000000011</v>
      </c>
      <c r="I7" s="132">
        <v>92092.08867037711</v>
      </c>
      <c r="J7" s="132">
        <v>93666.79220132163</v>
      </c>
      <c r="K7" s="131">
        <v>97514.918213419907</v>
      </c>
      <c r="L7" s="133">
        <v>22221.362000000001</v>
      </c>
      <c r="M7" s="133">
        <v>22692.517</v>
      </c>
      <c r="N7" s="133">
        <v>22514.755000000001</v>
      </c>
      <c r="O7" s="134">
        <v>22558.293000000001</v>
      </c>
      <c r="P7" s="133">
        <v>23312.198447879389</v>
      </c>
      <c r="Q7" s="133">
        <v>22885.276749662207</v>
      </c>
      <c r="R7" s="133">
        <v>22893.216227534955</v>
      </c>
      <c r="S7" s="134">
        <v>23001.397245300555</v>
      </c>
      <c r="T7" s="133">
        <v>23162.496320073777</v>
      </c>
      <c r="U7" s="133">
        <v>23328.645306187711</v>
      </c>
      <c r="V7" s="133">
        <v>23500.586688906529</v>
      </c>
      <c r="W7" s="134">
        <v>23675.063886153614</v>
      </c>
      <c r="X7" s="133">
        <v>23940.052212839379</v>
      </c>
      <c r="Y7" s="133">
        <v>24214.134863406827</v>
      </c>
      <c r="Z7" s="133">
        <v>24533.086100682915</v>
      </c>
      <c r="AA7" s="136">
        <v>24827.64503649078</v>
      </c>
    </row>
    <row r="8" spans="2:27">
      <c r="B8" s="130"/>
      <c r="C8" s="125"/>
      <c r="D8" s="160" t="s">
        <v>46</v>
      </c>
      <c r="E8" s="125"/>
      <c r="F8" s="128"/>
      <c r="G8" s="48" t="s">
        <v>158</v>
      </c>
      <c r="H8" s="219">
        <v>42052.863000000005</v>
      </c>
      <c r="I8" s="132">
        <v>41531.678400991776</v>
      </c>
      <c r="J8" s="132">
        <v>42040.595038557352</v>
      </c>
      <c r="K8" s="131">
        <v>43556.59426728676</v>
      </c>
      <c r="L8" s="132">
        <v>10563.803</v>
      </c>
      <c r="M8" s="132">
        <v>10786.332</v>
      </c>
      <c r="N8" s="132">
        <v>10388.673000000001</v>
      </c>
      <c r="O8" s="131">
        <v>10314.055</v>
      </c>
      <c r="P8" s="132">
        <v>10510.582382932276</v>
      </c>
      <c r="Q8" s="132">
        <v>10329.842570717665</v>
      </c>
      <c r="R8" s="132">
        <v>10326.786957452749</v>
      </c>
      <c r="S8" s="131">
        <v>10364.466489889086</v>
      </c>
      <c r="T8" s="132">
        <v>10416.39635358126</v>
      </c>
      <c r="U8" s="132">
        <v>10475.794615894501</v>
      </c>
      <c r="V8" s="132">
        <v>10540.198439535392</v>
      </c>
      <c r="W8" s="131">
        <v>10608.205629546192</v>
      </c>
      <c r="X8" s="132">
        <v>10714.908299757386</v>
      </c>
      <c r="Y8" s="132">
        <v>10822.851583341517</v>
      </c>
      <c r="Z8" s="132">
        <v>10951.614441607733</v>
      </c>
      <c r="AA8" s="230">
        <v>11067.219942580126</v>
      </c>
    </row>
    <row r="9" spans="2:27" ht="15" customHeight="1">
      <c r="B9" s="130"/>
      <c r="C9" s="125"/>
      <c r="D9" s="160" t="s">
        <v>47</v>
      </c>
      <c r="E9" s="125"/>
      <c r="F9" s="128"/>
      <c r="G9" s="48" t="s">
        <v>158</v>
      </c>
      <c r="H9" s="219">
        <v>47948.904000000002</v>
      </c>
      <c r="I9" s="132">
        <v>50560.410269385335</v>
      </c>
      <c r="J9" s="132">
        <v>51626.197162764278</v>
      </c>
      <c r="K9" s="131">
        <v>53958.32394613314</v>
      </c>
      <c r="L9" s="132">
        <v>11492.065000000001</v>
      </c>
      <c r="M9" s="132">
        <v>11825.512999999999</v>
      </c>
      <c r="N9" s="132">
        <v>12111.61</v>
      </c>
      <c r="O9" s="131">
        <v>12519.716</v>
      </c>
      <c r="P9" s="132">
        <v>12801.616064947115</v>
      </c>
      <c r="Q9" s="132">
        <v>12555.434178944543</v>
      </c>
      <c r="R9" s="132">
        <v>12566.429270082204</v>
      </c>
      <c r="S9" s="131">
        <v>12636.930755411469</v>
      </c>
      <c r="T9" s="132">
        <v>12746.099966492517</v>
      </c>
      <c r="U9" s="132">
        <v>12852.850690293208</v>
      </c>
      <c r="V9" s="132">
        <v>12960.388249371137</v>
      </c>
      <c r="W9" s="131">
        <v>13066.85825660742</v>
      </c>
      <c r="X9" s="132">
        <v>13225.143913081993</v>
      </c>
      <c r="Y9" s="132">
        <v>13391.28328006531</v>
      </c>
      <c r="Z9" s="132">
        <v>13581.471659075181</v>
      </c>
      <c r="AA9" s="230">
        <v>13760.425093910653</v>
      </c>
    </row>
    <row r="10" spans="2:27" ht="3.75" customHeight="1">
      <c r="B10" s="130"/>
      <c r="C10" s="125"/>
      <c r="D10" s="125"/>
      <c r="E10" s="125"/>
      <c r="F10" s="128"/>
      <c r="G10" s="48"/>
      <c r="H10" s="219"/>
      <c r="I10" s="132"/>
      <c r="J10" s="132"/>
      <c r="K10" s="131"/>
      <c r="L10" s="132"/>
      <c r="M10" s="132"/>
      <c r="N10" s="132"/>
      <c r="O10" s="131"/>
      <c r="P10" s="132"/>
      <c r="Q10" s="132"/>
      <c r="R10" s="132"/>
      <c r="S10" s="131"/>
      <c r="T10" s="132"/>
      <c r="U10" s="132"/>
      <c r="V10" s="132"/>
      <c r="W10" s="131"/>
      <c r="X10" s="132"/>
      <c r="Y10" s="132"/>
      <c r="Z10" s="132"/>
      <c r="AA10" s="230"/>
    </row>
    <row r="11" spans="2:27" ht="15" customHeight="1">
      <c r="B11" s="130"/>
      <c r="C11" s="125" t="s">
        <v>30</v>
      </c>
      <c r="D11" s="125"/>
      <c r="E11" s="125"/>
      <c r="F11" s="128"/>
      <c r="G11" s="48" t="s">
        <v>158</v>
      </c>
      <c r="H11" s="235">
        <v>86101.409</v>
      </c>
      <c r="I11" s="133">
        <v>88968.199277596403</v>
      </c>
      <c r="J11" s="133">
        <v>90909.665699523248</v>
      </c>
      <c r="K11" s="134">
        <v>93231.307101006532</v>
      </c>
      <c r="L11" s="133">
        <v>21229.873</v>
      </c>
      <c r="M11" s="133">
        <v>21981.371999999999</v>
      </c>
      <c r="N11" s="133">
        <v>21497.963</v>
      </c>
      <c r="O11" s="134">
        <v>21392.201000000001</v>
      </c>
      <c r="P11" s="133">
        <v>22505.835487034772</v>
      </c>
      <c r="Q11" s="133">
        <v>22070.749049907809</v>
      </c>
      <c r="R11" s="133">
        <v>22129.664517222689</v>
      </c>
      <c r="S11" s="134">
        <v>22261.950223431137</v>
      </c>
      <c r="T11" s="133">
        <v>22542.33324686105</v>
      </c>
      <c r="U11" s="133">
        <v>22680.958732254479</v>
      </c>
      <c r="V11" s="133">
        <v>22785.952520371866</v>
      </c>
      <c r="W11" s="134">
        <v>22900.421200035849</v>
      </c>
      <c r="X11" s="133">
        <v>23024.961079947894</v>
      </c>
      <c r="Y11" s="133">
        <v>23186.814023562329</v>
      </c>
      <c r="Z11" s="133">
        <v>23401.680003033467</v>
      </c>
      <c r="AA11" s="136">
        <v>23617.851994462831</v>
      </c>
    </row>
    <row r="12" spans="2:27" ht="15" customHeight="1">
      <c r="B12" s="130"/>
      <c r="C12" s="125"/>
      <c r="D12" s="160" t="s">
        <v>48</v>
      </c>
      <c r="E12" s="125"/>
      <c r="F12" s="128"/>
      <c r="G12" s="48" t="s">
        <v>158</v>
      </c>
      <c r="H12" s="219">
        <v>26115.811999999998</v>
      </c>
      <c r="I12" s="132">
        <v>26654.964807615168</v>
      </c>
      <c r="J12" s="132">
        <v>27236.630161885834</v>
      </c>
      <c r="K12" s="131">
        <v>27932.196334461187</v>
      </c>
      <c r="L12" s="132">
        <v>6338.6120000000001</v>
      </c>
      <c r="M12" s="132">
        <v>6499.1710000000003</v>
      </c>
      <c r="N12" s="132">
        <v>6818.54</v>
      </c>
      <c r="O12" s="131">
        <v>6459.4889999999996</v>
      </c>
      <c r="P12" s="132">
        <v>6742.771661603706</v>
      </c>
      <c r="Q12" s="132">
        <v>6612.4193136405365</v>
      </c>
      <c r="R12" s="132">
        <v>6630.0704487725679</v>
      </c>
      <c r="S12" s="131">
        <v>6669.7033835983557</v>
      </c>
      <c r="T12" s="132">
        <v>6753.7064283138961</v>
      </c>
      <c r="U12" s="132">
        <v>6795.2387675609925</v>
      </c>
      <c r="V12" s="132">
        <v>6826.6950154114747</v>
      </c>
      <c r="W12" s="131">
        <v>6860.9899505994681</v>
      </c>
      <c r="X12" s="132">
        <v>6898.3022278305998</v>
      </c>
      <c r="Y12" s="132">
        <v>6946.7935376590767</v>
      </c>
      <c r="Z12" s="132">
        <v>7011.1676080309735</v>
      </c>
      <c r="AA12" s="230">
        <v>7075.9329609405358</v>
      </c>
    </row>
    <row r="13" spans="2:27" ht="15" customHeight="1">
      <c r="B13" s="130"/>
      <c r="C13" s="125"/>
      <c r="D13" s="160" t="s">
        <v>49</v>
      </c>
      <c r="E13" s="125"/>
      <c r="F13" s="128"/>
      <c r="G13" s="48" t="s">
        <v>158</v>
      </c>
      <c r="H13" s="219">
        <v>59981.756999999998</v>
      </c>
      <c r="I13" s="132">
        <v>62313.234469981224</v>
      </c>
      <c r="J13" s="132">
        <v>63673.035537637399</v>
      </c>
      <c r="K13" s="131">
        <v>65299.110766545331</v>
      </c>
      <c r="L13" s="132">
        <v>14920.621999999999</v>
      </c>
      <c r="M13" s="132">
        <v>15415.539000000001</v>
      </c>
      <c r="N13" s="132">
        <v>14546.865000000002</v>
      </c>
      <c r="O13" s="131">
        <v>15098.731</v>
      </c>
      <c r="P13" s="132">
        <v>15763.063825431063</v>
      </c>
      <c r="Q13" s="132">
        <v>15458.329736267269</v>
      </c>
      <c r="R13" s="132">
        <v>15499.594068450118</v>
      </c>
      <c r="S13" s="131">
        <v>15592.246839832778</v>
      </c>
      <c r="T13" s="132">
        <v>15788.626818547151</v>
      </c>
      <c r="U13" s="132">
        <v>15885.719964693484</v>
      </c>
      <c r="V13" s="132">
        <v>15959.257504960389</v>
      </c>
      <c r="W13" s="131">
        <v>16039.431249436378</v>
      </c>
      <c r="X13" s="132">
        <v>16126.658852117294</v>
      </c>
      <c r="Y13" s="132">
        <v>16240.020485903249</v>
      </c>
      <c r="Z13" s="132">
        <v>16390.51239500249</v>
      </c>
      <c r="AA13" s="230">
        <v>16541.919033522292</v>
      </c>
    </row>
    <row r="14" spans="2:27" ht="3.75" customHeight="1">
      <c r="B14" s="130"/>
      <c r="C14" s="125"/>
      <c r="D14" s="125"/>
      <c r="E14" s="125"/>
      <c r="F14" s="128"/>
      <c r="G14" s="48"/>
      <c r="H14" s="219"/>
      <c r="I14" s="132"/>
      <c r="J14" s="132"/>
      <c r="K14" s="131"/>
      <c r="L14" s="132"/>
      <c r="M14" s="132"/>
      <c r="N14" s="132"/>
      <c r="O14" s="131"/>
      <c r="P14" s="132"/>
      <c r="Q14" s="132"/>
      <c r="R14" s="132"/>
      <c r="S14" s="131"/>
      <c r="T14" s="132"/>
      <c r="U14" s="132"/>
      <c r="V14" s="132"/>
      <c r="W14" s="131"/>
      <c r="X14" s="132"/>
      <c r="Y14" s="132"/>
      <c r="Z14" s="132"/>
      <c r="AA14" s="230"/>
    </row>
    <row r="15" spans="2:27" ht="15" customHeight="1">
      <c r="B15" s="130"/>
      <c r="C15" s="125" t="s">
        <v>31</v>
      </c>
      <c r="D15" s="125"/>
      <c r="E15" s="125"/>
      <c r="F15" s="128"/>
      <c r="G15" s="48" t="s">
        <v>158</v>
      </c>
      <c r="H15" s="235">
        <v>3885.5180000000037</v>
      </c>
      <c r="I15" s="133">
        <v>3123.8893927807003</v>
      </c>
      <c r="J15" s="133">
        <v>2757.126501798386</v>
      </c>
      <c r="K15" s="134">
        <v>4283.6111124133786</v>
      </c>
      <c r="L15" s="133">
        <v>991.4890000000014</v>
      </c>
      <c r="M15" s="133">
        <v>711.14500000000044</v>
      </c>
      <c r="N15" s="133">
        <v>1016.7920000000013</v>
      </c>
      <c r="O15" s="134">
        <v>1166.0920000000006</v>
      </c>
      <c r="P15" s="133">
        <v>806.36296084461719</v>
      </c>
      <c r="Q15" s="133">
        <v>814.52769975439878</v>
      </c>
      <c r="R15" s="133">
        <v>763.55171031226564</v>
      </c>
      <c r="S15" s="134">
        <v>739.44702186941868</v>
      </c>
      <c r="T15" s="133">
        <v>620.16307321272689</v>
      </c>
      <c r="U15" s="133">
        <v>647.68657393323156</v>
      </c>
      <c r="V15" s="133">
        <v>714.63416853466333</v>
      </c>
      <c r="W15" s="134">
        <v>774.64268611776424</v>
      </c>
      <c r="X15" s="133">
        <v>915.09113289148445</v>
      </c>
      <c r="Y15" s="133">
        <v>1027.3208398444986</v>
      </c>
      <c r="Z15" s="133">
        <v>1131.4060976494475</v>
      </c>
      <c r="AA15" s="136">
        <v>1209.7930420279481</v>
      </c>
    </row>
    <row r="16" spans="2:27" ht="4.3499999999999996" customHeight="1">
      <c r="B16" s="119"/>
      <c r="C16" s="125"/>
      <c r="D16" s="125"/>
      <c r="E16" s="125"/>
      <c r="F16" s="128"/>
      <c r="G16" s="48"/>
      <c r="H16" s="235"/>
      <c r="I16" s="133"/>
      <c r="J16" s="133"/>
      <c r="K16" s="134"/>
      <c r="L16" s="133"/>
      <c r="M16" s="133"/>
      <c r="N16" s="133"/>
      <c r="O16" s="134"/>
      <c r="P16" s="133"/>
      <c r="Q16" s="133"/>
      <c r="R16" s="133"/>
      <c r="S16" s="134"/>
      <c r="T16" s="133"/>
      <c r="U16" s="133"/>
      <c r="V16" s="133"/>
      <c r="W16" s="134"/>
      <c r="X16" s="133"/>
      <c r="Y16" s="133"/>
      <c r="Z16" s="133"/>
      <c r="AA16" s="136"/>
    </row>
    <row r="17" spans="1:27" ht="15" customHeight="1">
      <c r="B17" s="119" t="s">
        <v>50</v>
      </c>
      <c r="C17" s="120"/>
      <c r="D17" s="120"/>
      <c r="E17" s="120"/>
      <c r="F17" s="179"/>
      <c r="G17" s="48"/>
      <c r="H17" s="235"/>
      <c r="I17" s="133"/>
      <c r="J17" s="133"/>
      <c r="K17" s="134"/>
      <c r="L17" s="133"/>
      <c r="M17" s="133"/>
      <c r="N17" s="133"/>
      <c r="O17" s="134"/>
      <c r="P17" s="133"/>
      <c r="Q17" s="133"/>
      <c r="R17" s="133"/>
      <c r="S17" s="134"/>
      <c r="T17" s="133"/>
      <c r="U17" s="133"/>
      <c r="V17" s="133"/>
      <c r="W17" s="134"/>
      <c r="X17" s="133"/>
      <c r="Y17" s="133"/>
      <c r="Z17" s="133"/>
      <c r="AA17" s="136"/>
    </row>
    <row r="18" spans="1:27" ht="15" customHeight="1">
      <c r="B18" s="119"/>
      <c r="C18" s="178" t="s">
        <v>29</v>
      </c>
      <c r="D18" s="120"/>
      <c r="E18" s="120"/>
      <c r="F18" s="179"/>
      <c r="G18" s="48" t="s">
        <v>159</v>
      </c>
      <c r="H18" s="235">
        <v>111242.00492353651</v>
      </c>
      <c r="I18" s="236">
        <v>114846.04729948408</v>
      </c>
      <c r="J18" s="236">
        <v>119515.23262396223</v>
      </c>
      <c r="K18" s="134">
        <v>127201.49843766054</v>
      </c>
      <c r="L18" s="309"/>
      <c r="M18" s="309"/>
      <c r="N18" s="309"/>
      <c r="O18" s="323"/>
      <c r="P18" s="324"/>
      <c r="Q18" s="324"/>
      <c r="R18" s="324"/>
      <c r="S18" s="323"/>
      <c r="T18" s="324"/>
      <c r="U18" s="324"/>
      <c r="V18" s="324"/>
      <c r="W18" s="323"/>
      <c r="X18" s="324"/>
      <c r="Y18" s="324"/>
      <c r="Z18" s="324"/>
      <c r="AA18" s="325"/>
    </row>
    <row r="19" spans="1:27" ht="15" customHeight="1">
      <c r="B19" s="130"/>
      <c r="C19" s="125" t="s">
        <v>30</v>
      </c>
      <c r="D19" s="125"/>
      <c r="E19" s="125"/>
      <c r="F19" s="128"/>
      <c r="G19" s="48" t="s">
        <v>159</v>
      </c>
      <c r="H19" s="235">
        <v>111190.74297105803</v>
      </c>
      <c r="I19" s="236">
        <v>116435.27101138537</v>
      </c>
      <c r="J19" s="236">
        <v>121566.03876294509</v>
      </c>
      <c r="K19" s="134">
        <v>127579.9329629495</v>
      </c>
      <c r="L19" s="309"/>
      <c r="M19" s="309"/>
      <c r="N19" s="309"/>
      <c r="O19" s="323"/>
      <c r="P19" s="324"/>
      <c r="Q19" s="324"/>
      <c r="R19" s="324"/>
      <c r="S19" s="323"/>
      <c r="T19" s="324"/>
      <c r="U19" s="324"/>
      <c r="V19" s="324"/>
      <c r="W19" s="323"/>
      <c r="X19" s="324"/>
      <c r="Y19" s="324"/>
      <c r="Z19" s="324"/>
      <c r="AA19" s="325"/>
    </row>
    <row r="20" spans="1:27" ht="3.75" customHeight="1">
      <c r="B20" s="130"/>
      <c r="C20" s="125"/>
      <c r="D20" s="160"/>
      <c r="E20" s="125"/>
      <c r="F20" s="128"/>
      <c r="G20" s="48"/>
      <c r="H20" s="235"/>
      <c r="I20" s="236"/>
      <c r="J20" s="236"/>
      <c r="K20" s="134"/>
      <c r="L20" s="324"/>
      <c r="M20" s="324"/>
      <c r="N20" s="324"/>
      <c r="O20" s="323"/>
      <c r="P20" s="324"/>
      <c r="Q20" s="324"/>
      <c r="R20" s="324"/>
      <c r="S20" s="323"/>
      <c r="T20" s="324"/>
      <c r="U20" s="324"/>
      <c r="V20" s="324"/>
      <c r="W20" s="323"/>
      <c r="X20" s="324"/>
      <c r="Y20" s="324"/>
      <c r="Z20" s="324"/>
      <c r="AA20" s="325"/>
    </row>
    <row r="21" spans="1:27" ht="15" customHeight="1">
      <c r="B21" s="130"/>
      <c r="C21" s="178" t="s">
        <v>77</v>
      </c>
      <c r="D21" s="125"/>
      <c r="E21" s="125"/>
      <c r="F21" s="128"/>
      <c r="G21" s="48" t="s">
        <v>159</v>
      </c>
      <c r="H21" s="235">
        <v>51.261952478482272</v>
      </c>
      <c r="I21" s="236">
        <v>-1589.2237119012862</v>
      </c>
      <c r="J21" s="236">
        <v>-2050.8061389828508</v>
      </c>
      <c r="K21" s="134">
        <v>-378.43452528896159</v>
      </c>
      <c r="L21" s="324"/>
      <c r="M21" s="324"/>
      <c r="N21" s="324"/>
      <c r="O21" s="323"/>
      <c r="P21" s="324"/>
      <c r="Q21" s="324"/>
      <c r="R21" s="324"/>
      <c r="S21" s="323"/>
      <c r="T21" s="324"/>
      <c r="U21" s="324"/>
      <c r="V21" s="324"/>
      <c r="W21" s="323"/>
      <c r="X21" s="324"/>
      <c r="Y21" s="324"/>
      <c r="Z21" s="324"/>
      <c r="AA21" s="325"/>
    </row>
    <row r="22" spans="1:27" ht="15" customHeight="1">
      <c r="B22" s="119"/>
      <c r="C22" s="178" t="s">
        <v>77</v>
      </c>
      <c r="D22" s="125"/>
      <c r="E22" s="125"/>
      <c r="F22" s="128"/>
      <c r="G22" s="48" t="s">
        <v>134</v>
      </c>
      <c r="H22" s="155">
        <v>3.9135707369808703E-2</v>
      </c>
      <c r="I22" s="237">
        <v>-1.1618112756389709</v>
      </c>
      <c r="J22" s="237">
        <v>-1.4342310070276845</v>
      </c>
      <c r="K22" s="145">
        <v>-0.25214544699429398</v>
      </c>
      <c r="L22" s="324"/>
      <c r="M22" s="324"/>
      <c r="N22" s="324"/>
      <c r="O22" s="323"/>
      <c r="P22" s="324"/>
      <c r="Q22" s="324"/>
      <c r="R22" s="324"/>
      <c r="S22" s="323"/>
      <c r="T22" s="324"/>
      <c r="U22" s="324"/>
      <c r="V22" s="324"/>
      <c r="W22" s="323"/>
      <c r="X22" s="324"/>
      <c r="Y22" s="324"/>
      <c r="Z22" s="324"/>
      <c r="AA22" s="325"/>
    </row>
    <row r="23" spans="1:27" ht="15" customHeight="1">
      <c r="B23" s="130"/>
      <c r="C23" s="178" t="s">
        <v>51</v>
      </c>
      <c r="D23" s="125"/>
      <c r="E23" s="125"/>
      <c r="F23" s="128"/>
      <c r="G23" s="48" t="s">
        <v>159</v>
      </c>
      <c r="H23" s="235">
        <v>-3608.7048646187527</v>
      </c>
      <c r="I23" s="236">
        <v>-5382.1435592355492</v>
      </c>
      <c r="J23" s="236">
        <v>-6025.7905654270153</v>
      </c>
      <c r="K23" s="134">
        <v>-4705.167786179004</v>
      </c>
      <c r="L23" s="324"/>
      <c r="M23" s="324"/>
      <c r="N23" s="324"/>
      <c r="O23" s="323"/>
      <c r="P23" s="324"/>
      <c r="Q23" s="324"/>
      <c r="R23" s="324"/>
      <c r="S23" s="323"/>
      <c r="T23" s="324"/>
      <c r="U23" s="324"/>
      <c r="V23" s="324"/>
      <c r="W23" s="323"/>
      <c r="X23" s="324"/>
      <c r="Y23" s="324"/>
      <c r="Z23" s="324"/>
      <c r="AA23" s="325"/>
    </row>
    <row r="24" spans="1:27" ht="15" customHeight="1">
      <c r="B24" s="130"/>
      <c r="C24" s="178" t="s">
        <v>51</v>
      </c>
      <c r="D24" s="125"/>
      <c r="E24" s="125"/>
      <c r="F24" s="128"/>
      <c r="G24" s="48" t="s">
        <v>134</v>
      </c>
      <c r="H24" s="155">
        <v>-2.755049519914738</v>
      </c>
      <c r="I24" s="237">
        <v>-3.9346474806537044</v>
      </c>
      <c r="J24" s="237">
        <v>-4.214135849562413</v>
      </c>
      <c r="K24" s="145">
        <v>-3.1349851965101196</v>
      </c>
      <c r="L24" s="324"/>
      <c r="M24" s="324"/>
      <c r="N24" s="324"/>
      <c r="O24" s="323"/>
      <c r="P24" s="324"/>
      <c r="Q24" s="324"/>
      <c r="R24" s="324"/>
      <c r="S24" s="323"/>
      <c r="T24" s="324"/>
      <c r="U24" s="324"/>
      <c r="V24" s="324"/>
      <c r="W24" s="323"/>
      <c r="X24" s="324"/>
      <c r="Y24" s="324"/>
      <c r="Z24" s="324"/>
      <c r="AA24" s="325"/>
    </row>
    <row r="25" spans="1:27" ht="15" customHeight="1" thickBot="1">
      <c r="B25" s="137"/>
      <c r="C25" s="238" t="s">
        <v>52</v>
      </c>
      <c r="D25" s="138"/>
      <c r="E25" s="138"/>
      <c r="F25" s="139"/>
      <c r="G25" s="162" t="s">
        <v>160</v>
      </c>
      <c r="H25" s="223">
        <v>130985.11799999999</v>
      </c>
      <c r="I25" s="142">
        <v>136788.45654404996</v>
      </c>
      <c r="J25" s="142">
        <v>142989.94575727123</v>
      </c>
      <c r="K25" s="141">
        <v>150085.80555394071</v>
      </c>
      <c r="L25" s="326"/>
      <c r="M25" s="326"/>
      <c r="N25" s="326"/>
      <c r="O25" s="327"/>
      <c r="P25" s="326"/>
      <c r="Q25" s="326"/>
      <c r="R25" s="326"/>
      <c r="S25" s="327"/>
      <c r="T25" s="326"/>
      <c r="U25" s="326"/>
      <c r="V25" s="326"/>
      <c r="W25" s="327"/>
      <c r="X25" s="326"/>
      <c r="Y25" s="326"/>
      <c r="Z25" s="326"/>
      <c r="AA25" s="328"/>
    </row>
    <row r="26" spans="1:27" ht="15" thickBot="1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</row>
    <row r="27" spans="1:27" ht="30" customHeight="1">
      <c r="B27" s="287" t="str">
        <f>" "&amp;Súhrn!$H$3&amp;" - obchodná a platobná bilancia [zmena oproti predchádzajúcemu obdobiu]"</f>
        <v xml:space="preserve"> Letná strednodobá predikcia (P2Q-2025) - obchodná a platobná bilancia [zmena oproti predchádzajúcemu obdobiu]</v>
      </c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6"/>
    </row>
    <row r="28" spans="1:27">
      <c r="A28" s="269"/>
      <c r="B28" s="371" t="s">
        <v>27</v>
      </c>
      <c r="C28" s="372"/>
      <c r="D28" s="372"/>
      <c r="E28" s="372"/>
      <c r="F28" s="373"/>
      <c r="G28" s="374" t="s">
        <v>61</v>
      </c>
      <c r="H28" s="113" t="str">
        <f t="shared" ref="H28:L28" si="0">H$3</f>
        <v>Skutočnosť</v>
      </c>
      <c r="I28" s="377">
        <f t="shared" si="0"/>
        <v>2025</v>
      </c>
      <c r="J28" s="377">
        <f t="shared" si="0"/>
        <v>2026</v>
      </c>
      <c r="K28" s="378">
        <f t="shared" si="0"/>
        <v>2027</v>
      </c>
      <c r="L28" s="359">
        <f t="shared" si="0"/>
        <v>2024</v>
      </c>
      <c r="M28" s="360"/>
      <c r="N28" s="360"/>
      <c r="O28" s="360"/>
      <c r="P28" s="359">
        <f>P$3</f>
        <v>2025</v>
      </c>
      <c r="Q28" s="360"/>
      <c r="R28" s="360"/>
      <c r="S28" s="360"/>
      <c r="T28" s="359">
        <f>T$3</f>
        <v>2026</v>
      </c>
      <c r="U28" s="360"/>
      <c r="V28" s="360"/>
      <c r="W28" s="360"/>
      <c r="X28" s="359">
        <f>X$3</f>
        <v>2027</v>
      </c>
      <c r="Y28" s="360"/>
      <c r="Z28" s="360"/>
      <c r="AA28" s="361"/>
    </row>
    <row r="29" spans="1:27">
      <c r="A29" s="269"/>
      <c r="B29" s="366"/>
      <c r="C29" s="367"/>
      <c r="D29" s="367"/>
      <c r="E29" s="367"/>
      <c r="F29" s="368"/>
      <c r="G29" s="370"/>
      <c r="H29" s="268">
        <f>$H$4</f>
        <v>2024</v>
      </c>
      <c r="I29" s="376"/>
      <c r="J29" s="376"/>
      <c r="K29" s="379"/>
      <c r="L29" s="116" t="s">
        <v>3</v>
      </c>
      <c r="M29" s="116" t="s">
        <v>4</v>
      </c>
      <c r="N29" s="116" t="s">
        <v>5</v>
      </c>
      <c r="O29" s="117" t="s">
        <v>6</v>
      </c>
      <c r="P29" s="115" t="s">
        <v>3</v>
      </c>
      <c r="Q29" s="116" t="s">
        <v>4</v>
      </c>
      <c r="R29" s="116" t="s">
        <v>5</v>
      </c>
      <c r="S29" s="117" t="s">
        <v>6</v>
      </c>
      <c r="T29" s="115" t="s">
        <v>3</v>
      </c>
      <c r="U29" s="116" t="s">
        <v>4</v>
      </c>
      <c r="V29" s="116" t="s">
        <v>5</v>
      </c>
      <c r="W29" s="117" t="s">
        <v>6</v>
      </c>
      <c r="X29" s="116" t="s">
        <v>3</v>
      </c>
      <c r="Y29" s="116" t="s">
        <v>4</v>
      </c>
      <c r="Z29" s="116" t="s">
        <v>5</v>
      </c>
      <c r="AA29" s="118" t="s">
        <v>6</v>
      </c>
    </row>
    <row r="30" spans="1:27" ht="4.3499999999999996" customHeight="1">
      <c r="A30" s="269"/>
      <c r="B30" s="119"/>
      <c r="C30" s="120"/>
      <c r="D30" s="120"/>
      <c r="E30" s="120"/>
      <c r="F30" s="121"/>
      <c r="G30" s="122"/>
      <c r="H30" s="212"/>
      <c r="I30" s="175"/>
      <c r="J30" s="175"/>
      <c r="K30" s="176"/>
      <c r="L30" s="124"/>
      <c r="M30" s="124"/>
      <c r="N30" s="124"/>
      <c r="O30" s="123"/>
      <c r="P30" s="124"/>
      <c r="Q30" s="124"/>
      <c r="R30" s="124"/>
      <c r="S30" s="123"/>
      <c r="T30" s="124"/>
      <c r="U30" s="124"/>
      <c r="V30" s="124"/>
      <c r="W30" s="123"/>
      <c r="X30" s="124"/>
      <c r="Y30" s="124"/>
      <c r="Z30" s="124"/>
      <c r="AA30" s="159"/>
    </row>
    <row r="31" spans="1:27">
      <c r="B31" s="119" t="s">
        <v>45</v>
      </c>
      <c r="C31" s="120"/>
      <c r="D31" s="120"/>
      <c r="E31" s="120"/>
      <c r="F31" s="179"/>
      <c r="G31" s="211"/>
      <c r="H31" s="212"/>
      <c r="I31" s="175"/>
      <c r="J31" s="175"/>
      <c r="K31" s="176"/>
      <c r="L31" s="124"/>
      <c r="M31" s="124"/>
      <c r="N31" s="124"/>
      <c r="O31" s="123"/>
      <c r="P31" s="124"/>
      <c r="Q31" s="124"/>
      <c r="R31" s="124"/>
      <c r="S31" s="123"/>
      <c r="T31" s="124"/>
      <c r="U31" s="124"/>
      <c r="V31" s="124"/>
      <c r="W31" s="123"/>
      <c r="X31" s="124"/>
      <c r="Y31" s="124"/>
      <c r="Z31" s="124"/>
      <c r="AA31" s="159"/>
    </row>
    <row r="32" spans="1:27">
      <c r="B32" s="119"/>
      <c r="C32" s="178" t="s">
        <v>29</v>
      </c>
      <c r="D32" s="120"/>
      <c r="E32" s="120"/>
      <c r="F32" s="229"/>
      <c r="G32" s="48" t="s">
        <v>151</v>
      </c>
      <c r="H32" s="16">
        <v>-0.18126498871251329</v>
      </c>
      <c r="I32" s="50">
        <v>2.3394083346985468</v>
      </c>
      <c r="J32" s="50">
        <v>1.709922702025807</v>
      </c>
      <c r="K32" s="18">
        <v>4.108314079793999</v>
      </c>
      <c r="L32" s="237">
        <v>-2.5357357664513245</v>
      </c>
      <c r="M32" s="237">
        <v>2.1202795760223836</v>
      </c>
      <c r="N32" s="237">
        <v>-0.78335074068689892</v>
      </c>
      <c r="O32" s="145">
        <v>0.1933754109249719</v>
      </c>
      <c r="P32" s="237">
        <v>3.3420323420721161</v>
      </c>
      <c r="Q32" s="237">
        <v>-1.8313231983318872</v>
      </c>
      <c r="R32" s="237">
        <v>3.4692514141724473E-2</v>
      </c>
      <c r="S32" s="145">
        <v>0.47254617564607315</v>
      </c>
      <c r="T32" s="237">
        <v>0.70038821144282792</v>
      </c>
      <c r="U32" s="237">
        <v>0.71731899626871609</v>
      </c>
      <c r="V32" s="237">
        <v>0.73703972289042952</v>
      </c>
      <c r="W32" s="145">
        <v>0.74243762318259598</v>
      </c>
      <c r="X32" s="237">
        <v>1.1192718548089999</v>
      </c>
      <c r="Y32" s="237">
        <v>1.1448707301501031</v>
      </c>
      <c r="Z32" s="237">
        <v>1.3172109558128255</v>
      </c>
      <c r="AA32" s="148">
        <v>1.2006599357251986</v>
      </c>
    </row>
    <row r="33" spans="2:27">
      <c r="B33" s="130"/>
      <c r="C33" s="125"/>
      <c r="D33" s="160" t="s">
        <v>46</v>
      </c>
      <c r="E33" s="125"/>
      <c r="F33" s="128"/>
      <c r="G33" s="48" t="s">
        <v>151</v>
      </c>
      <c r="H33" s="16">
        <v>0.61694685561745644</v>
      </c>
      <c r="I33" s="50">
        <v>-1.2393558055921972</v>
      </c>
      <c r="J33" s="50">
        <v>1.2253697831615256</v>
      </c>
      <c r="K33" s="18">
        <v>3.6060365637998473</v>
      </c>
      <c r="L33" s="267">
        <v>4.1324415077049963</v>
      </c>
      <c r="M33" s="267">
        <v>2.1065235692108217</v>
      </c>
      <c r="N33" s="267">
        <v>-3.6866934932097308</v>
      </c>
      <c r="O33" s="239">
        <v>-0.71826305438625582</v>
      </c>
      <c r="P33" s="267">
        <v>1.9054327607548771</v>
      </c>
      <c r="Q33" s="267">
        <v>-1.7195984544881924</v>
      </c>
      <c r="R33" s="267">
        <v>-2.9580443690193192E-2</v>
      </c>
      <c r="S33" s="239">
        <v>0.36487179014712012</v>
      </c>
      <c r="T33" s="267">
        <v>0.50103749906310213</v>
      </c>
      <c r="U33" s="267">
        <v>0.57023811591827211</v>
      </c>
      <c r="V33" s="267">
        <v>0.61478700186783897</v>
      </c>
      <c r="W33" s="239">
        <v>0.64521735905569244</v>
      </c>
      <c r="X33" s="267">
        <v>1.0058503194357797</v>
      </c>
      <c r="Y33" s="267">
        <v>1.0074121081052709</v>
      </c>
      <c r="Z33" s="267">
        <v>1.1897313501407325</v>
      </c>
      <c r="AA33" s="28">
        <v>1.0556023642795793</v>
      </c>
    </row>
    <row r="34" spans="2:27" ht="15" customHeight="1">
      <c r="B34" s="130"/>
      <c r="C34" s="125"/>
      <c r="D34" s="160" t="s">
        <v>47</v>
      </c>
      <c r="E34" s="125"/>
      <c r="F34" s="128"/>
      <c r="G34" s="48" t="s">
        <v>151</v>
      </c>
      <c r="H34" s="16">
        <v>-0.69911903297824551</v>
      </c>
      <c r="I34" s="50">
        <v>5.4464357921201696</v>
      </c>
      <c r="J34" s="50">
        <v>2.1079474784726671</v>
      </c>
      <c r="K34" s="18">
        <v>4.5173321134157192</v>
      </c>
      <c r="L34" s="267">
        <v>-10.888852306552081</v>
      </c>
      <c r="M34" s="267">
        <v>2.9015498955148473</v>
      </c>
      <c r="N34" s="267">
        <v>2.4193199905999876</v>
      </c>
      <c r="O34" s="239">
        <v>3.3695437683346654</v>
      </c>
      <c r="P34" s="267">
        <v>2.2516490385813483</v>
      </c>
      <c r="Q34" s="267">
        <v>-1.923053189172407</v>
      </c>
      <c r="R34" s="267">
        <v>8.7572368911793319E-2</v>
      </c>
      <c r="S34" s="239">
        <v>0.56103037556670188</v>
      </c>
      <c r="T34" s="267">
        <v>0.86389023722630043</v>
      </c>
      <c r="U34" s="267">
        <v>0.83751676262795627</v>
      </c>
      <c r="V34" s="267">
        <v>0.8366825513591607</v>
      </c>
      <c r="W34" s="239">
        <v>0.82150322341962578</v>
      </c>
      <c r="X34" s="267">
        <v>1.2113520585143931</v>
      </c>
      <c r="Y34" s="267">
        <v>1.256238632072467</v>
      </c>
      <c r="Z34" s="267">
        <v>1.4202401295848404</v>
      </c>
      <c r="AA34" s="28">
        <v>1.3176291887035347</v>
      </c>
    </row>
    <row r="35" spans="2:27" ht="4.3499999999999996" customHeight="1">
      <c r="B35" s="130"/>
      <c r="C35" s="125"/>
      <c r="D35" s="125"/>
      <c r="E35" s="125"/>
      <c r="F35" s="128"/>
      <c r="G35" s="48"/>
      <c r="H35" s="155"/>
      <c r="I35" s="181"/>
      <c r="J35" s="181"/>
      <c r="K35" s="128"/>
      <c r="L35" s="181"/>
      <c r="M35" s="181"/>
      <c r="N35" s="181"/>
      <c r="O35" s="128"/>
      <c r="P35" s="181"/>
      <c r="Q35" s="181"/>
      <c r="R35" s="181"/>
      <c r="S35" s="128"/>
      <c r="T35" s="181"/>
      <c r="U35" s="181"/>
      <c r="V35" s="181"/>
      <c r="W35" s="128"/>
      <c r="X35" s="181"/>
      <c r="Y35" s="181"/>
      <c r="Z35" s="181"/>
      <c r="AA35" s="129"/>
    </row>
    <row r="36" spans="2:27" ht="15" customHeight="1">
      <c r="B36" s="130"/>
      <c r="C36" s="125" t="s">
        <v>30</v>
      </c>
      <c r="D36" s="125"/>
      <c r="E36" s="125"/>
      <c r="F36" s="128"/>
      <c r="G36" s="48" t="s">
        <v>151</v>
      </c>
      <c r="H36" s="16">
        <v>1.5158090187102431</v>
      </c>
      <c r="I36" s="237">
        <v>3.3295509456719827</v>
      </c>
      <c r="J36" s="237">
        <v>2.1822026720683851</v>
      </c>
      <c r="K36" s="145">
        <v>2.5537893948008019</v>
      </c>
      <c r="L36" s="237">
        <v>-2.7833570705771393</v>
      </c>
      <c r="M36" s="237">
        <v>3.5398186319814471</v>
      </c>
      <c r="N36" s="237">
        <v>-2.1991757384388961</v>
      </c>
      <c r="O36" s="145">
        <v>-0.49196288969331192</v>
      </c>
      <c r="P36" s="237">
        <v>5.2057966687708728</v>
      </c>
      <c r="Q36" s="237">
        <v>-1.9332161091180495</v>
      </c>
      <c r="R36" s="237">
        <v>0.26693913823068272</v>
      </c>
      <c r="S36" s="145">
        <v>0.59777547059285041</v>
      </c>
      <c r="T36" s="237">
        <v>1.259471971753868</v>
      </c>
      <c r="U36" s="237">
        <v>0.61495624199740462</v>
      </c>
      <c r="V36" s="237">
        <v>0.46291600525721321</v>
      </c>
      <c r="W36" s="145">
        <v>0.5023651285222428</v>
      </c>
      <c r="X36" s="237">
        <v>0.54383226764340975</v>
      </c>
      <c r="Y36" s="237">
        <v>0.70294556873491842</v>
      </c>
      <c r="Z36" s="237">
        <v>0.92667314816425517</v>
      </c>
      <c r="AA36" s="148">
        <v>0.92374560886800339</v>
      </c>
    </row>
    <row r="37" spans="2:27" ht="15" customHeight="1">
      <c r="B37" s="130"/>
      <c r="C37" s="125"/>
      <c r="D37" s="160" t="s">
        <v>48</v>
      </c>
      <c r="E37" s="125"/>
      <c r="F37" s="128"/>
      <c r="G37" s="48" t="s">
        <v>151</v>
      </c>
      <c r="H37" s="16">
        <v>2.2698021016524876</v>
      </c>
      <c r="I37" s="50">
        <v>2.0644688651272531</v>
      </c>
      <c r="J37" s="50">
        <v>2.1822026720683851</v>
      </c>
      <c r="K37" s="18">
        <v>2.5537893948007735</v>
      </c>
      <c r="L37" s="267">
        <v>-4.2816463356532779</v>
      </c>
      <c r="M37" s="267">
        <v>2.533030890674496</v>
      </c>
      <c r="N37" s="267">
        <v>4.9139959542532381</v>
      </c>
      <c r="O37" s="239">
        <v>-5.2658047030596009</v>
      </c>
      <c r="P37" s="267">
        <v>4.3855274249047653</v>
      </c>
      <c r="Q37" s="267">
        <v>-1.9332161091180495</v>
      </c>
      <c r="R37" s="267">
        <v>0.26693913823068272</v>
      </c>
      <c r="S37" s="239">
        <v>0.59777547059285041</v>
      </c>
      <c r="T37" s="50">
        <v>1.259471971753868</v>
      </c>
      <c r="U37" s="267">
        <v>0.61495624199740462</v>
      </c>
      <c r="V37" s="267">
        <v>0.46291600525721321</v>
      </c>
      <c r="W37" s="239">
        <v>0.5023651285222428</v>
      </c>
      <c r="X37" s="267">
        <v>0.54383226764340975</v>
      </c>
      <c r="Y37" s="267">
        <v>0.70294556873491842</v>
      </c>
      <c r="Z37" s="267">
        <v>0.92667314816425517</v>
      </c>
      <c r="AA37" s="28">
        <v>0.92374560886800339</v>
      </c>
    </row>
    <row r="38" spans="2:27" ht="15" customHeight="1">
      <c r="B38" s="130"/>
      <c r="C38" s="125"/>
      <c r="D38" s="160" t="s">
        <v>49</v>
      </c>
      <c r="E38" s="125"/>
      <c r="F38" s="128"/>
      <c r="G38" s="48" t="s">
        <v>151</v>
      </c>
      <c r="H38" s="16">
        <v>1.2803723307291364</v>
      </c>
      <c r="I38" s="50">
        <v>3.8869776188470695</v>
      </c>
      <c r="J38" s="50">
        <v>2.1822026720683851</v>
      </c>
      <c r="K38" s="18">
        <v>2.5537893948008019</v>
      </c>
      <c r="L38" s="267">
        <v>-2.8842437555935305</v>
      </c>
      <c r="M38" s="267">
        <v>3.316999787274284</v>
      </c>
      <c r="N38" s="267">
        <v>-5.6350543435425635</v>
      </c>
      <c r="O38" s="239">
        <v>3.7937108785982332</v>
      </c>
      <c r="P38" s="267">
        <v>4.3999249038284347</v>
      </c>
      <c r="Q38" s="267">
        <v>-1.9332161091180495</v>
      </c>
      <c r="R38" s="267">
        <v>0.26693913823068272</v>
      </c>
      <c r="S38" s="239">
        <v>0.59777547059285041</v>
      </c>
      <c r="T38" s="50">
        <v>1.259471971753868</v>
      </c>
      <c r="U38" s="267">
        <v>0.61495624199740462</v>
      </c>
      <c r="V38" s="267">
        <v>0.46291600525721321</v>
      </c>
      <c r="W38" s="239">
        <v>0.5023651285222428</v>
      </c>
      <c r="X38" s="267">
        <v>0.54383226764340975</v>
      </c>
      <c r="Y38" s="267">
        <v>0.70294556873491842</v>
      </c>
      <c r="Z38" s="267">
        <v>0.92667314816425517</v>
      </c>
      <c r="AA38" s="28">
        <v>0.92374560886800339</v>
      </c>
    </row>
    <row r="39" spans="2:27" ht="4.3499999999999996" customHeight="1">
      <c r="B39" s="119"/>
      <c r="C39" s="125"/>
      <c r="D39" s="125"/>
      <c r="E39" s="125"/>
      <c r="F39" s="128"/>
      <c r="G39" s="48"/>
      <c r="H39" s="245"/>
      <c r="I39" s="181"/>
      <c r="J39" s="181"/>
      <c r="K39" s="128"/>
      <c r="L39" s="181"/>
      <c r="M39" s="181"/>
      <c r="N39" s="181"/>
      <c r="O39" s="128"/>
      <c r="P39" s="181"/>
      <c r="Q39" s="181"/>
      <c r="R39" s="181"/>
      <c r="S39" s="128"/>
      <c r="T39" s="181"/>
      <c r="U39" s="181"/>
      <c r="V39" s="181"/>
      <c r="W39" s="128"/>
      <c r="X39" s="181"/>
      <c r="Y39" s="181"/>
      <c r="Z39" s="181"/>
      <c r="AA39" s="129"/>
    </row>
    <row r="40" spans="2:27" ht="15" customHeight="1">
      <c r="B40" s="119" t="s">
        <v>50</v>
      </c>
      <c r="C40" s="120"/>
      <c r="D40" s="120"/>
      <c r="E40" s="120"/>
      <c r="F40" s="179"/>
      <c r="G40" s="48"/>
      <c r="H40" s="245"/>
      <c r="I40" s="181"/>
      <c r="J40" s="181"/>
      <c r="K40" s="128"/>
      <c r="L40" s="181"/>
      <c r="M40" s="181"/>
      <c r="N40" s="181"/>
      <c r="O40" s="128"/>
      <c r="P40" s="181"/>
      <c r="Q40" s="181"/>
      <c r="R40" s="181"/>
      <c r="S40" s="128"/>
      <c r="T40" s="181"/>
      <c r="U40" s="181"/>
      <c r="V40" s="181"/>
      <c r="W40" s="128"/>
      <c r="X40" s="181"/>
      <c r="Y40" s="181"/>
      <c r="Z40" s="181"/>
      <c r="AA40" s="129"/>
    </row>
    <row r="41" spans="2:27" ht="15" customHeight="1">
      <c r="B41" s="119"/>
      <c r="C41" s="178" t="s">
        <v>29</v>
      </c>
      <c r="D41" s="120"/>
      <c r="E41" s="120"/>
      <c r="F41" s="179"/>
      <c r="G41" s="48" t="s">
        <v>151</v>
      </c>
      <c r="H41" s="1">
        <v>-1.4476063469581524</v>
      </c>
      <c r="I41" s="6">
        <v>3.2398214850809737</v>
      </c>
      <c r="J41" s="6">
        <v>4.0656038533936734</v>
      </c>
      <c r="K41" s="2">
        <v>6.4312018183339426</v>
      </c>
      <c r="L41" s="79"/>
      <c r="M41" s="79"/>
      <c r="N41" s="79"/>
      <c r="O41" s="329"/>
      <c r="P41" s="79"/>
      <c r="Q41" s="79"/>
      <c r="R41" s="79"/>
      <c r="S41" s="329"/>
      <c r="T41" s="79"/>
      <c r="U41" s="79"/>
      <c r="V41" s="79"/>
      <c r="W41" s="329"/>
      <c r="X41" s="79"/>
      <c r="Y41" s="79"/>
      <c r="Z41" s="79"/>
      <c r="AA41" s="330"/>
    </row>
    <row r="42" spans="2:27" ht="15" customHeight="1" thickBot="1">
      <c r="B42" s="137"/>
      <c r="C42" s="138" t="s">
        <v>30</v>
      </c>
      <c r="D42" s="138"/>
      <c r="E42" s="138"/>
      <c r="F42" s="139"/>
      <c r="G42" s="162" t="s">
        <v>151</v>
      </c>
      <c r="H42" s="3">
        <v>0.39134326342797898</v>
      </c>
      <c r="I42" s="4">
        <v>4.7166948436457856</v>
      </c>
      <c r="J42" s="4">
        <v>4.4065408247798254</v>
      </c>
      <c r="K42" s="5">
        <v>4.9470183130105649</v>
      </c>
      <c r="L42" s="331"/>
      <c r="M42" s="331"/>
      <c r="N42" s="331"/>
      <c r="O42" s="332"/>
      <c r="P42" s="331"/>
      <c r="Q42" s="331"/>
      <c r="R42" s="331"/>
      <c r="S42" s="332"/>
      <c r="T42" s="331"/>
      <c r="U42" s="331"/>
      <c r="V42" s="331"/>
      <c r="W42" s="332"/>
      <c r="X42" s="331"/>
      <c r="Y42" s="331"/>
      <c r="Z42" s="331"/>
      <c r="AA42" s="333"/>
    </row>
    <row r="43" spans="2:27">
      <c r="B43" s="269" t="s">
        <v>115</v>
      </c>
      <c r="C43" s="269"/>
      <c r="D43" s="269"/>
      <c r="E43" s="269"/>
      <c r="F43" s="269"/>
    </row>
    <row r="44" spans="2:27"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</row>
    <row r="45" spans="2:27"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A54"/>
  <sheetViews>
    <sheetView showGridLines="0" zoomScale="80" zoomScaleNormal="80" workbookViewId="0">
      <selection activeCell="K47" sqref="K47"/>
    </sheetView>
  </sheetViews>
  <sheetFormatPr defaultColWidth="9.140625" defaultRowHeight="14.25"/>
  <cols>
    <col min="1" max="5" width="3.140625" style="92" customWidth="1"/>
    <col min="6" max="6" width="31.5703125" style="92" customWidth="1"/>
    <col min="7" max="7" width="28.140625" style="92" customWidth="1"/>
    <col min="8" max="10" width="11.7109375" style="92" customWidth="1"/>
    <col min="11" max="11" width="11.7109375" style="9" customWidth="1"/>
    <col min="12" max="16384" width="9.140625" style="9"/>
  </cols>
  <sheetData>
    <row r="1" spans="2:27" ht="22.5" customHeight="1" thickBot="1">
      <c r="B1" s="289" t="s">
        <v>109</v>
      </c>
      <c r="C1" s="290"/>
      <c r="D1" s="290"/>
      <c r="E1" s="290"/>
      <c r="F1" s="290"/>
      <c r="G1" s="322"/>
    </row>
    <row r="2" spans="2:27" ht="30" customHeight="1">
      <c r="B2" s="287" t="str">
        <f>" "&amp;Súhrn!H3&amp;" - sektor verejnej správy [objem]"</f>
        <v xml:space="preserve"> Letná strednodobá predikcia (P2Q-2025) - sektor verejnej správy [objem]</v>
      </c>
      <c r="C2" s="288"/>
      <c r="D2" s="288"/>
      <c r="E2" s="288"/>
      <c r="F2" s="288"/>
      <c r="G2" s="288"/>
      <c r="H2" s="288"/>
      <c r="I2" s="288"/>
      <c r="J2" s="288"/>
      <c r="K2" s="334"/>
    </row>
    <row r="3" spans="2:27" ht="30" customHeight="1">
      <c r="B3" s="204" t="s">
        <v>27</v>
      </c>
      <c r="C3" s="205"/>
      <c r="D3" s="205"/>
      <c r="E3" s="205"/>
      <c r="F3" s="206"/>
      <c r="G3" s="207" t="s">
        <v>61</v>
      </c>
      <c r="H3" s="208">
        <v>2024</v>
      </c>
      <c r="I3" s="209">
        <v>2025</v>
      </c>
      <c r="J3" s="209">
        <v>2026</v>
      </c>
      <c r="K3" s="210">
        <v>2027</v>
      </c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4" spans="2:27" ht="4.3499999999999996" customHeight="1">
      <c r="B4" s="119"/>
      <c r="C4" s="120"/>
      <c r="D4" s="120"/>
      <c r="E4" s="120"/>
      <c r="F4" s="179"/>
      <c r="G4" s="211"/>
      <c r="H4" s="212"/>
      <c r="I4" s="175"/>
      <c r="J4" s="175"/>
      <c r="K4" s="213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</row>
    <row r="5" spans="2:27" ht="15" customHeight="1">
      <c r="B5" s="119" t="s">
        <v>91</v>
      </c>
      <c r="C5" s="120"/>
      <c r="D5" s="120"/>
      <c r="E5" s="120"/>
      <c r="F5" s="179"/>
      <c r="G5" s="211"/>
      <c r="H5" s="214"/>
      <c r="I5" s="215"/>
      <c r="J5" s="215"/>
      <c r="K5" s="216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</row>
    <row r="6" spans="2:27" ht="15" customHeight="1">
      <c r="B6" s="130"/>
      <c r="C6" s="178" t="s">
        <v>198</v>
      </c>
      <c r="D6" s="217"/>
      <c r="E6" s="217"/>
      <c r="F6" s="218"/>
      <c r="G6" s="48" t="s">
        <v>161</v>
      </c>
      <c r="H6" s="219">
        <v>-6906.7379999999321</v>
      </c>
      <c r="I6" s="132">
        <v>-6417.9835392774039</v>
      </c>
      <c r="J6" s="132">
        <v>-7012.2077566398511</v>
      </c>
      <c r="K6" s="220">
        <v>-7169.3110384936444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</row>
    <row r="7" spans="2:27" ht="15" customHeight="1">
      <c r="B7" s="130"/>
      <c r="C7" s="178" t="s">
        <v>92</v>
      </c>
      <c r="D7" s="217"/>
      <c r="E7" s="217"/>
      <c r="F7" s="218"/>
      <c r="G7" s="48" t="s">
        <v>161</v>
      </c>
      <c r="H7" s="221">
        <v>-5057.857999999932</v>
      </c>
      <c r="I7" s="27">
        <v>-4369.7592825807715</v>
      </c>
      <c r="J7" s="27">
        <v>-4907.0923539998275</v>
      </c>
      <c r="K7" s="220">
        <v>-4892.890651450798</v>
      </c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</row>
    <row r="8" spans="2:27" ht="15" customHeight="1">
      <c r="B8" s="130"/>
      <c r="C8" s="125" t="s">
        <v>89</v>
      </c>
      <c r="D8" s="160"/>
      <c r="E8" s="125"/>
      <c r="F8" s="128"/>
      <c r="G8" s="48" t="s">
        <v>161</v>
      </c>
      <c r="H8" s="221">
        <v>54807.226000000002</v>
      </c>
      <c r="I8" s="27">
        <v>58738.754507148376</v>
      </c>
      <c r="J8" s="27">
        <v>61216.508764584418</v>
      </c>
      <c r="K8" s="220">
        <v>62691.832158547186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2:27" ht="15" customHeight="1">
      <c r="B9" s="130"/>
      <c r="C9" s="125"/>
      <c r="D9" s="125" t="s">
        <v>93</v>
      </c>
      <c r="E9" s="125"/>
      <c r="F9" s="128"/>
      <c r="G9" s="48" t="s">
        <v>161</v>
      </c>
      <c r="H9" s="219">
        <v>54469.917000000001</v>
      </c>
      <c r="I9" s="132">
        <v>57115.066789658493</v>
      </c>
      <c r="J9" s="132">
        <v>59196.702597099713</v>
      </c>
      <c r="K9" s="220">
        <v>61105.874582475772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2:27" ht="15" customHeight="1">
      <c r="B10" s="130"/>
      <c r="C10" s="125"/>
      <c r="D10" s="125" t="s">
        <v>94</v>
      </c>
      <c r="E10" s="125"/>
      <c r="F10" s="128"/>
      <c r="G10" s="48" t="s">
        <v>161</v>
      </c>
      <c r="H10" s="219">
        <v>337.30900000000008</v>
      </c>
      <c r="I10" s="132">
        <v>1623.687717489883</v>
      </c>
      <c r="J10" s="132">
        <v>2019.8061674847065</v>
      </c>
      <c r="K10" s="220">
        <v>1585.9575760714174</v>
      </c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</row>
    <row r="11" spans="2:27" ht="6" customHeight="1">
      <c r="B11" s="130"/>
      <c r="C11" s="125"/>
      <c r="D11" s="160"/>
      <c r="E11" s="125"/>
      <c r="F11" s="128"/>
      <c r="G11" s="48"/>
      <c r="H11" s="219"/>
      <c r="I11" s="132"/>
      <c r="J11" s="132"/>
      <c r="K11" s="220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</row>
    <row r="12" spans="2:27" ht="15" customHeight="1">
      <c r="B12" s="130"/>
      <c r="C12" s="125" t="s">
        <v>90</v>
      </c>
      <c r="D12" s="160"/>
      <c r="E12" s="125"/>
      <c r="F12" s="128"/>
      <c r="G12" s="48" t="s">
        <v>161</v>
      </c>
      <c r="H12" s="219">
        <v>61713.963999999934</v>
      </c>
      <c r="I12" s="132">
        <v>65156.73804642578</v>
      </c>
      <c r="J12" s="132">
        <v>68228.716521224269</v>
      </c>
      <c r="K12" s="220">
        <v>69861.14319704083</v>
      </c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</row>
    <row r="13" spans="2:27" ht="15" customHeight="1">
      <c r="B13" s="130"/>
      <c r="C13" s="125" t="s">
        <v>95</v>
      </c>
      <c r="D13" s="160"/>
      <c r="E13" s="125"/>
      <c r="F13" s="128"/>
      <c r="G13" s="48" t="s">
        <v>161</v>
      </c>
      <c r="H13" s="219">
        <v>59865.083999999937</v>
      </c>
      <c r="I13" s="132">
        <v>63108.51378972915</v>
      </c>
      <c r="J13" s="132">
        <v>66123.601118584251</v>
      </c>
      <c r="K13" s="220">
        <v>67584.722809997984</v>
      </c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2:27" ht="15" customHeight="1">
      <c r="B14" s="130"/>
      <c r="C14" s="125"/>
      <c r="D14" s="125" t="s">
        <v>96</v>
      </c>
      <c r="E14" s="125"/>
      <c r="F14" s="128"/>
      <c r="G14" s="48" t="s">
        <v>161</v>
      </c>
      <c r="H14" s="219">
        <v>56352.853999999963</v>
      </c>
      <c r="I14" s="132">
        <v>58317.28773596308</v>
      </c>
      <c r="J14" s="132">
        <v>60793.938806986422</v>
      </c>
      <c r="K14" s="220">
        <v>63059.963446050264</v>
      </c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2:27" ht="15" customHeight="1">
      <c r="B15" s="130"/>
      <c r="C15" s="125"/>
      <c r="D15" s="125" t="s">
        <v>97</v>
      </c>
      <c r="E15" s="125"/>
      <c r="F15" s="128"/>
      <c r="G15" s="48" t="s">
        <v>161</v>
      </c>
      <c r="H15" s="219">
        <v>5361.1099999999697</v>
      </c>
      <c r="I15" s="132">
        <v>6839.450310462702</v>
      </c>
      <c r="J15" s="132">
        <v>7434.77771423784</v>
      </c>
      <c r="K15" s="220">
        <v>6801.1797509905664</v>
      </c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</row>
    <row r="16" spans="2:27" ht="6" customHeight="1">
      <c r="B16" s="130"/>
      <c r="C16" s="125"/>
      <c r="D16" s="125"/>
      <c r="E16" s="125"/>
      <c r="F16" s="128"/>
      <c r="G16" s="48"/>
      <c r="H16" s="219"/>
      <c r="I16" s="132"/>
      <c r="J16" s="132"/>
      <c r="K16" s="220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</row>
    <row r="17" spans="1:27" ht="15" customHeight="1" thickBot="1">
      <c r="B17" s="222" t="s">
        <v>88</v>
      </c>
      <c r="C17" s="138"/>
      <c r="D17" s="138"/>
      <c r="E17" s="138"/>
      <c r="F17" s="139"/>
      <c r="G17" s="162" t="s">
        <v>161</v>
      </c>
      <c r="H17" s="223">
        <v>77649</v>
      </c>
      <c r="I17" s="142">
        <v>82674.48595478585</v>
      </c>
      <c r="J17" s="142">
        <v>88592.167698688325</v>
      </c>
      <c r="K17" s="224">
        <v>94270.976945591756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</row>
    <row r="18" spans="1:27" s="7" customFormat="1" ht="12.75" customHeight="1" thickBot="1">
      <c r="A18" s="95"/>
      <c r="B18" s="125"/>
      <c r="C18" s="125"/>
      <c r="D18" s="160"/>
      <c r="E18" s="125"/>
      <c r="F18" s="125"/>
      <c r="G18" s="225"/>
      <c r="H18" s="132"/>
      <c r="I18" s="132"/>
      <c r="J18" s="132"/>
      <c r="K18" s="132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spans="1:27" s="7" customFormat="1" ht="30" customHeight="1">
      <c r="A19" s="95"/>
      <c r="B19" s="287" t="str">
        <f>" "&amp;Súhrn!H3&amp;" - sektor verejnej správy [% HDP]"</f>
        <v xml:space="preserve"> Letná strednodobá predikcia (P2Q-2025) - sektor verejnej správy [% HDP]</v>
      </c>
      <c r="C19" s="288"/>
      <c r="D19" s="288"/>
      <c r="E19" s="288"/>
      <c r="F19" s="288"/>
      <c r="G19" s="288"/>
      <c r="H19" s="288"/>
      <c r="I19" s="288"/>
      <c r="J19" s="288"/>
      <c r="K19" s="33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 s="7" customFormat="1" ht="30" customHeight="1">
      <c r="A20" s="95"/>
      <c r="B20" s="204" t="s">
        <v>27</v>
      </c>
      <c r="C20" s="205"/>
      <c r="D20" s="205"/>
      <c r="E20" s="205"/>
      <c r="F20" s="206"/>
      <c r="G20" s="226" t="s">
        <v>61</v>
      </c>
      <c r="H20" s="208">
        <f>H3</f>
        <v>2024</v>
      </c>
      <c r="I20" s="209">
        <f>I3</f>
        <v>2025</v>
      </c>
      <c r="J20" s="209">
        <f>J3</f>
        <v>2026</v>
      </c>
      <c r="K20" s="210">
        <f>K3</f>
        <v>2027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 ht="3.75" customHeight="1">
      <c r="B21" s="227"/>
      <c r="C21" s="228"/>
      <c r="D21" s="228"/>
      <c r="E21" s="228"/>
      <c r="F21" s="229"/>
      <c r="G21" s="211"/>
      <c r="H21" s="212"/>
      <c r="I21" s="175"/>
      <c r="J21" s="175"/>
      <c r="K21" s="213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</row>
    <row r="22" spans="1:27" ht="15" customHeight="1">
      <c r="B22" s="119" t="s">
        <v>91</v>
      </c>
      <c r="C22" s="120"/>
      <c r="D22" s="120"/>
      <c r="E22" s="120"/>
      <c r="F22" s="179"/>
      <c r="G22" s="48"/>
      <c r="H22" s="219"/>
      <c r="I22" s="132"/>
      <c r="J22" s="132"/>
      <c r="K22" s="230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</row>
    <row r="23" spans="1:27" ht="15" customHeight="1">
      <c r="B23" s="130"/>
      <c r="C23" s="178" t="s">
        <v>199</v>
      </c>
      <c r="D23" s="217"/>
      <c r="E23" s="217"/>
      <c r="F23" s="218"/>
      <c r="G23" s="48" t="s">
        <v>134</v>
      </c>
      <c r="H23" s="221">
        <f>+H6/H$41*100</f>
        <v>-5.2729181035664929</v>
      </c>
      <c r="I23" s="27">
        <f t="shared" ref="H23:I27" si="0">+I6/I$41*100</f>
        <v>-4.6919043473603503</v>
      </c>
      <c r="J23" s="27">
        <f t="shared" ref="J23" si="1">+J6/J$41*100</f>
        <v>-4.9039865841639223</v>
      </c>
      <c r="K23" s="28">
        <f t="shared" ref="K23:K27" si="2">+K6/K$41*100</f>
        <v>-4.776808181182064</v>
      </c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</row>
    <row r="24" spans="1:27" ht="15" customHeight="1">
      <c r="B24" s="130"/>
      <c r="C24" s="178" t="s">
        <v>92</v>
      </c>
      <c r="D24" s="217"/>
      <c r="E24" s="217"/>
      <c r="F24" s="218"/>
      <c r="G24" s="48" t="s">
        <v>134</v>
      </c>
      <c r="H24" s="221">
        <f t="shared" si="0"/>
        <v>-3.8613989720572164</v>
      </c>
      <c r="I24" s="27">
        <f t="shared" si="0"/>
        <v>-3.194538042889298</v>
      </c>
      <c r="J24" s="27">
        <f t="shared" ref="J24" si="3">+J7/J$41*100</f>
        <v>-3.4317744006489321</v>
      </c>
      <c r="K24" s="28">
        <f t="shared" si="2"/>
        <v>-3.2600622246667403</v>
      </c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</row>
    <row r="25" spans="1:27" ht="15" customHeight="1">
      <c r="B25" s="130"/>
      <c r="C25" s="125" t="s">
        <v>89</v>
      </c>
      <c r="D25" s="160"/>
      <c r="E25" s="125"/>
      <c r="F25" s="128"/>
      <c r="G25" s="48" t="s">
        <v>134</v>
      </c>
      <c r="H25" s="221">
        <f t="shared" si="0"/>
        <v>41.842330515746077</v>
      </c>
      <c r="I25" s="27">
        <f t="shared" si="0"/>
        <v>42.941309516298801</v>
      </c>
      <c r="J25" s="27">
        <f t="shared" ref="J25" si="4">+J8/J$41*100</f>
        <v>42.81175745636051</v>
      </c>
      <c r="K25" s="28">
        <f t="shared" si="2"/>
        <v>41.770660407999607</v>
      </c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</row>
    <row r="26" spans="1:27" ht="15" customHeight="1">
      <c r="B26" s="130"/>
      <c r="C26" s="125"/>
      <c r="D26" s="125" t="s">
        <v>93</v>
      </c>
      <c r="E26" s="125"/>
      <c r="F26" s="128"/>
      <c r="G26" s="48" t="s">
        <v>134</v>
      </c>
      <c r="H26" s="221">
        <f>+H9/H$41*100</f>
        <v>41.584813474764367</v>
      </c>
      <c r="I26" s="27">
        <f t="shared" si="0"/>
        <v>41.754303128104773</v>
      </c>
      <c r="J26" s="27">
        <f t="shared" ref="J26" si="5">+J9/J$41*100</f>
        <v>41.399206275375121</v>
      </c>
      <c r="K26" s="28">
        <f t="shared" si="2"/>
        <v>40.713959829142119</v>
      </c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</row>
    <row r="27" spans="1:27" ht="15" customHeight="1">
      <c r="B27" s="98"/>
      <c r="C27" s="95"/>
      <c r="D27" s="125" t="s">
        <v>94</v>
      </c>
      <c r="E27" s="125"/>
      <c r="F27" s="128"/>
      <c r="G27" s="48" t="s">
        <v>134</v>
      </c>
      <c r="H27" s="221">
        <f>+H10/H$41*100</f>
        <v>0.25751704098170913</v>
      </c>
      <c r="I27" s="27">
        <f t="shared" si="0"/>
        <v>1.1870063881940265</v>
      </c>
      <c r="J27" s="27">
        <f t="shared" ref="J27" si="6">+J10/J$41*100</f>
        <v>1.4125511809853921</v>
      </c>
      <c r="K27" s="28">
        <f t="shared" si="2"/>
        <v>1.0567005788574895</v>
      </c>
    </row>
    <row r="28" spans="1:27" ht="3.75" customHeight="1">
      <c r="A28" s="269"/>
      <c r="B28" s="272"/>
      <c r="C28" s="163"/>
      <c r="D28" s="160"/>
      <c r="E28" s="125"/>
      <c r="F28" s="128"/>
      <c r="G28" s="48"/>
      <c r="H28" s="221"/>
      <c r="I28" s="27"/>
      <c r="J28" s="27"/>
      <c r="K28" s="28"/>
    </row>
    <row r="29" spans="1:27" ht="15" customHeight="1">
      <c r="A29" s="269"/>
      <c r="B29" s="272"/>
      <c r="C29" s="163" t="s">
        <v>90</v>
      </c>
      <c r="D29" s="160"/>
      <c r="E29" s="125"/>
      <c r="F29" s="128"/>
      <c r="G29" s="48" t="s">
        <v>134</v>
      </c>
      <c r="H29" s="221">
        <f t="shared" ref="H29:I32" si="7">+H12/H$41*100</f>
        <v>47.115248619312574</v>
      </c>
      <c r="I29" s="27">
        <f t="shared" si="7"/>
        <v>47.633213863659151</v>
      </c>
      <c r="J29" s="27">
        <f t="shared" ref="J29" si="8">+J12/J$41*100</f>
        <v>47.715744040524442</v>
      </c>
      <c r="K29" s="28">
        <f t="shared" ref="K29:K32" si="9">+K12/K$41*100</f>
        <v>46.547468589181676</v>
      </c>
    </row>
    <row r="30" spans="1:27" ht="15" customHeight="1">
      <c r="A30" s="269"/>
      <c r="B30" s="272"/>
      <c r="C30" s="163" t="s">
        <v>95</v>
      </c>
      <c r="D30" s="160"/>
      <c r="E30" s="125"/>
      <c r="F30" s="128"/>
      <c r="G30" s="48" t="s">
        <v>134</v>
      </c>
      <c r="H30" s="221">
        <f t="shared" si="7"/>
        <v>45.703729487803294</v>
      </c>
      <c r="I30" s="27">
        <f t="shared" si="7"/>
        <v>46.1358475591881</v>
      </c>
      <c r="J30" s="27">
        <f t="shared" ref="J30" si="10">+J13/J$41*100</f>
        <v>46.243531857009451</v>
      </c>
      <c r="K30" s="28">
        <f t="shared" si="9"/>
        <v>45.030722632666347</v>
      </c>
    </row>
    <row r="31" spans="1:27" ht="15" customHeight="1">
      <c r="B31" s="98"/>
      <c r="C31" s="95"/>
      <c r="D31" s="125" t="s">
        <v>96</v>
      </c>
      <c r="E31" s="125"/>
      <c r="F31" s="128"/>
      <c r="G31" s="48" t="s">
        <v>134</v>
      </c>
      <c r="H31" s="221">
        <f t="shared" si="7"/>
        <v>43.022333269952064</v>
      </c>
      <c r="I31" s="27">
        <f t="shared" si="7"/>
        <v>42.633193771861279</v>
      </c>
      <c r="J31" s="27">
        <f t="shared" ref="J31" si="11">+J14/J$41*100</f>
        <v>42.516233211379458</v>
      </c>
      <c r="K31" s="28">
        <f t="shared" si="9"/>
        <v>42.015940956779268</v>
      </c>
    </row>
    <row r="32" spans="1:27" ht="15" customHeight="1">
      <c r="B32" s="98"/>
      <c r="C32" s="95"/>
      <c r="D32" s="125" t="s">
        <v>97</v>
      </c>
      <c r="E32" s="125"/>
      <c r="F32" s="128"/>
      <c r="G32" s="48" t="s">
        <v>134</v>
      </c>
      <c r="H32" s="221">
        <f t="shared" si="7"/>
        <v>4.0929153493605055</v>
      </c>
      <c r="I32" s="27">
        <f t="shared" si="7"/>
        <v>5.0000200917978743</v>
      </c>
      <c r="J32" s="27">
        <f t="shared" ref="J32" si="12">+J15/J$41*100</f>
        <v>5.1995108291449732</v>
      </c>
      <c r="K32" s="28">
        <f t="shared" si="9"/>
        <v>4.5315276324024047</v>
      </c>
    </row>
    <row r="33" spans="1:23" ht="3.75" customHeight="1">
      <c r="A33" s="97"/>
      <c r="B33" s="98"/>
      <c r="C33" s="95"/>
      <c r="D33" s="125"/>
      <c r="E33" s="125"/>
      <c r="F33" s="128"/>
      <c r="G33" s="48"/>
      <c r="H33" s="221"/>
      <c r="I33" s="27"/>
      <c r="J33" s="27"/>
      <c r="K33" s="28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1:23" ht="15" customHeight="1">
      <c r="A34" s="97"/>
      <c r="B34" s="93" t="s">
        <v>104</v>
      </c>
      <c r="C34" s="94"/>
      <c r="D34" s="120"/>
      <c r="E34" s="120"/>
      <c r="F34" s="179"/>
      <c r="G34" s="48"/>
      <c r="H34" s="221"/>
      <c r="I34" s="27"/>
      <c r="J34" s="27"/>
      <c r="K34" s="28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</row>
    <row r="35" spans="1:23" ht="15" customHeight="1">
      <c r="A35" s="97"/>
      <c r="B35" s="98"/>
      <c r="C35" s="95" t="s">
        <v>101</v>
      </c>
      <c r="D35" s="217"/>
      <c r="E35" s="217"/>
      <c r="F35" s="218"/>
      <c r="G35" s="47" t="s">
        <v>142</v>
      </c>
      <c r="H35" s="335">
        <v>9.112865105598722E-2</v>
      </c>
      <c r="I35" s="336">
        <v>-0.10074360819200301</v>
      </c>
      <c r="J35" s="336">
        <v>-0.14360412212128804</v>
      </c>
      <c r="K35" s="337">
        <v>-0.10059222654849176</v>
      </c>
      <c r="L35" s="169"/>
      <c r="M35" s="169"/>
      <c r="O35" s="169"/>
      <c r="P35" s="169"/>
      <c r="Q35" s="169"/>
      <c r="R35" s="169"/>
    </row>
    <row r="36" spans="1:23" ht="15" customHeight="1">
      <c r="A36" s="97"/>
      <c r="B36" s="98"/>
      <c r="C36" s="95" t="s">
        <v>102</v>
      </c>
      <c r="D36" s="217"/>
      <c r="E36" s="217"/>
      <c r="F36" s="218"/>
      <c r="G36" s="47" t="s">
        <v>142</v>
      </c>
      <c r="H36" s="335">
        <v>-5.4182513857165251</v>
      </c>
      <c r="I36" s="336">
        <v>-4.6412380642078013</v>
      </c>
      <c r="J36" s="336">
        <v>-4.7743694594458947</v>
      </c>
      <c r="K36" s="337">
        <v>-4.682878809900326</v>
      </c>
      <c r="L36" s="169"/>
      <c r="M36" s="169"/>
      <c r="O36" s="169"/>
      <c r="P36" s="169"/>
      <c r="Q36" s="169"/>
      <c r="R36" s="169"/>
    </row>
    <row r="37" spans="1:23" ht="15" customHeight="1">
      <c r="A37" s="97"/>
      <c r="B37" s="98"/>
      <c r="C37" s="95" t="s">
        <v>103</v>
      </c>
      <c r="D37" s="217"/>
      <c r="E37" s="217"/>
      <c r="F37" s="218"/>
      <c r="G37" s="47" t="s">
        <v>142</v>
      </c>
      <c r="H37" s="335">
        <v>-3.9496215068560767</v>
      </c>
      <c r="I37" s="336">
        <v>-3.0990001083629322</v>
      </c>
      <c r="J37" s="336">
        <v>-3.2939505094110864</v>
      </c>
      <c r="K37" s="337">
        <v>-3.1633734129638231</v>
      </c>
      <c r="L37" s="169"/>
      <c r="M37" s="169"/>
      <c r="O37" s="169"/>
      <c r="P37" s="169"/>
      <c r="Q37" s="169"/>
      <c r="R37" s="169"/>
    </row>
    <row r="38" spans="1:23" ht="15" customHeight="1">
      <c r="A38" s="97"/>
      <c r="B38" s="98"/>
      <c r="C38" s="95" t="s">
        <v>193</v>
      </c>
      <c r="D38" s="217"/>
      <c r="E38" s="217"/>
      <c r="F38" s="218"/>
      <c r="G38" s="47" t="s">
        <v>143</v>
      </c>
      <c r="H38" s="335">
        <v>0.28584516184720066</v>
      </c>
      <c r="I38" s="336">
        <v>0.85062139849314455</v>
      </c>
      <c r="J38" s="336">
        <v>-0.1949504010481542</v>
      </c>
      <c r="K38" s="337">
        <v>0.13057709644726323</v>
      </c>
      <c r="L38" s="169"/>
      <c r="M38" s="169"/>
      <c r="O38" s="169"/>
      <c r="P38" s="169"/>
      <c r="Q38" s="169"/>
      <c r="R38" s="169"/>
    </row>
    <row r="39" spans="1:23" ht="14.85" customHeight="1">
      <c r="A39" s="97"/>
      <c r="B39" s="98"/>
      <c r="C39" s="95"/>
      <c r="D39" s="125"/>
      <c r="E39" s="125"/>
      <c r="F39" s="128"/>
      <c r="G39" s="48"/>
      <c r="H39" s="221"/>
      <c r="I39" s="27"/>
      <c r="J39" s="27"/>
      <c r="K39" s="28"/>
    </row>
    <row r="40" spans="1:23" ht="15" customHeight="1">
      <c r="A40" s="97"/>
      <c r="B40" s="170" t="s">
        <v>88</v>
      </c>
      <c r="C40" s="95"/>
      <c r="D40" s="125"/>
      <c r="E40" s="125"/>
      <c r="F40" s="128"/>
      <c r="G40" s="48" t="s">
        <v>134</v>
      </c>
      <c r="H40" s="244">
        <f>+H17/H$41*100</f>
        <v>59.280780279176447</v>
      </c>
      <c r="I40" s="241">
        <f>+I17/I$41*100</f>
        <v>60.439665775570916</v>
      </c>
      <c r="J40" s="241">
        <f t="shared" ref="J40" si="13">+J17/J$41*100</f>
        <v>61.956920977559918</v>
      </c>
      <c r="K40" s="243">
        <f t="shared" ref="K40" si="14">+K17/K$41*100</f>
        <v>62.811387524392401</v>
      </c>
    </row>
    <row r="41" spans="1:23" ht="15" customHeight="1" thickBot="1">
      <c r="B41" s="99"/>
      <c r="C41" s="171" t="s">
        <v>52</v>
      </c>
      <c r="D41" s="138"/>
      <c r="E41" s="138"/>
      <c r="F41" s="139"/>
      <c r="G41" s="162" t="s">
        <v>160</v>
      </c>
      <c r="H41" s="223">
        <v>130985.11799999999</v>
      </c>
      <c r="I41" s="142">
        <v>136788.45654404996</v>
      </c>
      <c r="J41" s="142">
        <v>142989.94575727123</v>
      </c>
      <c r="K41" s="144">
        <v>150085.80555394071</v>
      </c>
    </row>
    <row r="42" spans="1:23" ht="12" customHeight="1">
      <c r="B42" s="269" t="s">
        <v>115</v>
      </c>
      <c r="C42" s="269"/>
      <c r="D42" s="269"/>
      <c r="E42" s="269"/>
      <c r="F42" s="269"/>
      <c r="G42" s="269"/>
      <c r="H42" s="269"/>
      <c r="I42" s="269"/>
      <c r="J42" s="269"/>
    </row>
    <row r="43" spans="1:23" ht="12" customHeight="1">
      <c r="B43" s="269" t="s">
        <v>128</v>
      </c>
      <c r="C43" s="269"/>
      <c r="D43" s="269"/>
      <c r="E43" s="269"/>
      <c r="F43" s="269"/>
      <c r="G43" s="269"/>
      <c r="H43" s="269"/>
      <c r="I43" s="269"/>
      <c r="J43" s="269"/>
    </row>
    <row r="44" spans="1:23" ht="12" customHeight="1">
      <c r="B44" s="269" t="s">
        <v>129</v>
      </c>
      <c r="C44" s="269"/>
      <c r="D44" s="269"/>
      <c r="E44" s="269"/>
      <c r="F44" s="269"/>
      <c r="G44" s="269"/>
      <c r="H44" s="338"/>
      <c r="I44" s="338"/>
      <c r="J44" s="338"/>
    </row>
    <row r="45" spans="1:23" ht="12" customHeight="1">
      <c r="B45" s="269"/>
      <c r="C45" s="269"/>
      <c r="D45" s="269"/>
      <c r="E45" s="269"/>
      <c r="F45" s="269"/>
      <c r="G45" s="269"/>
      <c r="H45" s="269"/>
      <c r="I45" s="269"/>
      <c r="J45" s="269"/>
    </row>
    <row r="46" spans="1:23" ht="15" customHeight="1"/>
    <row r="47" spans="1:23" ht="15" customHeight="1"/>
    <row r="48" spans="1:2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AA35"/>
  <sheetViews>
    <sheetView showGridLines="0" zoomScale="80" zoomScaleNormal="80" workbookViewId="0">
      <selection activeCell="B2" sqref="B2:C3"/>
    </sheetView>
  </sheetViews>
  <sheetFormatPr defaultColWidth="9.140625" defaultRowHeight="14.25"/>
  <cols>
    <col min="1" max="2" width="3.140625" style="92" customWidth="1"/>
    <col min="3" max="3" width="36.42578125" style="92" customWidth="1"/>
    <col min="4" max="5" width="7.5703125" style="92" customWidth="1"/>
    <col min="6" max="6" width="7.5703125" style="9" customWidth="1"/>
    <col min="7" max="10" width="7.5703125" style="92" customWidth="1"/>
    <col min="11" max="11" width="7.5703125" style="9" customWidth="1"/>
    <col min="12" max="15" width="7.5703125" style="92" customWidth="1"/>
    <col min="16" max="16" width="7.5703125" style="9" customWidth="1"/>
    <col min="17" max="18" width="7.5703125" style="92" customWidth="1"/>
    <col min="19" max="16384" width="9.140625" style="92"/>
  </cols>
  <sheetData>
    <row r="1" spans="2:27" ht="22.5" customHeight="1" thickBot="1">
      <c r="B1" s="341" t="s">
        <v>110</v>
      </c>
      <c r="C1" s="339"/>
      <c r="D1" s="339"/>
      <c r="E1" s="339"/>
      <c r="F1" s="339"/>
      <c r="G1" s="340"/>
      <c r="H1" s="9"/>
      <c r="I1" s="9"/>
      <c r="J1" s="9"/>
      <c r="L1" s="9"/>
      <c r="M1" s="9"/>
      <c r="N1" s="9"/>
      <c r="O1" s="9"/>
      <c r="Q1" s="9"/>
      <c r="R1" s="9"/>
    </row>
    <row r="2" spans="2:27" ht="18" customHeight="1">
      <c r="B2" s="382" t="s">
        <v>169</v>
      </c>
      <c r="C2" s="383"/>
      <c r="D2" s="386">
        <v>2025</v>
      </c>
      <c r="E2" s="387"/>
      <c r="F2" s="387"/>
      <c r="G2" s="387"/>
      <c r="H2" s="388"/>
      <c r="I2" s="386">
        <v>2026</v>
      </c>
      <c r="J2" s="387"/>
      <c r="K2" s="387"/>
      <c r="L2" s="387"/>
      <c r="M2" s="388"/>
      <c r="N2" s="386">
        <v>2027</v>
      </c>
      <c r="O2" s="387"/>
      <c r="P2" s="387"/>
      <c r="Q2" s="387"/>
      <c r="R2" s="388"/>
    </row>
    <row r="3" spans="2:27" ht="81.75" customHeight="1" thickBot="1">
      <c r="B3" s="384"/>
      <c r="C3" s="385"/>
      <c r="D3" s="183" t="s">
        <v>56</v>
      </c>
      <c r="E3" s="184" t="s">
        <v>57</v>
      </c>
      <c r="F3" s="184" t="s">
        <v>58</v>
      </c>
      <c r="G3" s="185" t="s">
        <v>59</v>
      </c>
      <c r="H3" s="186" t="s">
        <v>60</v>
      </c>
      <c r="I3" s="183" t="s">
        <v>56</v>
      </c>
      <c r="J3" s="184" t="s">
        <v>57</v>
      </c>
      <c r="K3" s="184" t="s">
        <v>58</v>
      </c>
      <c r="L3" s="185" t="s">
        <v>59</v>
      </c>
      <c r="M3" s="186" t="s">
        <v>60</v>
      </c>
      <c r="N3" s="183" t="s">
        <v>56</v>
      </c>
      <c r="O3" s="184" t="s">
        <v>57</v>
      </c>
      <c r="P3" s="184" t="s">
        <v>58</v>
      </c>
      <c r="Q3" s="185" t="s">
        <v>59</v>
      </c>
      <c r="R3" s="186" t="s">
        <v>60</v>
      </c>
      <c r="S3" s="181"/>
      <c r="T3" s="181"/>
      <c r="U3" s="181"/>
      <c r="V3" s="181"/>
      <c r="W3" s="181"/>
      <c r="X3" s="181"/>
      <c r="Y3" s="181"/>
      <c r="Z3" s="181"/>
      <c r="AA3" s="181"/>
    </row>
    <row r="4" spans="2:27" ht="15" customHeight="1">
      <c r="B4" s="130" t="s">
        <v>83</v>
      </c>
      <c r="C4" s="129"/>
      <c r="D4" s="187">
        <v>1.1907840874621201</v>
      </c>
      <c r="E4" s="188">
        <v>1.9140904116620838</v>
      </c>
      <c r="F4" s="189">
        <v>1.5</v>
      </c>
      <c r="G4" s="190">
        <v>1.252</v>
      </c>
      <c r="H4" s="191">
        <v>1.3559675821559036</v>
      </c>
      <c r="I4" s="187">
        <v>1.6315876797565778</v>
      </c>
      <c r="J4" s="188">
        <v>1.925708702569584</v>
      </c>
      <c r="K4" s="189">
        <v>1.4</v>
      </c>
      <c r="L4" s="190">
        <v>1.706</v>
      </c>
      <c r="M4" s="191">
        <v>1.1416630533946925</v>
      </c>
      <c r="N4" s="187">
        <v>2.1272889914663438</v>
      </c>
      <c r="O4" s="188">
        <v>1.4705339506144943</v>
      </c>
      <c r="P4" s="189" t="s">
        <v>130</v>
      </c>
      <c r="Q4" s="190">
        <v>2.4969999999999999</v>
      </c>
      <c r="R4" s="191" t="s">
        <v>130</v>
      </c>
      <c r="S4" s="181"/>
      <c r="T4" s="181"/>
      <c r="U4" s="181"/>
      <c r="V4" s="181"/>
      <c r="W4" s="181"/>
      <c r="X4" s="181"/>
      <c r="Y4" s="181"/>
      <c r="Z4" s="181"/>
      <c r="AA4" s="181"/>
    </row>
    <row r="5" spans="2:27" ht="15" customHeight="1">
      <c r="B5" s="130"/>
      <c r="C5" s="129" t="s">
        <v>105</v>
      </c>
      <c r="D5" s="187">
        <v>0.27876947941977903</v>
      </c>
      <c r="E5" s="188">
        <v>1.6147375927464624</v>
      </c>
      <c r="F5" s="189">
        <v>0.9</v>
      </c>
      <c r="G5" s="189" t="s">
        <v>130</v>
      </c>
      <c r="H5" s="191">
        <v>0.77757258222574954</v>
      </c>
      <c r="I5" s="187">
        <v>1.4446710145938511</v>
      </c>
      <c r="J5" s="188">
        <v>1.8087716528990994</v>
      </c>
      <c r="K5" s="189">
        <v>1.6</v>
      </c>
      <c r="L5" s="189" t="s">
        <v>130</v>
      </c>
      <c r="M5" s="191">
        <v>1.0789769382198333</v>
      </c>
      <c r="N5" s="187">
        <v>0.9939924759906944</v>
      </c>
      <c r="O5" s="188">
        <v>2.035119083694914</v>
      </c>
      <c r="P5" s="189" t="s">
        <v>130</v>
      </c>
      <c r="Q5" s="189" t="s">
        <v>130</v>
      </c>
      <c r="R5" s="191" t="s">
        <v>130</v>
      </c>
      <c r="S5" s="181"/>
      <c r="T5" s="181"/>
      <c r="U5" s="181"/>
      <c r="V5" s="181"/>
      <c r="W5" s="181"/>
      <c r="X5" s="181"/>
      <c r="Y5" s="181"/>
      <c r="Z5" s="181"/>
      <c r="AA5" s="181"/>
    </row>
    <row r="6" spans="2:27">
      <c r="B6" s="130"/>
      <c r="C6" s="129" t="s">
        <v>84</v>
      </c>
      <c r="D6" s="187">
        <v>1.2237026387689838</v>
      </c>
      <c r="E6" s="188">
        <v>1.251411983302364</v>
      </c>
      <c r="F6" s="189">
        <v>0.9</v>
      </c>
      <c r="G6" s="189" t="s">
        <v>130</v>
      </c>
      <c r="H6" s="191">
        <v>1.6679787318385042</v>
      </c>
      <c r="I6" s="187">
        <v>1.8923100721415409</v>
      </c>
      <c r="J6" s="188">
        <v>1.240746111253288</v>
      </c>
      <c r="K6" s="189">
        <v>0.8</v>
      </c>
      <c r="L6" s="189" t="s">
        <v>130</v>
      </c>
      <c r="M6" s="191">
        <v>1.6096256255999641</v>
      </c>
      <c r="N6" s="187">
        <v>1.6776401513967301</v>
      </c>
      <c r="O6" s="188">
        <v>0.53840573327526009</v>
      </c>
      <c r="P6" s="189" t="s">
        <v>130</v>
      </c>
      <c r="Q6" s="189" t="s">
        <v>130</v>
      </c>
      <c r="R6" s="191" t="s">
        <v>130</v>
      </c>
      <c r="S6" s="181"/>
      <c r="T6" s="181"/>
      <c r="U6" s="181"/>
      <c r="V6" s="181"/>
      <c r="W6" s="181"/>
      <c r="X6" s="181"/>
      <c r="Y6" s="181"/>
      <c r="Z6" s="181"/>
      <c r="AA6" s="181"/>
    </row>
    <row r="7" spans="2:27">
      <c r="B7" s="130"/>
      <c r="C7" s="129" t="s">
        <v>85</v>
      </c>
      <c r="D7" s="187">
        <v>-5.75279557549635E-2</v>
      </c>
      <c r="E7" s="188">
        <v>8.923799205656513</v>
      </c>
      <c r="F7" s="189">
        <v>3.6</v>
      </c>
      <c r="G7" s="189" t="s">
        <v>130</v>
      </c>
      <c r="H7" s="191">
        <v>-0.26703361947515436</v>
      </c>
      <c r="I7" s="187">
        <v>3.8512746436083489</v>
      </c>
      <c r="J7" s="188">
        <v>-0.3169023746460442</v>
      </c>
      <c r="K7" s="189">
        <v>3.8</v>
      </c>
      <c r="L7" s="189" t="s">
        <v>130</v>
      </c>
      <c r="M7" s="191">
        <v>2.5402339576567012</v>
      </c>
      <c r="N7" s="187">
        <v>-0.82942191886532157</v>
      </c>
      <c r="O7" s="188">
        <v>-5.9487898466405786</v>
      </c>
      <c r="P7" s="189" t="s">
        <v>130</v>
      </c>
      <c r="Q7" s="189" t="s">
        <v>130</v>
      </c>
      <c r="R7" s="191" t="s">
        <v>130</v>
      </c>
      <c r="S7" s="181"/>
      <c r="T7" s="181"/>
      <c r="U7" s="181"/>
      <c r="V7" s="181"/>
      <c r="W7" s="181"/>
      <c r="X7" s="181"/>
      <c r="Y7" s="181"/>
      <c r="Z7" s="181"/>
      <c r="AA7" s="181"/>
    </row>
    <row r="8" spans="2:27">
      <c r="B8" s="130"/>
      <c r="C8" s="129" t="s">
        <v>86</v>
      </c>
      <c r="D8" s="187">
        <v>2.3394083346985468</v>
      </c>
      <c r="E8" s="188">
        <v>2.7185137632502743</v>
      </c>
      <c r="F8" s="189">
        <v>1.9</v>
      </c>
      <c r="G8" s="190">
        <v>0.77</v>
      </c>
      <c r="H8" s="191">
        <v>1.2728667992381926</v>
      </c>
      <c r="I8" s="187">
        <v>1.709922702025807</v>
      </c>
      <c r="J8" s="188">
        <v>3.872553545836932</v>
      </c>
      <c r="K8" s="189">
        <v>1.8</v>
      </c>
      <c r="L8" s="190">
        <v>1.732</v>
      </c>
      <c r="M8" s="191">
        <v>2.0381577282552632</v>
      </c>
      <c r="N8" s="187">
        <v>4.108314079793999</v>
      </c>
      <c r="O8" s="188">
        <v>4.0329254239761081</v>
      </c>
      <c r="P8" s="189" t="s">
        <v>130</v>
      </c>
      <c r="Q8" s="190">
        <v>3.4009999999999998</v>
      </c>
      <c r="R8" s="191" t="s">
        <v>130</v>
      </c>
      <c r="S8" s="181"/>
      <c r="T8" s="181"/>
      <c r="U8" s="181"/>
      <c r="V8" s="181"/>
      <c r="W8" s="181"/>
      <c r="X8" s="181"/>
      <c r="Y8" s="181"/>
      <c r="Z8" s="181"/>
      <c r="AA8" s="181"/>
    </row>
    <row r="9" spans="2:27">
      <c r="B9" s="130"/>
      <c r="C9" s="129" t="s">
        <v>106</v>
      </c>
      <c r="D9" s="187">
        <v>3.3295509456719827</v>
      </c>
      <c r="E9" s="188">
        <v>4.353026791403658</v>
      </c>
      <c r="F9" s="189">
        <v>2.1</v>
      </c>
      <c r="G9" s="190">
        <v>0.89300000000000002</v>
      </c>
      <c r="H9" s="191">
        <v>0.67990624442664238</v>
      </c>
      <c r="I9" s="187">
        <v>2.1822026720683851</v>
      </c>
      <c r="J9" s="188">
        <v>3.6513884073241742</v>
      </c>
      <c r="K9" s="189">
        <v>2.4</v>
      </c>
      <c r="L9" s="190">
        <v>1.351</v>
      </c>
      <c r="M9" s="191">
        <v>2.4481166356483675</v>
      </c>
      <c r="N9" s="187">
        <v>2.5537893948008019</v>
      </c>
      <c r="O9" s="188">
        <v>2.9833349563583189</v>
      </c>
      <c r="P9" s="189" t="s">
        <v>130</v>
      </c>
      <c r="Q9" s="190">
        <v>3.2120000000000002</v>
      </c>
      <c r="R9" s="191" t="s">
        <v>130</v>
      </c>
      <c r="S9" s="181"/>
      <c r="T9" s="181"/>
      <c r="U9" s="181"/>
      <c r="V9" s="181"/>
      <c r="W9" s="181"/>
      <c r="X9" s="181"/>
      <c r="Y9" s="181"/>
      <c r="Z9" s="181"/>
      <c r="AA9" s="181"/>
    </row>
    <row r="10" spans="2:27" ht="3.75" customHeight="1">
      <c r="B10" s="130"/>
      <c r="C10" s="129"/>
      <c r="D10" s="187"/>
      <c r="E10" s="188"/>
      <c r="F10" s="189"/>
      <c r="G10" s="190"/>
      <c r="H10" s="191"/>
      <c r="I10" s="187"/>
      <c r="J10" s="188"/>
      <c r="K10" s="189"/>
      <c r="L10" s="190"/>
      <c r="M10" s="191"/>
      <c r="N10" s="187"/>
      <c r="O10" s="188"/>
      <c r="P10" s="189"/>
      <c r="Q10" s="190"/>
      <c r="R10" s="191"/>
      <c r="S10" s="181"/>
      <c r="T10" s="181"/>
      <c r="U10" s="181"/>
      <c r="V10" s="181"/>
      <c r="W10" s="181"/>
      <c r="X10" s="181"/>
      <c r="Y10" s="181"/>
      <c r="Z10" s="181"/>
      <c r="AA10" s="181"/>
    </row>
    <row r="11" spans="2:27" s="9" customFormat="1">
      <c r="B11" s="45" t="s">
        <v>197</v>
      </c>
      <c r="C11" s="192"/>
      <c r="D11" s="193">
        <v>3.9430977020040103</v>
      </c>
      <c r="E11" s="189">
        <v>3.8925114972277353</v>
      </c>
      <c r="F11" s="189">
        <v>4</v>
      </c>
      <c r="G11" s="194">
        <v>3.6629999999999998</v>
      </c>
      <c r="H11" s="191">
        <v>3.5006667106019851</v>
      </c>
      <c r="I11" s="193">
        <v>2.3491975177554849</v>
      </c>
      <c r="J11" s="189">
        <v>3.6804543630786002</v>
      </c>
      <c r="K11" s="189">
        <v>2.9</v>
      </c>
      <c r="L11" s="194">
        <v>2.8519999999999999</v>
      </c>
      <c r="M11" s="191">
        <v>2.4729220209321445</v>
      </c>
      <c r="N11" s="193">
        <v>3.1478171480969479</v>
      </c>
      <c r="O11" s="189">
        <v>3.580296867417454</v>
      </c>
      <c r="P11" s="189" t="s">
        <v>130</v>
      </c>
      <c r="Q11" s="194">
        <v>2.19</v>
      </c>
      <c r="R11" s="191" t="s">
        <v>130</v>
      </c>
      <c r="S11" s="74"/>
      <c r="T11" s="74"/>
      <c r="U11" s="74"/>
      <c r="V11" s="74"/>
      <c r="W11" s="74"/>
      <c r="X11" s="74"/>
      <c r="Y11" s="74"/>
      <c r="Z11" s="74"/>
      <c r="AA11" s="74"/>
    </row>
    <row r="12" spans="2:27" ht="3.75" customHeight="1">
      <c r="B12" s="130"/>
      <c r="C12" s="129"/>
      <c r="D12" s="187"/>
      <c r="E12" s="188"/>
      <c r="F12" s="189"/>
      <c r="G12" s="190"/>
      <c r="H12" s="191"/>
      <c r="I12" s="187"/>
      <c r="J12" s="188"/>
      <c r="K12" s="189"/>
      <c r="L12" s="190"/>
      <c r="M12" s="191"/>
      <c r="N12" s="187"/>
      <c r="O12" s="188"/>
      <c r="P12" s="189"/>
      <c r="Q12" s="190"/>
      <c r="R12" s="191"/>
      <c r="S12" s="181"/>
      <c r="T12" s="181"/>
      <c r="U12" s="181"/>
      <c r="V12" s="181"/>
      <c r="W12" s="181"/>
      <c r="X12" s="181"/>
      <c r="Y12" s="181"/>
      <c r="Z12" s="181"/>
      <c r="AA12" s="181"/>
    </row>
    <row r="13" spans="2:27">
      <c r="B13" s="130" t="s">
        <v>81</v>
      </c>
      <c r="C13" s="129"/>
      <c r="D13" s="187">
        <v>-0.40475398979663169</v>
      </c>
      <c r="E13" s="188">
        <v>0.26732022086009</v>
      </c>
      <c r="F13" s="189">
        <v>-0.1</v>
      </c>
      <c r="G13" s="189" t="s">
        <v>130</v>
      </c>
      <c r="H13" s="191" t="s">
        <v>130</v>
      </c>
      <c r="I13" s="187">
        <v>-0.27220827676585202</v>
      </c>
      <c r="J13" s="188">
        <v>0.12672317617079543</v>
      </c>
      <c r="K13" s="189">
        <v>-0.1</v>
      </c>
      <c r="L13" s="189" t="s">
        <v>130</v>
      </c>
      <c r="M13" s="191" t="s">
        <v>130</v>
      </c>
      <c r="N13" s="187">
        <v>-0.13875866433608053</v>
      </c>
      <c r="O13" s="188">
        <v>-1.3391366520132397E-2</v>
      </c>
      <c r="P13" s="189" t="s">
        <v>130</v>
      </c>
      <c r="Q13" s="189" t="s">
        <v>130</v>
      </c>
      <c r="R13" s="191" t="s">
        <v>130</v>
      </c>
      <c r="S13" s="181"/>
      <c r="T13" s="181"/>
      <c r="U13" s="181"/>
      <c r="V13" s="181"/>
      <c r="W13" s="181"/>
      <c r="X13" s="181"/>
      <c r="Y13" s="181"/>
      <c r="Z13" s="181"/>
      <c r="AA13" s="181"/>
    </row>
    <row r="14" spans="2:27">
      <c r="B14" s="130" t="s">
        <v>55</v>
      </c>
      <c r="C14" s="129"/>
      <c r="D14" s="187">
        <v>5.3118829559726688</v>
      </c>
      <c r="E14" s="188">
        <v>5.2844952657100688</v>
      </c>
      <c r="F14" s="189">
        <v>5.3</v>
      </c>
      <c r="G14" s="190">
        <v>5.7510000000000003</v>
      </c>
      <c r="H14" s="191">
        <v>5.3783727102606003</v>
      </c>
      <c r="I14" s="187">
        <v>5.8673257094874112</v>
      </c>
      <c r="J14" s="188">
        <v>5.1548202397380249</v>
      </c>
      <c r="K14" s="189">
        <v>5.3</v>
      </c>
      <c r="L14" s="190">
        <v>5.9480000000000004</v>
      </c>
      <c r="M14" s="191">
        <v>5.4115811605680602</v>
      </c>
      <c r="N14" s="187">
        <v>6.0330589552513514</v>
      </c>
      <c r="O14" s="188">
        <v>5.1732619871060574</v>
      </c>
      <c r="P14" s="189" t="s">
        <v>130</v>
      </c>
      <c r="Q14" s="190">
        <v>5.7679999999999998</v>
      </c>
      <c r="R14" s="191" t="s">
        <v>130</v>
      </c>
      <c r="S14" s="181"/>
      <c r="T14" s="181"/>
      <c r="U14" s="181"/>
      <c r="V14" s="181"/>
      <c r="W14" s="181"/>
      <c r="X14" s="181"/>
      <c r="Y14" s="181"/>
      <c r="Z14" s="181"/>
      <c r="AA14" s="181"/>
    </row>
    <row r="15" spans="2:27" s="9" customFormat="1">
      <c r="B15" s="45" t="s">
        <v>75</v>
      </c>
      <c r="C15" s="192"/>
      <c r="D15" s="193">
        <v>4.7932693222697083</v>
      </c>
      <c r="E15" s="189">
        <v>5.3010471204188558</v>
      </c>
      <c r="F15" s="189" t="s">
        <v>130</v>
      </c>
      <c r="G15" s="189" t="s">
        <v>130</v>
      </c>
      <c r="H15" s="191" t="s">
        <v>130</v>
      </c>
      <c r="I15" s="193">
        <v>4.3949853806867623</v>
      </c>
      <c r="J15" s="189">
        <v>5.3449347420758242</v>
      </c>
      <c r="K15" s="189" t="s">
        <v>130</v>
      </c>
      <c r="L15" s="189" t="s">
        <v>130</v>
      </c>
      <c r="M15" s="191" t="s">
        <v>130</v>
      </c>
      <c r="N15" s="193">
        <v>4.3842801635355642</v>
      </c>
      <c r="O15" s="189">
        <v>5.0737463126843574</v>
      </c>
      <c r="P15" s="189" t="s">
        <v>130</v>
      </c>
      <c r="Q15" s="189" t="s">
        <v>130</v>
      </c>
      <c r="R15" s="191" t="s">
        <v>130</v>
      </c>
      <c r="S15" s="74"/>
      <c r="T15" s="74"/>
      <c r="U15" s="74"/>
      <c r="V15" s="74"/>
      <c r="W15" s="74"/>
      <c r="X15" s="74"/>
      <c r="Y15" s="74"/>
      <c r="Z15" s="74"/>
      <c r="AA15" s="74"/>
    </row>
    <row r="16" spans="2:27">
      <c r="B16" s="130" t="s">
        <v>73</v>
      </c>
      <c r="C16" s="129"/>
      <c r="D16" s="187">
        <v>5.006916969987401</v>
      </c>
      <c r="E16" s="188">
        <v>5.3261048456782589</v>
      </c>
      <c r="F16" s="189">
        <v>4.9000000000000004</v>
      </c>
      <c r="G16" s="190" t="s">
        <v>130</v>
      </c>
      <c r="H16" s="195">
        <v>4.7639335209426426</v>
      </c>
      <c r="I16" s="187">
        <v>4.3144124697246866</v>
      </c>
      <c r="J16" s="188">
        <v>6.1013701952116861</v>
      </c>
      <c r="K16" s="189">
        <v>4.4000000000000004</v>
      </c>
      <c r="L16" s="190" t="s">
        <v>130</v>
      </c>
      <c r="M16" s="195">
        <v>2.9775151649227505</v>
      </c>
      <c r="N16" s="187">
        <v>4.5832697947509189</v>
      </c>
      <c r="O16" s="188">
        <v>5.1668667068543783</v>
      </c>
      <c r="P16" s="189" t="s">
        <v>130</v>
      </c>
      <c r="Q16" s="190" t="s">
        <v>130</v>
      </c>
      <c r="R16" s="195" t="s">
        <v>130</v>
      </c>
      <c r="S16" s="181"/>
      <c r="T16" s="181"/>
      <c r="U16" s="181"/>
      <c r="V16" s="181"/>
      <c r="W16" s="181"/>
      <c r="X16" s="181"/>
      <c r="Y16" s="181"/>
      <c r="Z16" s="181"/>
      <c r="AA16" s="181"/>
    </row>
    <row r="17" spans="1:27" ht="3.75" customHeight="1">
      <c r="B17" s="130"/>
      <c r="C17" s="129"/>
      <c r="D17" s="187"/>
      <c r="E17" s="188"/>
      <c r="F17" s="189"/>
      <c r="G17" s="190"/>
      <c r="H17" s="191"/>
      <c r="I17" s="187"/>
      <c r="J17" s="188"/>
      <c r="K17" s="189"/>
      <c r="L17" s="190"/>
      <c r="M17" s="191"/>
      <c r="N17" s="187"/>
      <c r="O17" s="188"/>
      <c r="P17" s="189"/>
      <c r="Q17" s="190"/>
      <c r="R17" s="191"/>
      <c r="S17" s="181"/>
      <c r="T17" s="181"/>
      <c r="U17" s="181"/>
      <c r="V17" s="181"/>
      <c r="W17" s="181"/>
      <c r="X17" s="181"/>
      <c r="Y17" s="181"/>
      <c r="Z17" s="181"/>
      <c r="AA17" s="181"/>
    </row>
    <row r="18" spans="1:27" s="9" customFormat="1">
      <c r="B18" s="45" t="s">
        <v>53</v>
      </c>
      <c r="C18" s="192"/>
      <c r="D18" s="196">
        <v>-4.6919043473603503</v>
      </c>
      <c r="E18" s="197">
        <v>-4.9176064643863198</v>
      </c>
      <c r="F18" s="189">
        <v>-4.8658963000000002</v>
      </c>
      <c r="G18" s="194">
        <v>-4.1050000000000004</v>
      </c>
      <c r="H18" s="191">
        <v>-4.82</v>
      </c>
      <c r="I18" s="196">
        <v>-4.9039865841639223</v>
      </c>
      <c r="J18" s="197">
        <v>-4.0999999999999996</v>
      </c>
      <c r="K18" s="189">
        <v>-5.0987308999999996</v>
      </c>
      <c r="L18" s="194">
        <v>-4.0369999999999999</v>
      </c>
      <c r="M18" s="191">
        <v>-4.74</v>
      </c>
      <c r="N18" s="196">
        <v>-4.776808181182064</v>
      </c>
      <c r="O18" s="197">
        <v>-3.5</v>
      </c>
      <c r="P18" s="189" t="s">
        <v>130</v>
      </c>
      <c r="Q18" s="194">
        <v>-3.7570000000000001</v>
      </c>
      <c r="R18" s="191" t="s">
        <v>130</v>
      </c>
      <c r="S18" s="74"/>
      <c r="T18" s="74"/>
      <c r="U18" s="74"/>
      <c r="V18" s="74"/>
      <c r="W18" s="74"/>
      <c r="X18" s="74"/>
      <c r="Y18" s="74"/>
      <c r="Z18" s="74"/>
      <c r="AA18" s="74"/>
    </row>
    <row r="19" spans="1:27" s="9" customFormat="1">
      <c r="B19" s="45" t="s">
        <v>72</v>
      </c>
      <c r="C19" s="192"/>
      <c r="D19" s="196">
        <v>60.439665775570916</v>
      </c>
      <c r="E19" s="197">
        <v>61.1</v>
      </c>
      <c r="F19" s="189">
        <v>60.867199999999997</v>
      </c>
      <c r="G19" s="194">
        <v>60.103999999999999</v>
      </c>
      <c r="H19" s="191">
        <v>62.4</v>
      </c>
      <c r="I19" s="196">
        <v>61.956920977559918</v>
      </c>
      <c r="J19" s="197">
        <v>62.2</v>
      </c>
      <c r="K19" s="189">
        <v>63.013500000000001</v>
      </c>
      <c r="L19" s="194">
        <v>64.260000000000005</v>
      </c>
      <c r="M19" s="191">
        <v>65.44</v>
      </c>
      <c r="N19" s="196">
        <v>62.811387524392401</v>
      </c>
      <c r="O19" s="197">
        <v>62.8</v>
      </c>
      <c r="P19" s="189" t="s">
        <v>130</v>
      </c>
      <c r="Q19" s="194">
        <v>67.768000000000001</v>
      </c>
      <c r="R19" s="191" t="s">
        <v>130</v>
      </c>
      <c r="S19" s="74"/>
      <c r="T19" s="74"/>
      <c r="U19" s="74"/>
      <c r="V19" s="74"/>
      <c r="W19" s="74"/>
      <c r="X19" s="74"/>
      <c r="Y19" s="74"/>
      <c r="Z19" s="74"/>
      <c r="AA19" s="74"/>
    </row>
    <row r="20" spans="1:27" ht="3.75" customHeight="1">
      <c r="B20" s="130"/>
      <c r="C20" s="129"/>
      <c r="D20" s="193"/>
      <c r="E20" s="189"/>
      <c r="F20" s="189"/>
      <c r="G20" s="190"/>
      <c r="H20" s="191"/>
      <c r="I20" s="193"/>
      <c r="J20" s="189"/>
      <c r="K20" s="189"/>
      <c r="L20" s="190"/>
      <c r="M20" s="191"/>
      <c r="N20" s="193"/>
      <c r="O20" s="189"/>
      <c r="P20" s="189"/>
      <c r="Q20" s="190"/>
      <c r="R20" s="191"/>
      <c r="S20" s="181"/>
      <c r="T20" s="181"/>
      <c r="U20" s="181"/>
      <c r="V20" s="181"/>
      <c r="W20" s="181"/>
      <c r="X20" s="181"/>
      <c r="Y20" s="181"/>
      <c r="Z20" s="181"/>
      <c r="AA20" s="181"/>
    </row>
    <row r="21" spans="1:27" ht="15" thickBot="1">
      <c r="B21" s="137" t="s">
        <v>54</v>
      </c>
      <c r="C21" s="198"/>
      <c r="D21" s="199">
        <f>Súhrn!H49</f>
        <v>-3.9346474806537044</v>
      </c>
      <c r="E21" s="200">
        <v>-3.1539237007626819</v>
      </c>
      <c r="F21" s="200">
        <v>-2.2999999999999998</v>
      </c>
      <c r="G21" s="201">
        <v>-1.9059999999999999</v>
      </c>
      <c r="H21" s="202">
        <v>-3.7824251561031002</v>
      </c>
      <c r="I21" s="199">
        <f>Súhrn!I49</f>
        <v>-4.214135849562413</v>
      </c>
      <c r="J21" s="200">
        <v>-3.0093858722133429</v>
      </c>
      <c r="K21" s="200">
        <v>-2.5</v>
      </c>
      <c r="L21" s="201">
        <v>-1.5469999999999999</v>
      </c>
      <c r="M21" s="202">
        <v>-3.6853560738862301</v>
      </c>
      <c r="N21" s="199">
        <f>Súhrn!J49</f>
        <v>-3.1349851965101196</v>
      </c>
      <c r="O21" s="200">
        <v>-2.5167350981065364</v>
      </c>
      <c r="P21" s="200" t="s">
        <v>130</v>
      </c>
      <c r="Q21" s="203">
        <v>-1.4339999999999999</v>
      </c>
      <c r="R21" s="202" t="s">
        <v>130</v>
      </c>
      <c r="S21" s="181"/>
      <c r="T21" s="181"/>
      <c r="U21" s="181"/>
      <c r="V21" s="181"/>
      <c r="W21" s="181"/>
      <c r="X21" s="181"/>
      <c r="Y21" s="181"/>
      <c r="Z21" s="181"/>
      <c r="AA21" s="181"/>
    </row>
    <row r="22" spans="1:27" s="269" customFormat="1" ht="12" customHeight="1">
      <c r="B22" s="269" t="s">
        <v>131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27" s="269" customFormat="1" ht="12" customHeight="1">
      <c r="B23" s="269" t="s">
        <v>82</v>
      </c>
      <c r="F23" s="77"/>
      <c r="K23" s="77"/>
      <c r="P23" s="77"/>
    </row>
    <row r="24" spans="1:27" s="269" customFormat="1" ht="12" customHeight="1">
      <c r="A24" s="77"/>
      <c r="B24" s="77" t="s">
        <v>173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27" s="77" customFormat="1" ht="12" customHeight="1">
      <c r="B25" s="77" t="s">
        <v>176</v>
      </c>
    </row>
    <row r="26" spans="1:27" s="269" customFormat="1" ht="12" customHeight="1">
      <c r="B26" s="76" t="s">
        <v>174</v>
      </c>
      <c r="F26" s="77"/>
      <c r="K26" s="77"/>
      <c r="P26" s="77"/>
    </row>
    <row r="27" spans="1:27" s="269" customFormat="1" ht="12" customHeight="1">
      <c r="B27" s="269" t="s">
        <v>175</v>
      </c>
      <c r="F27" s="77"/>
      <c r="K27" s="77"/>
      <c r="P27" s="77"/>
    </row>
    <row r="28" spans="1:27" s="269" customFormat="1" ht="12" customHeight="1">
      <c r="B28" s="271" t="s">
        <v>177</v>
      </c>
      <c r="F28" s="77"/>
      <c r="K28" s="77"/>
      <c r="P28" s="77"/>
    </row>
    <row r="29" spans="1:27">
      <c r="A29" s="269"/>
      <c r="B29" s="269"/>
      <c r="C29" s="269"/>
      <c r="D29" s="269"/>
      <c r="E29" s="269"/>
      <c r="F29" s="77"/>
      <c r="G29" s="269"/>
      <c r="H29" s="269"/>
      <c r="I29" s="269"/>
      <c r="J29" s="269"/>
      <c r="K29" s="77"/>
      <c r="L29" s="269"/>
      <c r="M29" s="269"/>
      <c r="N29" s="269"/>
      <c r="O29" s="269"/>
      <c r="P29" s="77"/>
      <c r="Q29" s="269"/>
      <c r="R29" s="269"/>
    </row>
    <row r="30" spans="1:27">
      <c r="A30" s="269"/>
      <c r="B30" s="269"/>
      <c r="C30" s="269"/>
      <c r="D30" s="269"/>
      <c r="E30" s="269"/>
      <c r="F30" s="77"/>
      <c r="G30" s="269"/>
      <c r="H30" s="269"/>
    </row>
    <row r="33" spans="5:23">
      <c r="F33" s="74"/>
      <c r="G33" s="181"/>
      <c r="H33" s="181"/>
      <c r="I33" s="181"/>
      <c r="J33" s="181"/>
      <c r="K33" s="74"/>
      <c r="L33" s="181"/>
      <c r="M33" s="181"/>
      <c r="N33" s="181"/>
      <c r="O33" s="181"/>
      <c r="P33" s="74"/>
      <c r="Q33" s="181"/>
      <c r="R33" s="181"/>
      <c r="S33" s="181"/>
      <c r="T33" s="181"/>
      <c r="U33" s="181"/>
      <c r="V33" s="181"/>
      <c r="W33" s="181"/>
    </row>
    <row r="34" spans="5:23">
      <c r="F34" s="74"/>
      <c r="G34" s="181"/>
      <c r="H34" s="181"/>
      <c r="I34" s="181"/>
      <c r="J34" s="181"/>
      <c r="K34" s="74"/>
      <c r="L34" s="181"/>
      <c r="M34" s="181"/>
      <c r="N34" s="181"/>
      <c r="O34" s="181"/>
      <c r="P34" s="74"/>
      <c r="Q34" s="181"/>
      <c r="R34" s="181"/>
      <c r="S34" s="181"/>
      <c r="T34" s="181"/>
      <c r="U34" s="181"/>
      <c r="V34" s="181"/>
      <c r="W34" s="181"/>
    </row>
    <row r="35" spans="5:23">
      <c r="E35" s="269"/>
      <c r="F35" s="77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2025-06-18T10:14:15Z</cp:lastPrinted>
  <dcterms:created xsi:type="dcterms:W3CDTF">2013-10-16T07:18:04Z</dcterms:created>
  <dcterms:modified xsi:type="dcterms:W3CDTF">2025-06-23T12:01:29Z</dcterms:modified>
</cp:coreProperties>
</file>