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AC4CEE00-2CDB-45A3-BB9D-FB32BD73F43A}" xr6:coauthVersionLast="47" xr6:coauthVersionMax="47" xr10:uidLastSave="{00000000-0000-0000-0000-000000000000}"/>
  <bookViews>
    <workbookView xWindow="-120" yWindow="-120" windowWidth="29040" windowHeight="17520" xr2:uid="{E3C1B293-F0A2-4989-9E01-09E09F1DCCD9}"/>
  </bookViews>
  <sheets>
    <sheet name="QBOP_2025" sheetId="1" r:id="rId1"/>
  </sheets>
  <definedNames>
    <definedName name="_xlnm._FilterDatabase" localSheetId="0" hidden="1">QBOP_2025!$A$6:$BC$92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1" i="1" l="1"/>
  <c r="H91" i="1"/>
  <c r="E91" i="1"/>
  <c r="K90" i="1"/>
  <c r="H90" i="1"/>
  <c r="E90" i="1"/>
  <c r="K89" i="1"/>
  <c r="H89" i="1"/>
  <c r="E89" i="1"/>
  <c r="K88" i="1"/>
  <c r="H88" i="1"/>
  <c r="E88" i="1"/>
  <c r="K87" i="1"/>
  <c r="H87" i="1"/>
  <c r="E87" i="1"/>
  <c r="K86" i="1"/>
  <c r="H86" i="1"/>
  <c r="E86" i="1"/>
  <c r="K85" i="1"/>
  <c r="H85" i="1"/>
  <c r="E85" i="1"/>
  <c r="K84" i="1"/>
  <c r="H84" i="1"/>
  <c r="E84" i="1"/>
  <c r="K82" i="1"/>
  <c r="H82" i="1"/>
  <c r="E82" i="1"/>
  <c r="K81" i="1"/>
  <c r="H81" i="1"/>
  <c r="E81" i="1"/>
  <c r="K80" i="1"/>
  <c r="H80" i="1"/>
  <c r="E80" i="1"/>
  <c r="K79" i="1"/>
  <c r="H79" i="1"/>
  <c r="E79" i="1"/>
  <c r="J77" i="1"/>
  <c r="I77" i="1"/>
  <c r="K77" i="1" s="1"/>
  <c r="G77" i="1"/>
  <c r="F77" i="1"/>
  <c r="H77" i="1" s="1"/>
  <c r="D77" i="1"/>
  <c r="C77" i="1"/>
  <c r="K72" i="1"/>
  <c r="H72" i="1"/>
  <c r="E72" i="1"/>
  <c r="K71" i="1"/>
  <c r="H71" i="1"/>
  <c r="E71" i="1"/>
  <c r="K70" i="1"/>
  <c r="H70" i="1"/>
  <c r="E70" i="1"/>
  <c r="K69" i="1"/>
  <c r="H69" i="1"/>
  <c r="E69" i="1"/>
  <c r="K68" i="1"/>
  <c r="H68" i="1"/>
  <c r="E68" i="1"/>
  <c r="J67" i="1"/>
  <c r="I67" i="1"/>
  <c r="K67" i="1" s="1"/>
  <c r="G67" i="1"/>
  <c r="F67" i="1"/>
  <c r="H67" i="1" s="1"/>
  <c r="D67" i="1"/>
  <c r="C67" i="1"/>
  <c r="E67" i="1" s="1"/>
  <c r="K66" i="1"/>
  <c r="H66" i="1"/>
  <c r="E66" i="1"/>
  <c r="K65" i="1"/>
  <c r="H65" i="1"/>
  <c r="E65" i="1"/>
  <c r="K64" i="1"/>
  <c r="H64" i="1"/>
  <c r="E64" i="1"/>
  <c r="K63" i="1"/>
  <c r="H63" i="1"/>
  <c r="E63" i="1"/>
  <c r="J62" i="1"/>
  <c r="I62" i="1"/>
  <c r="K62" i="1" s="1"/>
  <c r="G62" i="1"/>
  <c r="F62" i="1"/>
  <c r="F61" i="1" s="1"/>
  <c r="D62" i="1"/>
  <c r="D61" i="1" s="1"/>
  <c r="C62" i="1"/>
  <c r="C61" i="1" s="1"/>
  <c r="E61" i="1" s="1"/>
  <c r="J61" i="1"/>
  <c r="I61" i="1"/>
  <c r="K61" i="1" s="1"/>
  <c r="K60" i="1"/>
  <c r="H60" i="1"/>
  <c r="E60" i="1"/>
  <c r="K59" i="1"/>
  <c r="H59" i="1"/>
  <c r="E59" i="1"/>
  <c r="K58" i="1"/>
  <c r="H58" i="1"/>
  <c r="E58" i="1"/>
  <c r="K57" i="1"/>
  <c r="H57" i="1"/>
  <c r="E57" i="1"/>
  <c r="J56" i="1"/>
  <c r="I56" i="1"/>
  <c r="G56" i="1"/>
  <c r="F56" i="1"/>
  <c r="D56" i="1"/>
  <c r="C56" i="1"/>
  <c r="E56" i="1" s="1"/>
  <c r="K55" i="1"/>
  <c r="H55" i="1"/>
  <c r="E55" i="1"/>
  <c r="K54" i="1"/>
  <c r="H54" i="1"/>
  <c r="E54" i="1"/>
  <c r="K53" i="1"/>
  <c r="H53" i="1"/>
  <c r="E53" i="1"/>
  <c r="K52" i="1"/>
  <c r="H52" i="1"/>
  <c r="E52" i="1"/>
  <c r="J51" i="1"/>
  <c r="I51" i="1"/>
  <c r="K51" i="1" s="1"/>
  <c r="G51" i="1"/>
  <c r="F51" i="1"/>
  <c r="D51" i="1"/>
  <c r="C51" i="1"/>
  <c r="E51" i="1" s="1"/>
  <c r="K50" i="1"/>
  <c r="H50" i="1"/>
  <c r="E50" i="1"/>
  <c r="K49" i="1"/>
  <c r="H49" i="1"/>
  <c r="E49" i="1"/>
  <c r="K48" i="1"/>
  <c r="H48" i="1"/>
  <c r="E48" i="1"/>
  <c r="K47" i="1"/>
  <c r="H47" i="1"/>
  <c r="E47" i="1"/>
  <c r="J46" i="1"/>
  <c r="I46" i="1"/>
  <c r="K46" i="1" s="1"/>
  <c r="G46" i="1"/>
  <c r="F46" i="1"/>
  <c r="F45" i="1" s="1"/>
  <c r="D46" i="1"/>
  <c r="D45" i="1" s="1"/>
  <c r="C46" i="1"/>
  <c r="C45" i="1" s="1"/>
  <c r="J45" i="1"/>
  <c r="J44" i="1" s="1"/>
  <c r="K42" i="1"/>
  <c r="H42" i="1"/>
  <c r="E42" i="1"/>
  <c r="K41" i="1"/>
  <c r="H41" i="1"/>
  <c r="E41" i="1"/>
  <c r="J40" i="1"/>
  <c r="I40" i="1"/>
  <c r="G40" i="1"/>
  <c r="F40" i="1"/>
  <c r="H40" i="1" s="1"/>
  <c r="D40" i="1"/>
  <c r="C40" i="1"/>
  <c r="E40" i="1" s="1"/>
  <c r="K39" i="1"/>
  <c r="H39" i="1"/>
  <c r="E39" i="1"/>
  <c r="K38" i="1"/>
  <c r="H38" i="1"/>
  <c r="E38" i="1"/>
  <c r="J37" i="1"/>
  <c r="I37" i="1"/>
  <c r="G37" i="1"/>
  <c r="F37" i="1"/>
  <c r="D37" i="1"/>
  <c r="C37" i="1"/>
  <c r="E37" i="1" s="1"/>
  <c r="K36" i="1"/>
  <c r="H36" i="1"/>
  <c r="E36" i="1"/>
  <c r="K35" i="1"/>
  <c r="H35" i="1"/>
  <c r="E35" i="1"/>
  <c r="J34" i="1"/>
  <c r="I34" i="1"/>
  <c r="G34" i="1"/>
  <c r="F34" i="1"/>
  <c r="D34" i="1"/>
  <c r="C34" i="1"/>
  <c r="K33" i="1"/>
  <c r="H33" i="1"/>
  <c r="E33" i="1"/>
  <c r="K32" i="1"/>
  <c r="H32" i="1"/>
  <c r="E32" i="1"/>
  <c r="K31" i="1"/>
  <c r="H31" i="1"/>
  <c r="E31" i="1"/>
  <c r="K30" i="1"/>
  <c r="H30" i="1"/>
  <c r="E30" i="1"/>
  <c r="J29" i="1"/>
  <c r="I29" i="1"/>
  <c r="G29" i="1"/>
  <c r="F29" i="1"/>
  <c r="H29" i="1" s="1"/>
  <c r="D29" i="1"/>
  <c r="C29" i="1"/>
  <c r="E29" i="1" s="1"/>
  <c r="K28" i="1"/>
  <c r="H28" i="1"/>
  <c r="E28" i="1"/>
  <c r="K27" i="1"/>
  <c r="H27" i="1"/>
  <c r="E27" i="1"/>
  <c r="K26" i="1"/>
  <c r="H26" i="1"/>
  <c r="E26" i="1"/>
  <c r="J25" i="1"/>
  <c r="I25" i="1"/>
  <c r="I24" i="1" s="1"/>
  <c r="G25" i="1"/>
  <c r="G24" i="1" s="1"/>
  <c r="G22" i="1" s="1"/>
  <c r="F25" i="1"/>
  <c r="H25" i="1" s="1"/>
  <c r="D25" i="1"/>
  <c r="C25" i="1"/>
  <c r="K23" i="1"/>
  <c r="H23" i="1"/>
  <c r="E23" i="1"/>
  <c r="K21" i="1"/>
  <c r="H21" i="1"/>
  <c r="E21" i="1"/>
  <c r="K20" i="1"/>
  <c r="H20" i="1"/>
  <c r="E20" i="1"/>
  <c r="K19" i="1"/>
  <c r="H19" i="1"/>
  <c r="E19" i="1"/>
  <c r="K18" i="1"/>
  <c r="H18" i="1"/>
  <c r="E18" i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K9" i="1"/>
  <c r="H9" i="1"/>
  <c r="E9" i="1"/>
  <c r="J8" i="1"/>
  <c r="I8" i="1"/>
  <c r="K8" i="1" s="1"/>
  <c r="G8" i="1"/>
  <c r="F8" i="1"/>
  <c r="D8" i="1"/>
  <c r="C8" i="1"/>
  <c r="K7" i="1"/>
  <c r="H7" i="1"/>
  <c r="E7" i="1"/>
  <c r="G45" i="1" l="1"/>
  <c r="J24" i="1"/>
  <c r="J22" i="1" s="1"/>
  <c r="J6" i="1" s="1"/>
  <c r="K29" i="1"/>
  <c r="E34" i="1"/>
  <c r="H37" i="1"/>
  <c r="K40" i="1"/>
  <c r="E25" i="1"/>
  <c r="K37" i="1"/>
  <c r="H56" i="1"/>
  <c r="D44" i="1"/>
  <c r="H34" i="1"/>
  <c r="K34" i="1"/>
  <c r="H51" i="1"/>
  <c r="H62" i="1"/>
  <c r="E77" i="1"/>
  <c r="I45" i="1"/>
  <c r="K45" i="1" s="1"/>
  <c r="K56" i="1"/>
  <c r="G61" i="1"/>
  <c r="H61" i="1" s="1"/>
  <c r="H45" i="1"/>
  <c r="F44" i="1"/>
  <c r="K24" i="1"/>
  <c r="I22" i="1"/>
  <c r="K22" i="1" s="1"/>
  <c r="G6" i="1"/>
  <c r="C44" i="1"/>
  <c r="E44" i="1" s="1"/>
  <c r="E45" i="1"/>
  <c r="E8" i="1"/>
  <c r="H8" i="1"/>
  <c r="D24" i="1"/>
  <c r="D22" i="1" s="1"/>
  <c r="D6" i="1" s="1"/>
  <c r="E46" i="1"/>
  <c r="F24" i="1"/>
  <c r="K25" i="1"/>
  <c r="E62" i="1"/>
  <c r="H46" i="1"/>
  <c r="C24" i="1"/>
  <c r="I6" i="1" l="1"/>
  <c r="K6" i="1" s="1"/>
  <c r="I44" i="1"/>
  <c r="K44" i="1" s="1"/>
  <c r="K92" i="1" s="1"/>
  <c r="G44" i="1"/>
  <c r="H44" i="1" s="1"/>
  <c r="E24" i="1"/>
  <c r="C22" i="1"/>
  <c r="F22" i="1"/>
  <c r="H24" i="1"/>
  <c r="H22" i="1" l="1"/>
  <c r="F6" i="1"/>
  <c r="H6" i="1" s="1"/>
  <c r="H92" i="1" s="1"/>
  <c r="E22" i="1"/>
  <c r="C6" i="1"/>
  <c r="E6" i="1" s="1"/>
  <c r="E92" i="1" s="1"/>
</calcChain>
</file>

<file path=xl/sharedStrings.xml><?xml version="1.0" encoding="utf-8"?>
<sst xmlns="http://schemas.openxmlformats.org/spreadsheetml/2006/main" count="200" uniqueCount="148">
  <si>
    <t>Balance of payments</t>
  </si>
  <si>
    <t>(cumulative in mil. EUR)</t>
  </si>
  <si>
    <t>Q1</t>
  </si>
  <si>
    <t>Q2</t>
  </si>
  <si>
    <t>Q3</t>
  </si>
  <si>
    <t>Q4</t>
  </si>
  <si>
    <t>Credit</t>
  </si>
  <si>
    <t>Debit</t>
  </si>
  <si>
    <t>Balance</t>
  </si>
  <si>
    <t>1.</t>
  </si>
  <si>
    <t>Current account</t>
  </si>
  <si>
    <t>1.1</t>
  </si>
  <si>
    <t>Goods</t>
  </si>
  <si>
    <t>1.2</t>
  </si>
  <si>
    <t>Services</t>
  </si>
  <si>
    <t>1.2.1</t>
  </si>
  <si>
    <t>Manufacturing services on physical inputs owned by others</t>
  </si>
  <si>
    <t>1.2.2</t>
  </si>
  <si>
    <t>Maintenance and repair services not included elsewhere (n.i.e.)</t>
  </si>
  <si>
    <t>1.2.3</t>
  </si>
  <si>
    <t>Transport</t>
  </si>
  <si>
    <t>1.2.4</t>
  </si>
  <si>
    <t>Travel</t>
  </si>
  <si>
    <t>1.2.5</t>
  </si>
  <si>
    <t>Construction</t>
  </si>
  <si>
    <t>1.2.6</t>
  </si>
  <si>
    <t>Insurance and pension services</t>
  </si>
  <si>
    <t>1.2.7</t>
  </si>
  <si>
    <t>Financial services</t>
  </si>
  <si>
    <t>1.2.8</t>
  </si>
  <si>
    <t>Charges for the use of intellectual property</t>
  </si>
  <si>
    <t>1.2.9</t>
  </si>
  <si>
    <t>Telecommunications, computer, and information services</t>
  </si>
  <si>
    <t>1.2.10</t>
  </si>
  <si>
    <t>Other business services</t>
  </si>
  <si>
    <t>1.2.11</t>
  </si>
  <si>
    <t>Personal, cultural and recreational services</t>
  </si>
  <si>
    <t>1.2.12</t>
  </si>
  <si>
    <t>Government goods and services</t>
  </si>
  <si>
    <t>1.2.13</t>
  </si>
  <si>
    <t>Services not include elsewhere (n.i.e.)</t>
  </si>
  <si>
    <t>1.3</t>
  </si>
  <si>
    <t>Primary income</t>
  </si>
  <si>
    <t>1.3.1</t>
  </si>
  <si>
    <t>Compensation of employees</t>
  </si>
  <si>
    <t>1.3.2</t>
  </si>
  <si>
    <t>Investment income</t>
  </si>
  <si>
    <t>1.3.2.1</t>
  </si>
  <si>
    <t>Direct investment</t>
  </si>
  <si>
    <t>1.3.2.1.1</t>
  </si>
  <si>
    <t>Dividends</t>
  </si>
  <si>
    <t>1.3.2.1.2</t>
  </si>
  <si>
    <t>Reinvested earnings</t>
  </si>
  <si>
    <t>1.3.2.1.3</t>
  </si>
  <si>
    <t xml:space="preserve">Debt instruments </t>
  </si>
  <si>
    <t>1.3.2.2</t>
  </si>
  <si>
    <t>Portfolio investment</t>
  </si>
  <si>
    <t>1.3.2.2.1</t>
  </si>
  <si>
    <t>Equity securities</t>
  </si>
  <si>
    <t>1.3.2.2.2</t>
  </si>
  <si>
    <t>Debt securities</t>
  </si>
  <si>
    <t>1.3.2.3</t>
  </si>
  <si>
    <t>Other investment</t>
  </si>
  <si>
    <t>1.3.2.4</t>
  </si>
  <si>
    <t>Reserve assets</t>
  </si>
  <si>
    <t>1.3.3</t>
  </si>
  <si>
    <t>Other primary income</t>
  </si>
  <si>
    <t>1.3.3.v</t>
  </si>
  <si>
    <t>General government</t>
  </si>
  <si>
    <t>1.3.3.o</t>
  </si>
  <si>
    <t>Other sectors</t>
  </si>
  <si>
    <t>1.4</t>
  </si>
  <si>
    <t>Secondary income</t>
  </si>
  <si>
    <t>1.4.v</t>
  </si>
  <si>
    <t>1.4.o</t>
  </si>
  <si>
    <t>2.</t>
  </si>
  <si>
    <t>Capital account</t>
  </si>
  <si>
    <t>2.1</t>
  </si>
  <si>
    <t>Gross acquisitions/disposals of non-produced non-financial assets</t>
  </si>
  <si>
    <t>2.2</t>
  </si>
  <si>
    <t>Capital transfers</t>
  </si>
  <si>
    <t>Assets</t>
  </si>
  <si>
    <t>Liabilities</t>
  </si>
  <si>
    <t>Net</t>
  </si>
  <si>
    <t>3.</t>
  </si>
  <si>
    <t>Financial account</t>
  </si>
  <si>
    <t>3.1</t>
  </si>
  <si>
    <t>3.1.1</t>
  </si>
  <si>
    <t>Equity</t>
  </si>
  <si>
    <t>3.1.1.S1</t>
  </si>
  <si>
    <t>Central bank</t>
  </si>
  <si>
    <t>3.1.1.S2</t>
  </si>
  <si>
    <t>Other MFIs</t>
  </si>
  <si>
    <t>3.1.1.S3</t>
  </si>
  <si>
    <t>3.1.1.S4</t>
  </si>
  <si>
    <t>3.1.2</t>
  </si>
  <si>
    <t>Reinvestment of earnings</t>
  </si>
  <si>
    <t>3.1.2.S1</t>
  </si>
  <si>
    <t>3.1.2.S2</t>
  </si>
  <si>
    <t>3.1.2.S3</t>
  </si>
  <si>
    <t>3.1.2.S4</t>
  </si>
  <si>
    <t>3.1.3</t>
  </si>
  <si>
    <t>Debt instruments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</si>
  <si>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</si>
  <si>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</si>
  <si>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</si>
  <si>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</si>
  <si>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</si>
  <si>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</si>
  <si>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</si>
  <si>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</si>
  <si>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</si>
  <si>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</si>
  <si>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</si>
  <si>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</si>
  <si>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</si>
  <si>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</si>
  <si>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</si>
  <si>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</si>
  <si>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Financial derivatives</t>
  </si>
  <si>
    <t>3.3.S1</t>
  </si>
  <si>
    <t>3.3.S2</t>
  </si>
  <si>
    <t>3.3.S3</t>
  </si>
  <si>
    <t>3.3.S4</t>
  </si>
  <si>
    <t>3.4</t>
  </si>
  <si>
    <t>by sectors</t>
  </si>
  <si>
    <t>3.4.S1</t>
  </si>
  <si>
    <t>3.4.S2</t>
  </si>
  <si>
    <t>3.4.S3</t>
  </si>
  <si>
    <t>3.4.S4</t>
  </si>
  <si>
    <t>by financial instruments</t>
  </si>
  <si>
    <t>3.4.1</t>
  </si>
  <si>
    <t>Other equity</t>
  </si>
  <si>
    <t>3.4.2</t>
  </si>
  <si>
    <t>Currency and deposits</t>
  </si>
  <si>
    <t>3.4.3</t>
  </si>
  <si>
    <t>Loans</t>
  </si>
  <si>
    <t>3.4.4</t>
  </si>
  <si>
    <t>Insurance, pension schemes, and standardised guarantee schemes</t>
  </si>
  <si>
    <t>3.4.5</t>
  </si>
  <si>
    <t>Trade credits and advances</t>
  </si>
  <si>
    <t>3.4.6</t>
  </si>
  <si>
    <t>Other accounts receivable/payable</t>
  </si>
  <si>
    <t>3.4.7</t>
  </si>
  <si>
    <t>SDRs</t>
  </si>
  <si>
    <t>3.5</t>
  </si>
  <si>
    <t>4.</t>
  </si>
  <si>
    <t>Net errors and omissions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</si>
</sst>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0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4" xfId="2" applyFont="1" applyFill="1" applyBorder="1"/>
    <xf numFmtId="0" fontId="7" fillId="2" borderId="1" xfId="2" applyFont="1" applyFill="1" applyBorder="1"/>
    <xf numFmtId="0" fontId="13" fillId="2" borderId="3" xfId="1" applyFont="1" applyFill="1" applyBorder="1" applyAlignment="1">
      <alignment horizontal="justify" vertical="top" wrapText="1"/>
    </xf>
    <xf numFmtId="0" fontId="3" fillId="2" borderId="1" xfId="1" applyFont="1" applyFill="1" applyBorder="1" applyAlignment="1">
      <alignment horizontal="left" vertical="top" indent="2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53150851-B028-4138-B6D0-434FDCCD851D}"/>
    <cellStyle name="Normal 7" xfId="1" xr:uid="{AF2F23FC-F087-43DA-B899-AE2C30208A77}"/>
    <cellStyle name="Normal_Booklet 2011_euro17_WGES_2011_280" xfId="2" xr:uid="{57FE1C46-8204-4947-B82D-4A57D386A890}"/>
  </cellStyles>
  <dxfs count="52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8B25F-0C82-4410-9C51-E0DBCDD14515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5.710937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2025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">
      <c r="A6" s="13" t="s">
        <v>9</v>
      </c>
      <c r="B6" s="14" t="s">
        <v>10</v>
      </c>
      <c r="C6" s="15">
        <f>+C7+C8+C22+C37</f>
        <v>30054.520323689281</v>
      </c>
      <c r="D6" s="15">
        <f>+D7+D8+D22+D37</f>
        <v>31864.202994826741</v>
      </c>
      <c r="E6" s="15">
        <f>+C6-D6</f>
        <v>-1809.6826711374597</v>
      </c>
      <c r="F6" s="15">
        <f>+F7+F8+F22+F37</f>
        <v>60425.856898458078</v>
      </c>
      <c r="G6" s="15">
        <f>+G7+G8+G22+G37</f>
        <v>63358.937130792867</v>
      </c>
      <c r="H6" s="15">
        <f>+F6-G6</f>
        <v>-2933.0802323347889</v>
      </c>
      <c r="I6" s="15">
        <f>+I7+I8+I22+I37</f>
        <v>90049.322951782378</v>
      </c>
      <c r="J6" s="15">
        <f>+J7+J8+J22+J37</f>
        <v>94036.963651979007</v>
      </c>
      <c r="K6" s="15">
        <f>+I6-J6</f>
        <v>-3987.640700196629</v>
      </c>
      <c r="L6" s="15"/>
      <c r="M6" s="15"/>
      <c r="N6" s="15"/>
    </row>
    <row r="7" spans="1:14" ht="18.75" customHeight="1" x14ac:dyDescent="0.25">
      <c r="A7" s="16" t="s">
        <v>11</v>
      </c>
      <c r="B7" s="17" t="s">
        <v>12</v>
      </c>
      <c r="C7" s="18">
        <v>25622.719649000002</v>
      </c>
      <c r="D7" s="18">
        <v>26199.376564999999</v>
      </c>
      <c r="E7" s="15">
        <f t="shared" ref="E7:E69" si="0">+C7-D7</f>
        <v>-576.65691599999627</v>
      </c>
      <c r="F7" s="18">
        <v>51348.270262999999</v>
      </c>
      <c r="G7" s="18">
        <v>51824.623018999999</v>
      </c>
      <c r="H7" s="15">
        <f t="shared" ref="H7:H42" si="1">+F7-G7</f>
        <v>-476.35275600000023</v>
      </c>
      <c r="I7" s="18">
        <v>75769.982245000007</v>
      </c>
      <c r="J7" s="18">
        <v>76256.306868999993</v>
      </c>
      <c r="K7" s="15">
        <f t="shared" ref="K7:K42" si="2">+I7-J7</f>
        <v>-486.32462399998622</v>
      </c>
      <c r="L7" s="18"/>
      <c r="M7" s="18"/>
      <c r="N7" s="15"/>
    </row>
    <row r="8" spans="1:14" ht="18.75" customHeight="1" x14ac:dyDescent="0.25">
      <c r="A8" s="16" t="s">
        <v>13</v>
      </c>
      <c r="B8" s="17" t="s">
        <v>14</v>
      </c>
      <c r="C8" s="15">
        <f>SUM(C9:C21)</f>
        <v>2947.4129613501486</v>
      </c>
      <c r="D8" s="15">
        <f>SUM(D9:D21)</f>
        <v>2867.4868317920755</v>
      </c>
      <c r="E8" s="15">
        <f t="shared" si="0"/>
        <v>79.926129558073171</v>
      </c>
      <c r="F8" s="15">
        <f>SUM(F9:F21)</f>
        <v>6050.2545711792163</v>
      </c>
      <c r="G8" s="15">
        <f>SUM(G9:G21)</f>
        <v>5847.8517913295054</v>
      </c>
      <c r="H8" s="15">
        <f t="shared" si="1"/>
        <v>202.4027798497109</v>
      </c>
      <c r="I8" s="15">
        <f>SUM(I9:I21)</f>
        <v>9517.867497287687</v>
      </c>
      <c r="J8" s="15">
        <f>SUM(J9:J21)</f>
        <v>9214.5644209783022</v>
      </c>
      <c r="K8" s="15">
        <f t="shared" si="2"/>
        <v>303.30307630938478</v>
      </c>
      <c r="L8" s="15"/>
      <c r="M8" s="15"/>
      <c r="N8" s="15"/>
    </row>
    <row r="9" spans="1:14" ht="18.75" customHeight="1" x14ac:dyDescent="0.3">
      <c r="A9" s="16" t="s">
        <v>15</v>
      </c>
      <c r="B9" s="19" t="s">
        <v>16</v>
      </c>
      <c r="C9" s="18">
        <v>256.66272200000003</v>
      </c>
      <c r="D9" s="18">
        <v>8.9991050000000037</v>
      </c>
      <c r="E9" s="15">
        <f t="shared" si="0"/>
        <v>247.66361700000002</v>
      </c>
      <c r="F9" s="18">
        <v>499.74174200000004</v>
      </c>
      <c r="G9" s="18">
        <v>-5.269446999999996</v>
      </c>
      <c r="H9" s="15">
        <f t="shared" si="1"/>
        <v>505.01118900000006</v>
      </c>
      <c r="I9" s="18">
        <v>666.22665600000005</v>
      </c>
      <c r="J9" s="18">
        <v>-31.964257999999987</v>
      </c>
      <c r="K9" s="15">
        <f t="shared" si="2"/>
        <v>698.19091400000002</v>
      </c>
      <c r="L9" s="18"/>
      <c r="M9" s="18"/>
      <c r="N9" s="15"/>
    </row>
    <row r="10" spans="1:14" ht="18.75" customHeight="1" x14ac:dyDescent="0.3">
      <c r="A10" s="16" t="s">
        <v>17</v>
      </c>
      <c r="B10" s="19" t="s">
        <v>18</v>
      </c>
      <c r="C10" s="18">
        <v>72.437539987429346</v>
      </c>
      <c r="D10" s="18">
        <v>56.805432544973819</v>
      </c>
      <c r="E10" s="15">
        <f t="shared" si="0"/>
        <v>15.632107442455528</v>
      </c>
      <c r="F10" s="18">
        <v>161.77597071446905</v>
      </c>
      <c r="G10" s="18">
        <v>131.31740349884183</v>
      </c>
      <c r="H10" s="15">
        <f t="shared" si="1"/>
        <v>30.458567215627227</v>
      </c>
      <c r="I10" s="18">
        <v>242.77520436331997</v>
      </c>
      <c r="J10" s="18">
        <v>205.44182358132591</v>
      </c>
      <c r="K10" s="15">
        <f t="shared" si="2"/>
        <v>37.333380781994066</v>
      </c>
      <c r="L10" s="18"/>
      <c r="M10" s="18"/>
      <c r="N10" s="15"/>
    </row>
    <row r="11" spans="1:14" ht="18.75" customHeight="1" x14ac:dyDescent="0.3">
      <c r="A11" s="16" t="s">
        <v>19</v>
      </c>
      <c r="B11" s="19" t="s">
        <v>20</v>
      </c>
      <c r="C11" s="18">
        <v>919.66421585456715</v>
      </c>
      <c r="D11" s="18">
        <v>948.42619445406194</v>
      </c>
      <c r="E11" s="15">
        <f t="shared" si="0"/>
        <v>-28.761978599494796</v>
      </c>
      <c r="F11" s="18">
        <v>1828.3665094006258</v>
      </c>
      <c r="G11" s="18">
        <v>1913.6652919361993</v>
      </c>
      <c r="H11" s="15">
        <f t="shared" si="1"/>
        <v>-85.298782535573537</v>
      </c>
      <c r="I11" s="18">
        <v>2810.9871917530663</v>
      </c>
      <c r="J11" s="18">
        <v>2851.9678523428011</v>
      </c>
      <c r="K11" s="15">
        <f t="shared" si="2"/>
        <v>-40.980660589734725</v>
      </c>
      <c r="L11" s="18"/>
      <c r="M11" s="18"/>
      <c r="N11" s="15"/>
    </row>
    <row r="12" spans="1:14" ht="18.75" customHeight="1" x14ac:dyDescent="0.3">
      <c r="A12" s="16" t="s">
        <v>21</v>
      </c>
      <c r="B12" s="19" t="s">
        <v>22</v>
      </c>
      <c r="C12" s="18">
        <v>313.3</v>
      </c>
      <c r="D12" s="18">
        <v>472.7</v>
      </c>
      <c r="E12" s="15">
        <f t="shared" si="0"/>
        <v>-159.39999999999998</v>
      </c>
      <c r="F12" s="18">
        <v>658</v>
      </c>
      <c r="G12" s="18">
        <v>1008.9000000000001</v>
      </c>
      <c r="H12" s="15">
        <f t="shared" si="1"/>
        <v>-350.90000000000009</v>
      </c>
      <c r="I12" s="18">
        <v>1268.5</v>
      </c>
      <c r="J12" s="18">
        <v>1970.7</v>
      </c>
      <c r="K12" s="15">
        <f t="shared" si="2"/>
        <v>-702.2</v>
      </c>
      <c r="L12" s="18"/>
      <c r="M12" s="18"/>
      <c r="N12" s="15"/>
    </row>
    <row r="13" spans="1:14" ht="18.75" customHeight="1" x14ac:dyDescent="0.3">
      <c r="A13" s="16" t="s">
        <v>23</v>
      </c>
      <c r="B13" s="19" t="s">
        <v>24</v>
      </c>
      <c r="C13" s="18">
        <v>35.875999999999998</v>
      </c>
      <c r="D13" s="18">
        <v>40.548999999999999</v>
      </c>
      <c r="E13" s="15">
        <f t="shared" si="0"/>
        <v>-4.6730000000000018</v>
      </c>
      <c r="F13" s="18">
        <v>69.225999999999999</v>
      </c>
      <c r="G13" s="18">
        <v>94.409000000000006</v>
      </c>
      <c r="H13" s="15">
        <f t="shared" si="1"/>
        <v>-25.183000000000007</v>
      </c>
      <c r="I13" s="18">
        <v>101.80800000000001</v>
      </c>
      <c r="J13" s="18">
        <v>131.25400000000002</v>
      </c>
      <c r="K13" s="15">
        <f t="shared" si="2"/>
        <v>-29.446000000000012</v>
      </c>
      <c r="L13" s="18"/>
      <c r="M13" s="18"/>
      <c r="N13" s="15"/>
    </row>
    <row r="14" spans="1:14" ht="18.75" customHeight="1" x14ac:dyDescent="0.3">
      <c r="A14" s="16" t="s">
        <v>25</v>
      </c>
      <c r="B14" s="19" t="s">
        <v>26</v>
      </c>
      <c r="C14" s="18">
        <v>25.392000000000014</v>
      </c>
      <c r="D14" s="18">
        <v>47.541663499999991</v>
      </c>
      <c r="E14" s="15">
        <f t="shared" si="0"/>
        <v>-22.149663499999978</v>
      </c>
      <c r="F14" s="18">
        <v>48.937600000000003</v>
      </c>
      <c r="G14" s="18">
        <v>93.299888499999994</v>
      </c>
      <c r="H14" s="15">
        <f t="shared" si="1"/>
        <v>-44.362288499999991</v>
      </c>
      <c r="I14" s="18">
        <v>70.203100000000006</v>
      </c>
      <c r="J14" s="18">
        <v>139.85941349999999</v>
      </c>
      <c r="K14" s="15">
        <f t="shared" si="2"/>
        <v>-69.656313499999982</v>
      </c>
      <c r="L14" s="18"/>
      <c r="M14" s="18"/>
      <c r="N14" s="15"/>
    </row>
    <row r="15" spans="1:14" ht="18.75" customHeight="1" x14ac:dyDescent="0.3">
      <c r="A15" s="16" t="s">
        <v>27</v>
      </c>
      <c r="B15" s="19" t="s">
        <v>28</v>
      </c>
      <c r="C15" s="18">
        <v>84.643064516129101</v>
      </c>
      <c r="D15" s="18">
        <v>79.963999999999999</v>
      </c>
      <c r="E15" s="15">
        <f t="shared" si="0"/>
        <v>4.6790645161291025</v>
      </c>
      <c r="F15" s="18">
        <v>172.68901861532231</v>
      </c>
      <c r="G15" s="18">
        <v>160.50599380498267</v>
      </c>
      <c r="H15" s="15">
        <f t="shared" si="1"/>
        <v>12.183024810339646</v>
      </c>
      <c r="I15" s="18">
        <v>260.78886392202264</v>
      </c>
      <c r="J15" s="18">
        <v>240.65498790361642</v>
      </c>
      <c r="K15" s="15">
        <f t="shared" si="2"/>
        <v>20.133876018406227</v>
      </c>
      <c r="L15" s="18"/>
      <c r="M15" s="18"/>
      <c r="N15" s="15"/>
    </row>
    <row r="16" spans="1:14" ht="18.75" customHeight="1" x14ac:dyDescent="0.3">
      <c r="A16" s="16" t="s">
        <v>29</v>
      </c>
      <c r="B16" s="19" t="s">
        <v>30</v>
      </c>
      <c r="C16" s="18">
        <v>15.407999999999999</v>
      </c>
      <c r="D16" s="18">
        <v>168.67684328475647</v>
      </c>
      <c r="E16" s="15">
        <f t="shared" si="0"/>
        <v>-153.26884328475649</v>
      </c>
      <c r="F16" s="18">
        <v>28.168999999999997</v>
      </c>
      <c r="G16" s="18">
        <v>342.01521571134037</v>
      </c>
      <c r="H16" s="15">
        <f t="shared" si="1"/>
        <v>-313.84621571134039</v>
      </c>
      <c r="I16" s="18">
        <v>41.528999999999996</v>
      </c>
      <c r="J16" s="18">
        <v>522.76482931072189</v>
      </c>
      <c r="K16" s="15">
        <f t="shared" si="2"/>
        <v>-481.2358293107219</v>
      </c>
      <c r="L16" s="18"/>
      <c r="M16" s="18"/>
      <c r="N16" s="15"/>
    </row>
    <row r="17" spans="1:14" ht="18.75" customHeight="1" x14ac:dyDescent="0.3">
      <c r="A17" s="16" t="s">
        <v>31</v>
      </c>
      <c r="B17" s="19" t="s">
        <v>32</v>
      </c>
      <c r="C17" s="18">
        <v>494.14229529178579</v>
      </c>
      <c r="D17" s="18">
        <v>388.45369691808145</v>
      </c>
      <c r="E17" s="15">
        <f t="shared" si="0"/>
        <v>105.68859837370434</v>
      </c>
      <c r="F17" s="18">
        <v>1010.059783737617</v>
      </c>
      <c r="G17" s="18">
        <v>730.81696566262349</v>
      </c>
      <c r="H17" s="15">
        <f t="shared" si="1"/>
        <v>279.24281807499347</v>
      </c>
      <c r="I17" s="18">
        <v>1547.6568168368228</v>
      </c>
      <c r="J17" s="18">
        <v>1098.2705524695018</v>
      </c>
      <c r="K17" s="15">
        <f t="shared" si="2"/>
        <v>449.38626436732102</v>
      </c>
      <c r="L17" s="18"/>
      <c r="M17" s="18"/>
      <c r="N17" s="15"/>
    </row>
    <row r="18" spans="1:14" ht="18.75" customHeight="1" x14ac:dyDescent="0.3">
      <c r="A18" s="16" t="s">
        <v>33</v>
      </c>
      <c r="B18" s="19" t="s">
        <v>34</v>
      </c>
      <c r="C18" s="18">
        <v>710.61812370023733</v>
      </c>
      <c r="D18" s="18">
        <v>639.54889609020233</v>
      </c>
      <c r="E18" s="15">
        <f t="shared" si="0"/>
        <v>71.069227610035</v>
      </c>
      <c r="F18" s="18">
        <v>1528.6399467111821</v>
      </c>
      <c r="G18" s="18">
        <v>1345.5654792155174</v>
      </c>
      <c r="H18" s="15">
        <f t="shared" si="1"/>
        <v>183.07446749566475</v>
      </c>
      <c r="I18" s="18">
        <v>2441.9516644124546</v>
      </c>
      <c r="J18" s="18">
        <v>2035.8242198703342</v>
      </c>
      <c r="K18" s="15">
        <f t="shared" si="2"/>
        <v>406.12744454212043</v>
      </c>
      <c r="L18" s="18"/>
      <c r="M18" s="18"/>
      <c r="N18" s="15"/>
    </row>
    <row r="19" spans="1:14" ht="18.75" customHeight="1" x14ac:dyDescent="0.3">
      <c r="A19" s="16" t="s">
        <v>35</v>
      </c>
      <c r="B19" s="20" t="s">
        <v>36</v>
      </c>
      <c r="C19" s="18">
        <v>5.9369999999999994</v>
      </c>
      <c r="D19" s="18">
        <v>14.629999999999997</v>
      </c>
      <c r="E19" s="15">
        <f t="shared" si="0"/>
        <v>-8.6929999999999978</v>
      </c>
      <c r="F19" s="18">
        <v>15.141999999999998</v>
      </c>
      <c r="G19" s="18">
        <v>29.983999999999995</v>
      </c>
      <c r="H19" s="15">
        <f t="shared" si="1"/>
        <v>-14.841999999999997</v>
      </c>
      <c r="I19" s="18">
        <v>23.601999999999997</v>
      </c>
      <c r="J19" s="18">
        <v>45.918999999999997</v>
      </c>
      <c r="K19" s="15">
        <f t="shared" si="2"/>
        <v>-22.317</v>
      </c>
      <c r="L19" s="18"/>
      <c r="M19" s="18"/>
      <c r="N19" s="15"/>
    </row>
    <row r="20" spans="1:14" ht="18.75" customHeight="1" x14ac:dyDescent="0.3">
      <c r="A20" s="16" t="s">
        <v>37</v>
      </c>
      <c r="B20" s="20" t="s">
        <v>38</v>
      </c>
      <c r="C20" s="18">
        <v>13.332000000000001</v>
      </c>
      <c r="D20" s="18">
        <v>1.1919999999999999</v>
      </c>
      <c r="E20" s="15">
        <f t="shared" si="0"/>
        <v>12.14</v>
      </c>
      <c r="F20" s="18">
        <v>29.507000000000001</v>
      </c>
      <c r="G20" s="18">
        <v>2.6419999999999999</v>
      </c>
      <c r="H20" s="15">
        <f t="shared" si="1"/>
        <v>26.865000000000002</v>
      </c>
      <c r="I20" s="18">
        <v>41.838999999999999</v>
      </c>
      <c r="J20" s="18">
        <v>3.8719999999999999</v>
      </c>
      <c r="K20" s="15">
        <f t="shared" si="2"/>
        <v>37.966999999999999</v>
      </c>
      <c r="L20" s="18"/>
      <c r="M20" s="18"/>
      <c r="N20" s="15"/>
    </row>
    <row r="21" spans="1:14" ht="18.75" customHeight="1" x14ac:dyDescent="0.3">
      <c r="A21" s="16" t="s">
        <v>39</v>
      </c>
      <c r="B21" s="20" t="s">
        <v>40</v>
      </c>
      <c r="C21" s="18">
        <v>0</v>
      </c>
      <c r="D21" s="18">
        <v>0</v>
      </c>
      <c r="E21" s="15">
        <f t="shared" si="0"/>
        <v>0</v>
      </c>
      <c r="F21" s="18">
        <v>0</v>
      </c>
      <c r="G21" s="18">
        <v>0</v>
      </c>
      <c r="H21" s="15">
        <f t="shared" si="1"/>
        <v>0</v>
      </c>
      <c r="I21" s="18">
        <v>0</v>
      </c>
      <c r="J21" s="18">
        <v>0</v>
      </c>
      <c r="K21" s="15">
        <f t="shared" si="2"/>
        <v>0</v>
      </c>
      <c r="L21" s="18"/>
      <c r="M21" s="18"/>
      <c r="N21" s="15"/>
    </row>
    <row r="22" spans="1:14" ht="18.75" customHeight="1" x14ac:dyDescent="0.25">
      <c r="A22" s="16" t="s">
        <v>41</v>
      </c>
      <c r="B22" s="21" t="s">
        <v>42</v>
      </c>
      <c r="C22" s="15">
        <f>+C23+C24+C34</f>
        <v>1150.8730813391317</v>
      </c>
      <c r="D22" s="15">
        <f>+D23+D24+D34</f>
        <v>2170.5306556090668</v>
      </c>
      <c r="E22" s="15">
        <f t="shared" si="0"/>
        <v>-1019.6575742699351</v>
      </c>
      <c r="F22" s="15">
        <f>+F23+F24+F34</f>
        <v>2352.1161952788584</v>
      </c>
      <c r="G22" s="15">
        <f>+G23+G24+G34</f>
        <v>4368.7820711121585</v>
      </c>
      <c r="H22" s="15">
        <f t="shared" si="1"/>
        <v>-2016.6658758333001</v>
      </c>
      <c r="I22" s="15">
        <f>+I23+I24+I34</f>
        <v>3709.7620434946821</v>
      </c>
      <c r="J22" s="15">
        <f>+J23+J24+J34</f>
        <v>6529.6280578139158</v>
      </c>
      <c r="K22" s="15">
        <f t="shared" si="2"/>
        <v>-2819.8660143192337</v>
      </c>
      <c r="L22" s="15"/>
      <c r="M22" s="15"/>
      <c r="N22" s="15"/>
    </row>
    <row r="23" spans="1:14" ht="18.75" customHeight="1" x14ac:dyDescent="0.3">
      <c r="A23" s="16" t="s">
        <v>43</v>
      </c>
      <c r="B23" s="20" t="s">
        <v>44</v>
      </c>
      <c r="C23" s="18">
        <v>612.82328699999994</v>
      </c>
      <c r="D23" s="18">
        <v>103.651929</v>
      </c>
      <c r="E23" s="15">
        <f t="shared" si="0"/>
        <v>509.17135799999994</v>
      </c>
      <c r="F23" s="18">
        <v>1235.4017189999997</v>
      </c>
      <c r="G23" s="18">
        <v>210.20654699999997</v>
      </c>
      <c r="H23" s="15">
        <f t="shared" si="1"/>
        <v>1025.1951719999997</v>
      </c>
      <c r="I23" s="18">
        <v>1860.7315979999998</v>
      </c>
      <c r="J23" s="18">
        <v>318.09903299999996</v>
      </c>
      <c r="K23" s="15">
        <f t="shared" si="2"/>
        <v>1542.6325649999999</v>
      </c>
      <c r="L23" s="18"/>
      <c r="M23" s="18"/>
      <c r="N23" s="15"/>
    </row>
    <row r="24" spans="1:14" ht="18.75" customHeight="1" x14ac:dyDescent="0.3">
      <c r="A24" s="16" t="s">
        <v>45</v>
      </c>
      <c r="B24" s="20" t="s">
        <v>46</v>
      </c>
      <c r="C24" s="15">
        <f>+C25+C29+C32+C33</f>
        <v>475.78279433913161</v>
      </c>
      <c r="D24" s="15">
        <f>+D25+D29+D32+D33</f>
        <v>2025.7727266090665</v>
      </c>
      <c r="E24" s="15">
        <f t="shared" si="0"/>
        <v>-1549.9899322699348</v>
      </c>
      <c r="F24" s="15">
        <f>+F25+F29+F32+F33</f>
        <v>948.68247627885853</v>
      </c>
      <c r="G24" s="15">
        <f>+G25+G29+G32+G33</f>
        <v>4068.7005241121583</v>
      </c>
      <c r="H24" s="15">
        <f t="shared" si="1"/>
        <v>-3120.0180478332995</v>
      </c>
      <c r="I24" s="15">
        <f>+I25+I29+I32+I33</f>
        <v>1417.6304454946821</v>
      </c>
      <c r="J24" s="15">
        <f>+J25+J29+J32+J33</f>
        <v>6075.2690248139152</v>
      </c>
      <c r="K24" s="15">
        <f t="shared" si="2"/>
        <v>-4657.638579319233</v>
      </c>
      <c r="L24" s="15"/>
      <c r="M24" s="15"/>
      <c r="N24" s="15"/>
    </row>
    <row r="25" spans="1:14" ht="18.75" customHeight="1" x14ac:dyDescent="0.3">
      <c r="A25" s="16" t="s">
        <v>47</v>
      </c>
      <c r="B25" s="22" t="s">
        <v>48</v>
      </c>
      <c r="C25" s="15">
        <f>SUM(C26:C28)</f>
        <v>207.16913799999998</v>
      </c>
      <c r="D25" s="15">
        <f>SUM(D26:D28)</f>
        <v>1298.8940000000005</v>
      </c>
      <c r="E25" s="15">
        <f t="shared" si="0"/>
        <v>-1091.7248620000005</v>
      </c>
      <c r="F25" s="15">
        <f>SUM(F26:F28)</f>
        <v>411.98600600000009</v>
      </c>
      <c r="G25" s="15">
        <f>SUM(G26:G28)</f>
        <v>2591.0210000000011</v>
      </c>
      <c r="H25" s="15">
        <f t="shared" si="1"/>
        <v>-2179.034994000001</v>
      </c>
      <c r="I25" s="15">
        <f>SUM(I26:I28)</f>
        <v>617.07725299999993</v>
      </c>
      <c r="J25" s="15">
        <f>SUM(J26:J28)</f>
        <v>3876.2330000000011</v>
      </c>
      <c r="K25" s="15">
        <f t="shared" si="2"/>
        <v>-3259.1557470000012</v>
      </c>
      <c r="L25" s="15"/>
      <c r="M25" s="15"/>
      <c r="N25" s="15"/>
    </row>
    <row r="26" spans="1:14" ht="18.75" customHeight="1" x14ac:dyDescent="0.3">
      <c r="A26" s="16" t="s">
        <v>49</v>
      </c>
      <c r="B26" s="23" t="s">
        <v>50</v>
      </c>
      <c r="C26" s="18">
        <v>60.91</v>
      </c>
      <c r="D26" s="18">
        <v>739.813986</v>
      </c>
      <c r="E26" s="15">
        <f t="shared" si="0"/>
        <v>-678.90398600000003</v>
      </c>
      <c r="F26" s="18">
        <v>112.881</v>
      </c>
      <c r="G26" s="18">
        <v>1822.6280660000002</v>
      </c>
      <c r="H26" s="15">
        <f t="shared" si="1"/>
        <v>-1709.7470660000001</v>
      </c>
      <c r="I26" s="18">
        <v>146.54400000000001</v>
      </c>
      <c r="J26" s="18">
        <v>2500.99424</v>
      </c>
      <c r="K26" s="15">
        <f t="shared" si="2"/>
        <v>-2354.4502400000001</v>
      </c>
      <c r="L26" s="18"/>
      <c r="M26" s="18"/>
      <c r="N26" s="15"/>
    </row>
    <row r="27" spans="1:14" ht="18.75" customHeight="1" x14ac:dyDescent="0.3">
      <c r="A27" s="16" t="s">
        <v>51</v>
      </c>
      <c r="B27" s="23" t="s">
        <v>52</v>
      </c>
      <c r="C27" s="18">
        <v>74.09</v>
      </c>
      <c r="D27" s="18">
        <v>460.18601400000034</v>
      </c>
      <c r="E27" s="15">
        <f t="shared" si="0"/>
        <v>-386.09601400000031</v>
      </c>
      <c r="F27" s="18">
        <v>157.11900000000011</v>
      </c>
      <c r="G27" s="18">
        <v>577.37193400000069</v>
      </c>
      <c r="H27" s="15">
        <f t="shared" si="1"/>
        <v>-420.25293400000055</v>
      </c>
      <c r="I27" s="18">
        <v>258.45599999999996</v>
      </c>
      <c r="J27" s="18">
        <v>1099.0057600000007</v>
      </c>
      <c r="K27" s="15">
        <f t="shared" si="2"/>
        <v>-840.54976000000079</v>
      </c>
      <c r="L27" s="18"/>
      <c r="M27" s="18"/>
      <c r="N27" s="15"/>
    </row>
    <row r="28" spans="1:14" ht="18.75" customHeight="1" x14ac:dyDescent="0.25">
      <c r="A28" s="16" t="s">
        <v>53</v>
      </c>
      <c r="B28" s="24" t="s">
        <v>54</v>
      </c>
      <c r="C28" s="18">
        <v>72.16913799999999</v>
      </c>
      <c r="D28" s="18">
        <v>98.894000000000005</v>
      </c>
      <c r="E28" s="15">
        <f t="shared" si="0"/>
        <v>-26.724862000000016</v>
      </c>
      <c r="F28" s="18">
        <v>141.986006</v>
      </c>
      <c r="G28" s="18">
        <v>191.02100000000002</v>
      </c>
      <c r="H28" s="15">
        <f t="shared" si="1"/>
        <v>-49.034994000000012</v>
      </c>
      <c r="I28" s="18">
        <v>212.07725299999998</v>
      </c>
      <c r="J28" s="18">
        <v>276.233</v>
      </c>
      <c r="K28" s="15">
        <f t="shared" si="2"/>
        <v>-64.155747000000019</v>
      </c>
      <c r="L28" s="18"/>
      <c r="M28" s="18"/>
      <c r="N28" s="15"/>
    </row>
    <row r="29" spans="1:14" ht="18.75" customHeight="1" x14ac:dyDescent="0.3">
      <c r="A29" s="16" t="s">
        <v>55</v>
      </c>
      <c r="B29" s="25" t="s">
        <v>56</v>
      </c>
      <c r="C29" s="15">
        <f>SUM(C30:C31)</f>
        <v>176.50000000000003</v>
      </c>
      <c r="D29" s="15">
        <f>SUM(D30:D31)</f>
        <v>340.90000000000003</v>
      </c>
      <c r="E29" s="15">
        <f t="shared" si="0"/>
        <v>-164.4</v>
      </c>
      <c r="F29" s="15">
        <f>SUM(F30:F31)</f>
        <v>353.34</v>
      </c>
      <c r="G29" s="15">
        <f>SUM(G30:G31)</f>
        <v>713.19999999999993</v>
      </c>
      <c r="H29" s="15">
        <f t="shared" si="1"/>
        <v>-359.85999999999996</v>
      </c>
      <c r="I29" s="15">
        <f>SUM(I30:I31)</f>
        <v>531</v>
      </c>
      <c r="J29" s="15">
        <f>SUM(J30:J31)</f>
        <v>1063.7</v>
      </c>
      <c r="K29" s="15">
        <f t="shared" si="2"/>
        <v>-532.70000000000005</v>
      </c>
      <c r="L29" s="15"/>
      <c r="M29" s="15"/>
      <c r="N29" s="15"/>
    </row>
    <row r="30" spans="1:14" ht="18.75" customHeight="1" x14ac:dyDescent="0.3">
      <c r="A30" s="16" t="s">
        <v>57</v>
      </c>
      <c r="B30" s="23" t="s">
        <v>58</v>
      </c>
      <c r="C30" s="18">
        <v>29</v>
      </c>
      <c r="D30" s="18">
        <v>0</v>
      </c>
      <c r="E30" s="15">
        <f t="shared" si="0"/>
        <v>29</v>
      </c>
      <c r="F30" s="18">
        <v>52</v>
      </c>
      <c r="G30" s="18">
        <v>0</v>
      </c>
      <c r="H30" s="15">
        <f t="shared" si="1"/>
        <v>52</v>
      </c>
      <c r="I30" s="18">
        <v>74</v>
      </c>
      <c r="J30" s="18">
        <v>0</v>
      </c>
      <c r="K30" s="15">
        <f t="shared" si="2"/>
        <v>74</v>
      </c>
      <c r="L30" s="18"/>
      <c r="M30" s="18"/>
      <c r="N30" s="15"/>
    </row>
    <row r="31" spans="1:14" ht="18.75" customHeight="1" x14ac:dyDescent="0.3">
      <c r="A31" s="16" t="s">
        <v>59</v>
      </c>
      <c r="B31" s="23" t="s">
        <v>60</v>
      </c>
      <c r="C31" s="18">
        <v>147.50000000000003</v>
      </c>
      <c r="D31" s="18">
        <v>340.90000000000003</v>
      </c>
      <c r="E31" s="15">
        <f t="shared" si="0"/>
        <v>-193.4</v>
      </c>
      <c r="F31" s="18">
        <v>301.33999999999997</v>
      </c>
      <c r="G31" s="18">
        <v>713.19999999999993</v>
      </c>
      <c r="H31" s="15">
        <f t="shared" si="1"/>
        <v>-411.85999999999996</v>
      </c>
      <c r="I31" s="18">
        <v>457</v>
      </c>
      <c r="J31" s="18">
        <v>1063.7</v>
      </c>
      <c r="K31" s="15">
        <f t="shared" si="2"/>
        <v>-606.70000000000005</v>
      </c>
      <c r="L31" s="18"/>
      <c r="M31" s="18"/>
      <c r="N31" s="15"/>
    </row>
    <row r="32" spans="1:14" ht="18.75" customHeight="1" x14ac:dyDescent="0.3">
      <c r="A32" s="16" t="s">
        <v>61</v>
      </c>
      <c r="B32" s="25" t="s">
        <v>62</v>
      </c>
      <c r="C32" s="18">
        <v>66.613656339131637</v>
      </c>
      <c r="D32" s="18">
        <v>385.9787266090658</v>
      </c>
      <c r="E32" s="15">
        <f t="shared" si="0"/>
        <v>-319.36507026993417</v>
      </c>
      <c r="F32" s="18">
        <v>131.65647027885842</v>
      </c>
      <c r="G32" s="18">
        <v>764.47952411215749</v>
      </c>
      <c r="H32" s="15">
        <f t="shared" si="1"/>
        <v>-632.82305383329913</v>
      </c>
      <c r="I32" s="18">
        <v>197.45319249468221</v>
      </c>
      <c r="J32" s="18">
        <v>1135.3360248139143</v>
      </c>
      <c r="K32" s="15">
        <f t="shared" si="2"/>
        <v>-937.88283231923208</v>
      </c>
      <c r="L32" s="18"/>
      <c r="M32" s="18"/>
      <c r="N32" s="15"/>
    </row>
    <row r="33" spans="1:14" ht="18.75" customHeight="1" x14ac:dyDescent="0.3">
      <c r="A33" s="16" t="s">
        <v>63</v>
      </c>
      <c r="B33" s="25" t="s">
        <v>64</v>
      </c>
      <c r="C33" s="18">
        <v>25.5</v>
      </c>
      <c r="D33" s="18">
        <v>0</v>
      </c>
      <c r="E33" s="15">
        <f t="shared" si="0"/>
        <v>25.5</v>
      </c>
      <c r="F33" s="18">
        <v>51.7</v>
      </c>
      <c r="G33" s="18">
        <v>0</v>
      </c>
      <c r="H33" s="15">
        <f t="shared" si="1"/>
        <v>51.7</v>
      </c>
      <c r="I33" s="18">
        <v>72.099999999999994</v>
      </c>
      <c r="J33" s="18">
        <v>0</v>
      </c>
      <c r="K33" s="15">
        <f t="shared" si="2"/>
        <v>72.099999999999994</v>
      </c>
      <c r="L33" s="18"/>
      <c r="M33" s="18"/>
      <c r="N33" s="15"/>
    </row>
    <row r="34" spans="1:14" ht="18.75" customHeight="1" x14ac:dyDescent="0.3">
      <c r="A34" s="16" t="s">
        <v>65</v>
      </c>
      <c r="B34" s="20" t="s">
        <v>66</v>
      </c>
      <c r="C34" s="15">
        <f>SUM(C35:C36)</f>
        <v>62.267000000000003</v>
      </c>
      <c r="D34" s="15">
        <f>SUM(D35:D36)</f>
        <v>41.106000000000002</v>
      </c>
      <c r="E34" s="15">
        <f t="shared" si="0"/>
        <v>21.161000000000001</v>
      </c>
      <c r="F34" s="15">
        <f>SUM(F35:F36)</f>
        <v>168.03200000000001</v>
      </c>
      <c r="G34" s="15">
        <f>SUM(G35:G36)</f>
        <v>89.875</v>
      </c>
      <c r="H34" s="15">
        <f t="shared" si="1"/>
        <v>78.157000000000011</v>
      </c>
      <c r="I34" s="15">
        <f>SUM(I35:I36)</f>
        <v>431.40000000000003</v>
      </c>
      <c r="J34" s="15">
        <f>SUM(J35:J36)</f>
        <v>136.26</v>
      </c>
      <c r="K34" s="15">
        <f t="shared" si="2"/>
        <v>295.14000000000004</v>
      </c>
      <c r="L34" s="15"/>
      <c r="M34" s="15"/>
      <c r="N34" s="15"/>
    </row>
    <row r="35" spans="1:14" ht="18.75" customHeight="1" x14ac:dyDescent="0.25">
      <c r="A35" s="16" t="s">
        <v>67</v>
      </c>
      <c r="B35" s="26" t="s">
        <v>68</v>
      </c>
      <c r="C35" s="18">
        <v>61.5</v>
      </c>
      <c r="D35" s="18">
        <v>40</v>
      </c>
      <c r="E35" s="15">
        <f t="shared" si="0"/>
        <v>21.5</v>
      </c>
      <c r="F35" s="18">
        <v>166.4</v>
      </c>
      <c r="G35" s="18">
        <v>87.6</v>
      </c>
      <c r="H35" s="15">
        <f t="shared" si="1"/>
        <v>78.800000000000011</v>
      </c>
      <c r="I35" s="18">
        <v>428.8</v>
      </c>
      <c r="J35" s="18">
        <v>132.66</v>
      </c>
      <c r="K35" s="15">
        <f t="shared" si="2"/>
        <v>296.14</v>
      </c>
      <c r="L35" s="18"/>
      <c r="M35" s="18"/>
      <c r="N35" s="15"/>
    </row>
    <row r="36" spans="1:14" ht="18.75" customHeight="1" x14ac:dyDescent="0.25">
      <c r="A36" s="16" t="s">
        <v>69</v>
      </c>
      <c r="B36" s="26" t="s">
        <v>70</v>
      </c>
      <c r="C36" s="18">
        <v>0.76700000000000002</v>
      </c>
      <c r="D36" s="18">
        <v>1.1060000000000001</v>
      </c>
      <c r="E36" s="15">
        <f t="shared" si="0"/>
        <v>-0.33900000000000008</v>
      </c>
      <c r="F36" s="18">
        <v>1.6320000000000001</v>
      </c>
      <c r="G36" s="18">
        <v>2.2750000000000004</v>
      </c>
      <c r="H36" s="15">
        <f t="shared" si="1"/>
        <v>-0.64300000000000024</v>
      </c>
      <c r="I36" s="18">
        <v>2.6</v>
      </c>
      <c r="J36" s="18">
        <v>3.6</v>
      </c>
      <c r="K36" s="15">
        <f t="shared" si="2"/>
        <v>-1</v>
      </c>
      <c r="L36" s="18"/>
      <c r="M36" s="18"/>
      <c r="N36" s="15"/>
    </row>
    <row r="37" spans="1:14" ht="18.75" customHeight="1" x14ac:dyDescent="0.3">
      <c r="A37" s="16" t="s">
        <v>71</v>
      </c>
      <c r="B37" s="27" t="s">
        <v>72</v>
      </c>
      <c r="C37" s="15">
        <f>SUM(C38:C39)</f>
        <v>333.51463200000001</v>
      </c>
      <c r="D37" s="15">
        <f>SUM(D38:D39)</f>
        <v>626.80894242559998</v>
      </c>
      <c r="E37" s="15">
        <f t="shared" si="0"/>
        <v>-293.29431042559997</v>
      </c>
      <c r="F37" s="15">
        <f>SUM(F38:F39)</f>
        <v>675.215869</v>
      </c>
      <c r="G37" s="15">
        <f>SUM(G38:G39)</f>
        <v>1317.6802493512</v>
      </c>
      <c r="H37" s="15">
        <f t="shared" si="1"/>
        <v>-642.46438035120002</v>
      </c>
      <c r="I37" s="15">
        <f>SUM(I38:I39)</f>
        <v>1051.711166</v>
      </c>
      <c r="J37" s="15">
        <f>SUM(J38:J39)</f>
        <v>2036.4643041868001</v>
      </c>
      <c r="K37" s="15">
        <f t="shared" si="2"/>
        <v>-984.75313818680002</v>
      </c>
      <c r="L37" s="15"/>
      <c r="M37" s="15"/>
      <c r="N37" s="15"/>
    </row>
    <row r="38" spans="1:14" ht="18.75" customHeight="1" x14ac:dyDescent="0.25">
      <c r="A38" s="16" t="s">
        <v>73</v>
      </c>
      <c r="B38" s="26" t="s">
        <v>68</v>
      </c>
      <c r="C38" s="18">
        <v>160.99993799999999</v>
      </c>
      <c r="D38" s="18">
        <v>320.80937442560003</v>
      </c>
      <c r="E38" s="15">
        <f t="shared" si="0"/>
        <v>-159.80943642560004</v>
      </c>
      <c r="F38" s="18">
        <v>328.522021</v>
      </c>
      <c r="G38" s="18">
        <v>700.0128863512</v>
      </c>
      <c r="H38" s="15">
        <f t="shared" si="1"/>
        <v>-371.4908653512</v>
      </c>
      <c r="I38" s="18">
        <v>530.36870899999997</v>
      </c>
      <c r="J38" s="18">
        <v>1105.1035641868</v>
      </c>
      <c r="K38" s="15">
        <f t="shared" si="2"/>
        <v>-574.73485518680002</v>
      </c>
      <c r="L38" s="18"/>
      <c r="M38" s="18"/>
      <c r="N38" s="15"/>
    </row>
    <row r="39" spans="1:14" ht="18.75" customHeight="1" x14ac:dyDescent="0.25">
      <c r="A39" s="16" t="s">
        <v>74</v>
      </c>
      <c r="B39" s="26" t="s">
        <v>70</v>
      </c>
      <c r="C39" s="18">
        <v>172.51469399999999</v>
      </c>
      <c r="D39" s="18">
        <v>305.99956800000001</v>
      </c>
      <c r="E39" s="15">
        <f t="shared" si="0"/>
        <v>-133.48487400000002</v>
      </c>
      <c r="F39" s="18">
        <v>346.693848</v>
      </c>
      <c r="G39" s="18">
        <v>617.66736299999991</v>
      </c>
      <c r="H39" s="15">
        <f t="shared" si="1"/>
        <v>-270.97351499999991</v>
      </c>
      <c r="I39" s="18">
        <v>521.34245699999997</v>
      </c>
      <c r="J39" s="18">
        <v>931.36074000000008</v>
      </c>
      <c r="K39" s="15">
        <f t="shared" si="2"/>
        <v>-410.01828300000011</v>
      </c>
      <c r="L39" s="18"/>
      <c r="M39" s="18"/>
      <c r="N39" s="15"/>
    </row>
    <row r="40" spans="1:14" ht="18.75" customHeight="1" x14ac:dyDescent="0.3">
      <c r="A40" s="13" t="s">
        <v>75</v>
      </c>
      <c r="B40" s="28" t="s">
        <v>76</v>
      </c>
      <c r="C40" s="15">
        <f>SUM(C41:C42)</f>
        <v>281.60000000000002</v>
      </c>
      <c r="D40" s="15">
        <f>SUM(D41:D42)</f>
        <v>270.5</v>
      </c>
      <c r="E40" s="15">
        <f t="shared" si="0"/>
        <v>11.100000000000023</v>
      </c>
      <c r="F40" s="15">
        <f>SUM(F41:F42)</f>
        <v>600.79999999999995</v>
      </c>
      <c r="G40" s="15">
        <f>SUM(G41:G42)</f>
        <v>612.70000000000005</v>
      </c>
      <c r="H40" s="15">
        <f t="shared" si="1"/>
        <v>-11.900000000000091</v>
      </c>
      <c r="I40" s="15">
        <f>SUM(I41:I42)</f>
        <v>1020.1</v>
      </c>
      <c r="J40" s="15">
        <f>SUM(J41:J42)</f>
        <v>860.80000000000007</v>
      </c>
      <c r="K40" s="15">
        <f t="shared" si="2"/>
        <v>159.29999999999995</v>
      </c>
      <c r="L40" s="15"/>
      <c r="M40" s="15"/>
      <c r="N40" s="15"/>
    </row>
    <row r="41" spans="1:14" ht="18.75" customHeight="1" x14ac:dyDescent="0.3">
      <c r="A41" s="16" t="s">
        <v>77</v>
      </c>
      <c r="B41" s="20" t="s">
        <v>78</v>
      </c>
      <c r="C41" s="18">
        <v>65.900000000000006</v>
      </c>
      <c r="D41" s="18">
        <v>270.5</v>
      </c>
      <c r="E41" s="15">
        <f t="shared" si="0"/>
        <v>-204.6</v>
      </c>
      <c r="F41" s="18">
        <v>153.29999999999998</v>
      </c>
      <c r="G41" s="18">
        <v>612.70000000000005</v>
      </c>
      <c r="H41" s="15">
        <f t="shared" si="1"/>
        <v>-459.40000000000009</v>
      </c>
      <c r="I41" s="18">
        <v>222.60000000000002</v>
      </c>
      <c r="J41" s="18">
        <v>860.80000000000007</v>
      </c>
      <c r="K41" s="15">
        <f t="shared" si="2"/>
        <v>-638.20000000000005</v>
      </c>
      <c r="L41" s="18"/>
      <c r="M41" s="18"/>
      <c r="N41" s="15"/>
    </row>
    <row r="42" spans="1:14" ht="18.75" customHeight="1" x14ac:dyDescent="0.3">
      <c r="A42" s="16" t="s">
        <v>79</v>
      </c>
      <c r="B42" s="20" t="s">
        <v>80</v>
      </c>
      <c r="C42" s="18">
        <v>215.7</v>
      </c>
      <c r="D42" s="18">
        <v>0</v>
      </c>
      <c r="E42" s="15">
        <f t="shared" si="0"/>
        <v>215.7</v>
      </c>
      <c r="F42" s="18">
        <v>447.5</v>
      </c>
      <c r="G42" s="18">
        <v>0</v>
      </c>
      <c r="H42" s="15">
        <f t="shared" si="1"/>
        <v>447.5</v>
      </c>
      <c r="I42" s="18">
        <v>797.5</v>
      </c>
      <c r="J42" s="18">
        <v>0</v>
      </c>
      <c r="K42" s="15">
        <f t="shared" si="2"/>
        <v>797.5</v>
      </c>
      <c r="L42" s="18"/>
      <c r="M42" s="18"/>
      <c r="N42" s="15"/>
    </row>
    <row r="43" spans="1:14" ht="18.75" customHeight="1" x14ac:dyDescent="0.3">
      <c r="A43" s="16"/>
      <c r="B43" s="20"/>
      <c r="C43" s="12" t="s">
        <v>81</v>
      </c>
      <c r="D43" s="12" t="s">
        <v>82</v>
      </c>
      <c r="E43" s="12" t="s">
        <v>83</v>
      </c>
      <c r="F43" s="12" t="s">
        <v>81</v>
      </c>
      <c r="G43" s="12" t="s">
        <v>82</v>
      </c>
      <c r="H43" s="12" t="s">
        <v>83</v>
      </c>
      <c r="I43" s="12" t="s">
        <v>81</v>
      </c>
      <c r="J43" s="12" t="s">
        <v>82</v>
      </c>
      <c r="K43" s="12" t="s">
        <v>83</v>
      </c>
      <c r="L43" s="12" t="s">
        <v>81</v>
      </c>
      <c r="M43" s="12" t="s">
        <v>82</v>
      </c>
      <c r="N43" s="12" t="s">
        <v>83</v>
      </c>
    </row>
    <row r="44" spans="1:14" ht="18.75" customHeight="1" x14ac:dyDescent="0.3">
      <c r="A44" s="13" t="s">
        <v>84</v>
      </c>
      <c r="B44" s="29" t="s">
        <v>85</v>
      </c>
      <c r="C44" s="15">
        <f>+C45+C61+E72+C77+C91</f>
        <v>7088.6320306865982</v>
      </c>
      <c r="D44" s="15">
        <f>+D45+D61+D77</f>
        <v>8555.7152103280168</v>
      </c>
      <c r="E44" s="15">
        <f t="shared" si="0"/>
        <v>-1467.0831796414186</v>
      </c>
      <c r="F44" s="15">
        <f>+F45+F61+H72+F77+F91</f>
        <v>8652.0155875506371</v>
      </c>
      <c r="G44" s="15">
        <f>+G45+G61+G77</f>
        <v>11067.990456838403</v>
      </c>
      <c r="H44" s="15">
        <f t="shared" ref="H44:H71" si="3">+F44-G44</f>
        <v>-2415.9748692877656</v>
      </c>
      <c r="I44" s="15">
        <f>+I45+I61+K72+I77+I91</f>
        <v>7276.9359150564514</v>
      </c>
      <c r="J44" s="15">
        <f>+J45+J61+J77</f>
        <v>11340.334121576401</v>
      </c>
      <c r="K44" s="15">
        <f t="shared" ref="K44:K71" si="4">+I44-J44</f>
        <v>-4063.3982065199498</v>
      </c>
      <c r="L44" s="15"/>
      <c r="M44" s="15"/>
      <c r="N44" s="15"/>
    </row>
    <row r="45" spans="1:14" ht="18.75" customHeight="1" x14ac:dyDescent="0.25">
      <c r="A45" s="16" t="s">
        <v>86</v>
      </c>
      <c r="B45" s="17" t="s">
        <v>48</v>
      </c>
      <c r="C45" s="15">
        <f>+C46+C51+C56</f>
        <v>1370.8815445600003</v>
      </c>
      <c r="D45" s="15">
        <f>+D46+D51+D56</f>
        <v>636.96277127000053</v>
      </c>
      <c r="E45" s="15">
        <f t="shared" si="0"/>
        <v>733.91877328999976</v>
      </c>
      <c r="F45" s="15">
        <f>+F46+F51+F56</f>
        <v>1500.1764208100008</v>
      </c>
      <c r="G45" s="15">
        <f>+G46+G51+G56</f>
        <v>1290.6612504800007</v>
      </c>
      <c r="H45" s="15">
        <f t="shared" si="3"/>
        <v>209.51517033000005</v>
      </c>
      <c r="I45" s="15">
        <f>+I46+I51+I56</f>
        <v>1804.0595353400001</v>
      </c>
      <c r="J45" s="15">
        <f>+J46+J51+J56</f>
        <v>1805.4805797700012</v>
      </c>
      <c r="K45" s="15">
        <f t="shared" si="4"/>
        <v>-1.4210444300010749</v>
      </c>
      <c r="L45" s="15"/>
      <c r="M45" s="15"/>
      <c r="N45" s="15"/>
    </row>
    <row r="46" spans="1:14" ht="18.75" customHeight="1" x14ac:dyDescent="0.25">
      <c r="A46" s="16" t="s">
        <v>87</v>
      </c>
      <c r="B46" s="31" t="s">
        <v>88</v>
      </c>
      <c r="C46" s="15">
        <f>SUM(C47:C50)</f>
        <v>53.635999999999996</v>
      </c>
      <c r="D46" s="15">
        <f>SUM(D47:D50)</f>
        <v>1363.5712580000002</v>
      </c>
      <c r="E46" s="15">
        <f t="shared" si="0"/>
        <v>-1309.9352580000002</v>
      </c>
      <c r="F46" s="15">
        <f>SUM(F47:F50)</f>
        <v>73.325999999999993</v>
      </c>
      <c r="G46" s="15">
        <f>SUM(G47:G50)</f>
        <v>1397.3484310000001</v>
      </c>
      <c r="H46" s="15">
        <f t="shared" si="3"/>
        <v>-1324.0224310000001</v>
      </c>
      <c r="I46" s="15">
        <f>SUM(I47:I50)</f>
        <v>91.31</v>
      </c>
      <c r="J46" s="15">
        <f>SUM(J47:J50)</f>
        <v>1334.0482880000004</v>
      </c>
      <c r="K46" s="15">
        <f t="shared" si="4"/>
        <v>-1242.7382880000005</v>
      </c>
      <c r="L46" s="15"/>
      <c r="M46" s="15"/>
      <c r="N46" s="15"/>
    </row>
    <row r="47" spans="1:14" ht="18.75" customHeight="1" x14ac:dyDescent="0.25">
      <c r="A47" s="16" t="s">
        <v>89</v>
      </c>
      <c r="B47" s="26" t="s">
        <v>90</v>
      </c>
      <c r="C47" s="18">
        <v>0</v>
      </c>
      <c r="D47" s="18">
        <v>0</v>
      </c>
      <c r="E47" s="15">
        <f t="shared" si="0"/>
        <v>0</v>
      </c>
      <c r="F47" s="18">
        <v>0</v>
      </c>
      <c r="G47" s="18">
        <v>0</v>
      </c>
      <c r="H47" s="15">
        <f t="shared" si="3"/>
        <v>0</v>
      </c>
      <c r="I47" s="18">
        <v>0</v>
      </c>
      <c r="J47" s="18">
        <v>0</v>
      </c>
      <c r="K47" s="15">
        <f t="shared" si="4"/>
        <v>0</v>
      </c>
      <c r="L47" s="18"/>
      <c r="M47" s="18"/>
      <c r="N47" s="15"/>
    </row>
    <row r="48" spans="1:14" ht="18.75" customHeight="1" x14ac:dyDescent="0.25">
      <c r="A48" s="16" t="s">
        <v>91</v>
      </c>
      <c r="B48" s="26" t="s">
        <v>92</v>
      </c>
      <c r="C48" s="18">
        <v>0</v>
      </c>
      <c r="D48" s="18">
        <v>1223.6772580000002</v>
      </c>
      <c r="E48" s="15">
        <f t="shared" si="0"/>
        <v>-1223.6772580000002</v>
      </c>
      <c r="F48" s="18">
        <v>0</v>
      </c>
      <c r="G48" s="18">
        <v>1239.1364310000001</v>
      </c>
      <c r="H48" s="15">
        <f t="shared" si="3"/>
        <v>-1239.1364310000001</v>
      </c>
      <c r="I48" s="18">
        <v>0</v>
      </c>
      <c r="J48" s="18">
        <v>1254.2952880000003</v>
      </c>
      <c r="K48" s="15">
        <f t="shared" si="4"/>
        <v>-1254.2952880000003</v>
      </c>
      <c r="L48" s="18"/>
      <c r="M48" s="18"/>
      <c r="N48" s="15"/>
    </row>
    <row r="49" spans="1:14" ht="18.75" customHeight="1" x14ac:dyDescent="0.25">
      <c r="A49" s="16" t="s">
        <v>93</v>
      </c>
      <c r="B49" s="26" t="s">
        <v>68</v>
      </c>
      <c r="C49" s="18">
        <v>0</v>
      </c>
      <c r="D49" s="18">
        <v>0</v>
      </c>
      <c r="E49" s="15">
        <f t="shared" si="0"/>
        <v>0</v>
      </c>
      <c r="F49" s="18">
        <v>0</v>
      </c>
      <c r="G49" s="18">
        <v>0</v>
      </c>
      <c r="H49" s="15">
        <f t="shared" si="3"/>
        <v>0</v>
      </c>
      <c r="I49" s="18">
        <v>0</v>
      </c>
      <c r="J49" s="18">
        <v>0</v>
      </c>
      <c r="K49" s="15">
        <f t="shared" si="4"/>
        <v>0</v>
      </c>
      <c r="L49" s="18"/>
      <c r="M49" s="18"/>
      <c r="N49" s="15"/>
    </row>
    <row r="50" spans="1:14" ht="18.75" customHeight="1" x14ac:dyDescent="0.25">
      <c r="A50" s="16" t="s">
        <v>94</v>
      </c>
      <c r="B50" s="26" t="s">
        <v>70</v>
      </c>
      <c r="C50" s="18">
        <v>53.635999999999996</v>
      </c>
      <c r="D50" s="18">
        <v>139.89400000000006</v>
      </c>
      <c r="E50" s="15">
        <f t="shared" si="0"/>
        <v>-86.258000000000067</v>
      </c>
      <c r="F50" s="18">
        <v>73.325999999999993</v>
      </c>
      <c r="G50" s="18">
        <v>158.21200000000005</v>
      </c>
      <c r="H50" s="15">
        <f t="shared" si="3"/>
        <v>-84.886000000000053</v>
      </c>
      <c r="I50" s="18">
        <v>91.31</v>
      </c>
      <c r="J50" s="18">
        <v>79.753000000000043</v>
      </c>
      <c r="K50" s="15">
        <f t="shared" si="4"/>
        <v>11.55699999999996</v>
      </c>
      <c r="L50" s="18"/>
      <c r="M50" s="18"/>
      <c r="N50" s="15"/>
    </row>
    <row r="51" spans="1:14" ht="18.75" customHeight="1" x14ac:dyDescent="0.25">
      <c r="A51" s="16" t="s">
        <v>95</v>
      </c>
      <c r="B51" s="31" t="s">
        <v>96</v>
      </c>
      <c r="C51" s="15">
        <f>SUM(C52:C55)</f>
        <v>74.089999999999989</v>
      </c>
      <c r="D51" s="15">
        <f>SUM(D52:D55)</f>
        <v>460.18601400000034</v>
      </c>
      <c r="E51" s="15">
        <f t="shared" si="0"/>
        <v>-386.09601400000037</v>
      </c>
      <c r="F51" s="15">
        <f>SUM(F52:F55)</f>
        <v>157.11900000000011</v>
      </c>
      <c r="G51" s="15">
        <f>SUM(G52:G55)</f>
        <v>577.37193400000069</v>
      </c>
      <c r="H51" s="15">
        <f t="shared" si="3"/>
        <v>-420.25293400000055</v>
      </c>
      <c r="I51" s="15">
        <f>SUM(I52:I55)</f>
        <v>258.45600000000002</v>
      </c>
      <c r="J51" s="15">
        <f>SUM(J52:J55)</f>
        <v>1099.0057600000007</v>
      </c>
      <c r="K51" s="15">
        <f t="shared" si="4"/>
        <v>-840.54976000000067</v>
      </c>
      <c r="L51" s="15"/>
      <c r="M51" s="15"/>
      <c r="N51" s="15"/>
    </row>
    <row r="52" spans="1:14" ht="18.75" customHeight="1" x14ac:dyDescent="0.25">
      <c r="A52" s="16" t="s">
        <v>97</v>
      </c>
      <c r="B52" s="26" t="s">
        <v>90</v>
      </c>
      <c r="C52" s="18">
        <v>0</v>
      </c>
      <c r="D52" s="18">
        <v>0</v>
      </c>
      <c r="E52" s="15">
        <f t="shared" si="0"/>
        <v>0</v>
      </c>
      <c r="F52" s="18">
        <v>0</v>
      </c>
      <c r="G52" s="18">
        <v>0</v>
      </c>
      <c r="H52" s="15">
        <f t="shared" si="3"/>
        <v>0</v>
      </c>
      <c r="I52" s="18">
        <v>0</v>
      </c>
      <c r="J52" s="18">
        <v>0</v>
      </c>
      <c r="K52" s="15">
        <f t="shared" si="4"/>
        <v>0</v>
      </c>
      <c r="L52" s="18"/>
      <c r="M52" s="18"/>
      <c r="N52" s="15"/>
    </row>
    <row r="53" spans="1:14" ht="18.75" customHeight="1" x14ac:dyDescent="0.25">
      <c r="A53" s="16" t="s">
        <v>98</v>
      </c>
      <c r="B53" s="26" t="s">
        <v>92</v>
      </c>
      <c r="C53" s="18">
        <v>-23.111177000000001</v>
      </c>
      <c r="D53" s="18">
        <v>-75.438193999999982</v>
      </c>
      <c r="E53" s="15">
        <f t="shared" si="0"/>
        <v>52.327016999999984</v>
      </c>
      <c r="F53" s="18">
        <v>-8.7224229999999991</v>
      </c>
      <c r="G53" s="18">
        <v>-152.19265399999998</v>
      </c>
      <c r="H53" s="15">
        <f t="shared" si="3"/>
        <v>143.47023099999998</v>
      </c>
      <c r="I53" s="18">
        <v>12.671258000000002</v>
      </c>
      <c r="J53" s="18">
        <v>36.827653000000012</v>
      </c>
      <c r="K53" s="15">
        <f t="shared" si="4"/>
        <v>-24.15639500000001</v>
      </c>
      <c r="L53" s="18"/>
      <c r="M53" s="18"/>
      <c r="N53" s="15"/>
    </row>
    <row r="54" spans="1:14" ht="18.75" customHeight="1" x14ac:dyDescent="0.25">
      <c r="A54" s="16" t="s">
        <v>99</v>
      </c>
      <c r="B54" s="26" t="s">
        <v>68</v>
      </c>
      <c r="C54" s="18">
        <v>0</v>
      </c>
      <c r="D54" s="18">
        <v>0</v>
      </c>
      <c r="E54" s="15">
        <f t="shared" si="0"/>
        <v>0</v>
      </c>
      <c r="F54" s="18">
        <v>0</v>
      </c>
      <c r="G54" s="18">
        <v>0</v>
      </c>
      <c r="H54" s="15">
        <f t="shared" si="3"/>
        <v>0</v>
      </c>
      <c r="I54" s="18">
        <v>0</v>
      </c>
      <c r="J54" s="18">
        <v>0</v>
      </c>
      <c r="K54" s="15">
        <f t="shared" si="4"/>
        <v>0</v>
      </c>
      <c r="L54" s="18"/>
      <c r="M54" s="18"/>
      <c r="N54" s="15"/>
    </row>
    <row r="55" spans="1:14" ht="18.75" customHeight="1" x14ac:dyDescent="0.25">
      <c r="A55" s="16" t="s">
        <v>100</v>
      </c>
      <c r="B55" s="26" t="s">
        <v>70</v>
      </c>
      <c r="C55" s="18">
        <v>97.201176999999987</v>
      </c>
      <c r="D55" s="18">
        <v>535.62420800000029</v>
      </c>
      <c r="E55" s="15">
        <f t="shared" si="0"/>
        <v>-438.42303100000032</v>
      </c>
      <c r="F55" s="18">
        <v>165.84142300000011</v>
      </c>
      <c r="G55" s="18">
        <v>729.56458800000064</v>
      </c>
      <c r="H55" s="15">
        <f t="shared" si="3"/>
        <v>-563.72316500000056</v>
      </c>
      <c r="I55" s="18">
        <v>245.78474199999999</v>
      </c>
      <c r="J55" s="18">
        <v>1062.1781070000006</v>
      </c>
      <c r="K55" s="15">
        <f t="shared" si="4"/>
        <v>-816.39336500000059</v>
      </c>
      <c r="L55" s="18"/>
      <c r="M55" s="18"/>
      <c r="N55" s="15"/>
    </row>
    <row r="56" spans="1:14" ht="18.75" customHeight="1" x14ac:dyDescent="0.25">
      <c r="A56" s="16" t="s">
        <v>101</v>
      </c>
      <c r="B56" s="31" t="s">
        <v>102</v>
      </c>
      <c r="C56" s="15">
        <f>SUM(C57:C60)</f>
        <v>1243.1555445600004</v>
      </c>
      <c r="D56" s="15">
        <f>SUM(D57:D60)</f>
        <v>-1186.79450073</v>
      </c>
      <c r="E56" s="15">
        <f t="shared" si="0"/>
        <v>2429.9500452900002</v>
      </c>
      <c r="F56" s="15">
        <f>SUM(F57:F60)</f>
        <v>1269.7314208100006</v>
      </c>
      <c r="G56" s="15">
        <f>SUM(G57:G60)</f>
        <v>-684.05911452000009</v>
      </c>
      <c r="H56" s="15">
        <f t="shared" si="3"/>
        <v>1953.7905353300007</v>
      </c>
      <c r="I56" s="15">
        <f>SUM(I57:I60)</f>
        <v>1454.2935353400001</v>
      </c>
      <c r="J56" s="15">
        <f>SUM(J57:J60)</f>
        <v>-627.57346822999966</v>
      </c>
      <c r="K56" s="15">
        <f t="shared" si="4"/>
        <v>2081.8670035699997</v>
      </c>
      <c r="L56" s="15"/>
      <c r="M56" s="15"/>
      <c r="N56" s="15"/>
    </row>
    <row r="57" spans="1:14" ht="18.75" customHeight="1" x14ac:dyDescent="0.25">
      <c r="A57" s="16" t="s">
        <v>103</v>
      </c>
      <c r="B57" s="26" t="s">
        <v>90</v>
      </c>
      <c r="C57" s="18">
        <v>0</v>
      </c>
      <c r="D57" s="18">
        <v>0</v>
      </c>
      <c r="E57" s="15">
        <f t="shared" si="0"/>
        <v>0</v>
      </c>
      <c r="F57" s="18">
        <v>0</v>
      </c>
      <c r="G57" s="18">
        <v>0</v>
      </c>
      <c r="H57" s="15">
        <f t="shared" si="3"/>
        <v>0</v>
      </c>
      <c r="I57" s="18">
        <v>0</v>
      </c>
      <c r="J57" s="18">
        <v>0</v>
      </c>
      <c r="K57" s="15">
        <f t="shared" si="4"/>
        <v>0</v>
      </c>
      <c r="L57" s="18"/>
      <c r="M57" s="18"/>
      <c r="N57" s="15"/>
    </row>
    <row r="58" spans="1:14" ht="18.75" customHeight="1" x14ac:dyDescent="0.25">
      <c r="A58" s="16" t="s">
        <v>104</v>
      </c>
      <c r="B58" s="26" t="s">
        <v>92</v>
      </c>
      <c r="C58" s="18">
        <v>0</v>
      </c>
      <c r="D58" s="18">
        <v>0</v>
      </c>
      <c r="E58" s="15">
        <f t="shared" si="0"/>
        <v>0</v>
      </c>
      <c r="F58" s="18">
        <v>0</v>
      </c>
      <c r="G58" s="18">
        <v>0</v>
      </c>
      <c r="H58" s="15">
        <f t="shared" si="3"/>
        <v>0</v>
      </c>
      <c r="I58" s="18">
        <v>0</v>
      </c>
      <c r="J58" s="18">
        <v>0</v>
      </c>
      <c r="K58" s="15">
        <f t="shared" si="4"/>
        <v>0</v>
      </c>
      <c r="L58" s="18"/>
      <c r="M58" s="18"/>
      <c r="N58" s="15"/>
    </row>
    <row r="59" spans="1:14" ht="18.75" customHeight="1" x14ac:dyDescent="0.25">
      <c r="A59" s="16" t="s">
        <v>105</v>
      </c>
      <c r="B59" s="26" t="s">
        <v>68</v>
      </c>
      <c r="C59" s="18">
        <v>0</v>
      </c>
      <c r="D59" s="18">
        <v>0</v>
      </c>
      <c r="E59" s="15">
        <f t="shared" si="0"/>
        <v>0</v>
      </c>
      <c r="F59" s="18">
        <v>0</v>
      </c>
      <c r="G59" s="18">
        <v>0</v>
      </c>
      <c r="H59" s="15">
        <f t="shared" si="3"/>
        <v>0</v>
      </c>
      <c r="I59" s="18">
        <v>0</v>
      </c>
      <c r="J59" s="18">
        <v>0</v>
      </c>
      <c r="K59" s="15">
        <f t="shared" si="4"/>
        <v>0</v>
      </c>
      <c r="L59" s="18"/>
      <c r="M59" s="18"/>
      <c r="N59" s="15"/>
    </row>
    <row r="60" spans="1:14" ht="18.75" customHeight="1" x14ac:dyDescent="0.25">
      <c r="A60" s="16" t="s">
        <v>106</v>
      </c>
      <c r="B60" s="26" t="s">
        <v>70</v>
      </c>
      <c r="C60" s="18">
        <v>1243.1555445600004</v>
      </c>
      <c r="D60" s="18">
        <v>-1186.79450073</v>
      </c>
      <c r="E60" s="15">
        <f t="shared" si="0"/>
        <v>2429.9500452900002</v>
      </c>
      <c r="F60" s="18">
        <v>1269.7314208100006</v>
      </c>
      <c r="G60" s="18">
        <v>-684.05911452000009</v>
      </c>
      <c r="H60" s="15">
        <f t="shared" si="3"/>
        <v>1953.7905353300007</v>
      </c>
      <c r="I60" s="18">
        <v>1454.2935353400001</v>
      </c>
      <c r="J60" s="18">
        <v>-627.57346822999966</v>
      </c>
      <c r="K60" s="15">
        <f t="shared" si="4"/>
        <v>2081.8670035699997</v>
      </c>
      <c r="L60" s="18"/>
      <c r="M60" s="18"/>
      <c r="N60" s="15"/>
    </row>
    <row r="61" spans="1:14" ht="18.75" customHeight="1" x14ac:dyDescent="0.25">
      <c r="A61" s="16" t="s">
        <v>107</v>
      </c>
      <c r="B61" s="17" t="s">
        <v>56</v>
      </c>
      <c r="C61" s="15">
        <f>+C62+C67</f>
        <v>2427.1999999999998</v>
      </c>
      <c r="D61" s="15">
        <f>+D62+D67</f>
        <v>3901.2999999999997</v>
      </c>
      <c r="E61" s="15">
        <f t="shared" si="0"/>
        <v>-1474.1</v>
      </c>
      <c r="F61" s="15">
        <f>+F62+F67</f>
        <v>2758.5</v>
      </c>
      <c r="G61" s="15">
        <f>+G62+G67</f>
        <v>4369.1000000000004</v>
      </c>
      <c r="H61" s="15">
        <f t="shared" si="3"/>
        <v>-1610.6000000000004</v>
      </c>
      <c r="I61" s="15">
        <f>+I62+I67</f>
        <v>3072</v>
      </c>
      <c r="J61" s="15">
        <f>+J62+J67</f>
        <v>6248.2000000000007</v>
      </c>
      <c r="K61" s="15">
        <f t="shared" si="4"/>
        <v>-3176.2000000000007</v>
      </c>
      <c r="L61" s="15"/>
      <c r="M61" s="15"/>
      <c r="N61" s="15"/>
    </row>
    <row r="62" spans="1:14" ht="18.75" customHeight="1" x14ac:dyDescent="0.25">
      <c r="A62" s="16" t="s">
        <v>108</v>
      </c>
      <c r="B62" s="31" t="s">
        <v>58</v>
      </c>
      <c r="C62" s="15">
        <f>SUM(C63:C66)</f>
        <v>943.59999999999991</v>
      </c>
      <c r="D62" s="15">
        <f>SUM(D63:D66)</f>
        <v>0</v>
      </c>
      <c r="E62" s="15">
        <f t="shared" si="0"/>
        <v>943.59999999999991</v>
      </c>
      <c r="F62" s="15">
        <f>SUM(F63:F66)</f>
        <v>1432.8999999999999</v>
      </c>
      <c r="G62" s="15">
        <f>SUM(G63:G66)</f>
        <v>0</v>
      </c>
      <c r="H62" s="15">
        <f t="shared" si="3"/>
        <v>1432.8999999999999</v>
      </c>
      <c r="I62" s="15">
        <f>SUM(I63:I66)</f>
        <v>2718.8</v>
      </c>
      <c r="J62" s="15">
        <f>SUM(J63:J66)</f>
        <v>0</v>
      </c>
      <c r="K62" s="15">
        <f t="shared" si="4"/>
        <v>2718.8</v>
      </c>
      <c r="L62" s="15"/>
      <c r="M62" s="15"/>
      <c r="N62" s="15"/>
    </row>
    <row r="63" spans="1:14" ht="18.75" customHeight="1" x14ac:dyDescent="0.25">
      <c r="A63" s="16" t="s">
        <v>109</v>
      </c>
      <c r="B63" s="26" t="s">
        <v>90</v>
      </c>
      <c r="C63" s="18">
        <v>0</v>
      </c>
      <c r="D63" s="18">
        <v>0</v>
      </c>
      <c r="E63" s="15">
        <f t="shared" si="0"/>
        <v>0</v>
      </c>
      <c r="F63" s="18">
        <v>0</v>
      </c>
      <c r="G63" s="18">
        <v>0</v>
      </c>
      <c r="H63" s="15">
        <f t="shared" si="3"/>
        <v>0</v>
      </c>
      <c r="I63" s="18">
        <v>0</v>
      </c>
      <c r="J63" s="18">
        <v>0</v>
      </c>
      <c r="K63" s="15">
        <f t="shared" si="4"/>
        <v>0</v>
      </c>
      <c r="L63" s="18"/>
      <c r="M63" s="18"/>
      <c r="N63" s="15"/>
    </row>
    <row r="64" spans="1:14" ht="18.75" customHeight="1" x14ac:dyDescent="0.25">
      <c r="A64" s="16" t="s">
        <v>110</v>
      </c>
      <c r="B64" s="26" t="s">
        <v>92</v>
      </c>
      <c r="C64" s="18">
        <v>-11.700000000000001</v>
      </c>
      <c r="D64" s="18">
        <v>0</v>
      </c>
      <c r="E64" s="15">
        <f t="shared" si="0"/>
        <v>-11.700000000000001</v>
      </c>
      <c r="F64" s="18">
        <v>-45.499999999999993</v>
      </c>
      <c r="G64" s="18">
        <v>0</v>
      </c>
      <c r="H64" s="15">
        <f t="shared" si="3"/>
        <v>-45.499999999999993</v>
      </c>
      <c r="I64" s="18">
        <v>-65.800000000000011</v>
      </c>
      <c r="J64" s="18">
        <v>0</v>
      </c>
      <c r="K64" s="15">
        <f t="shared" si="4"/>
        <v>-65.800000000000011</v>
      </c>
      <c r="L64" s="18"/>
      <c r="M64" s="18"/>
      <c r="N64" s="15"/>
    </row>
    <row r="65" spans="1:14" ht="18.75" customHeight="1" x14ac:dyDescent="0.25">
      <c r="A65" s="16" t="s">
        <v>111</v>
      </c>
      <c r="B65" s="26" t="s">
        <v>68</v>
      </c>
      <c r="C65" s="18">
        <v>0</v>
      </c>
      <c r="D65" s="18">
        <v>0</v>
      </c>
      <c r="E65" s="15">
        <f t="shared" si="0"/>
        <v>0</v>
      </c>
      <c r="F65" s="18">
        <v>0</v>
      </c>
      <c r="G65" s="18">
        <v>0</v>
      </c>
      <c r="H65" s="15">
        <f t="shared" si="3"/>
        <v>0</v>
      </c>
      <c r="I65" s="18">
        <v>0</v>
      </c>
      <c r="J65" s="18">
        <v>0</v>
      </c>
      <c r="K65" s="15">
        <f t="shared" si="4"/>
        <v>0</v>
      </c>
      <c r="L65" s="18"/>
      <c r="M65" s="18"/>
      <c r="N65" s="15"/>
    </row>
    <row r="66" spans="1:14" ht="18.75" customHeight="1" x14ac:dyDescent="0.25">
      <c r="A66" s="16" t="s">
        <v>112</v>
      </c>
      <c r="B66" s="26" t="s">
        <v>70</v>
      </c>
      <c r="C66" s="18">
        <v>955.3</v>
      </c>
      <c r="D66" s="18">
        <v>0</v>
      </c>
      <c r="E66" s="15">
        <f t="shared" si="0"/>
        <v>955.3</v>
      </c>
      <c r="F66" s="18">
        <v>1478.3999999999999</v>
      </c>
      <c r="G66" s="18">
        <v>0</v>
      </c>
      <c r="H66" s="15">
        <f t="shared" si="3"/>
        <v>1478.3999999999999</v>
      </c>
      <c r="I66" s="18">
        <v>2784.6000000000004</v>
      </c>
      <c r="J66" s="18">
        <v>0</v>
      </c>
      <c r="K66" s="15">
        <f t="shared" si="4"/>
        <v>2784.6000000000004</v>
      </c>
      <c r="L66" s="18"/>
      <c r="M66" s="18"/>
      <c r="N66" s="15"/>
    </row>
    <row r="67" spans="1:14" ht="18.75" customHeight="1" x14ac:dyDescent="0.25">
      <c r="A67" s="16" t="s">
        <v>113</v>
      </c>
      <c r="B67" s="31" t="s">
        <v>60</v>
      </c>
      <c r="C67" s="15">
        <f>SUM(C68:C71)</f>
        <v>1483.6000000000001</v>
      </c>
      <c r="D67" s="15">
        <f>SUM(D68:D71)</f>
        <v>3901.2999999999997</v>
      </c>
      <c r="E67" s="15">
        <f t="shared" si="0"/>
        <v>-2417.6999999999998</v>
      </c>
      <c r="F67" s="15">
        <f>SUM(F68:F71)</f>
        <v>1325.6</v>
      </c>
      <c r="G67" s="15">
        <f>SUM(G68:G71)</f>
        <v>4369.1000000000004</v>
      </c>
      <c r="H67" s="15">
        <f t="shared" si="3"/>
        <v>-3043.5000000000005</v>
      </c>
      <c r="I67" s="15">
        <f>SUM(I68:I71)</f>
        <v>353.20000000000005</v>
      </c>
      <c r="J67" s="15">
        <f>SUM(J68:J71)</f>
        <v>6248.2000000000007</v>
      </c>
      <c r="K67" s="15">
        <f t="shared" si="4"/>
        <v>-5895.0000000000009</v>
      </c>
      <c r="L67" s="15"/>
      <c r="M67" s="15"/>
      <c r="N67" s="15"/>
    </row>
    <row r="68" spans="1:14" ht="18.75" customHeight="1" x14ac:dyDescent="0.25">
      <c r="A68" s="16" t="s">
        <v>114</v>
      </c>
      <c r="B68" s="26" t="s">
        <v>90</v>
      </c>
      <c r="C68" s="18">
        <v>882.4</v>
      </c>
      <c r="D68" s="18">
        <v>0</v>
      </c>
      <c r="E68" s="15">
        <f t="shared" si="0"/>
        <v>882.4</v>
      </c>
      <c r="F68" s="18">
        <v>-19.300000000000068</v>
      </c>
      <c r="G68" s="18">
        <v>0</v>
      </c>
      <c r="H68" s="15">
        <f t="shared" si="3"/>
        <v>-19.300000000000068</v>
      </c>
      <c r="I68" s="18">
        <v>-1569.1999999999998</v>
      </c>
      <c r="J68" s="18">
        <v>0</v>
      </c>
      <c r="K68" s="15">
        <f t="shared" si="4"/>
        <v>-1569.1999999999998</v>
      </c>
      <c r="L68" s="18"/>
      <c r="M68" s="18"/>
      <c r="N68" s="15"/>
    </row>
    <row r="69" spans="1:14" ht="18.75" customHeight="1" x14ac:dyDescent="0.25">
      <c r="A69" s="16" t="s">
        <v>115</v>
      </c>
      <c r="B69" s="26" t="s">
        <v>92</v>
      </c>
      <c r="C69" s="18">
        <v>743.00000000000011</v>
      </c>
      <c r="D69" s="18">
        <v>95.6</v>
      </c>
      <c r="E69" s="15">
        <f t="shared" si="0"/>
        <v>647.40000000000009</v>
      </c>
      <c r="F69" s="18">
        <v>1743.5</v>
      </c>
      <c r="G69" s="18">
        <v>740.7</v>
      </c>
      <c r="H69" s="15">
        <f t="shared" si="3"/>
        <v>1002.8</v>
      </c>
      <c r="I69" s="18">
        <v>2362.6999999999998</v>
      </c>
      <c r="J69" s="18">
        <v>1758</v>
      </c>
      <c r="K69" s="15">
        <f t="shared" si="4"/>
        <v>604.69999999999982</v>
      </c>
      <c r="L69" s="18"/>
      <c r="M69" s="18"/>
      <c r="N69" s="15"/>
    </row>
    <row r="70" spans="1:14" ht="18.75" customHeight="1" x14ac:dyDescent="0.25">
      <c r="A70" s="16" t="s">
        <v>116</v>
      </c>
      <c r="B70" s="26" t="s">
        <v>68</v>
      </c>
      <c r="C70" s="18">
        <v>0</v>
      </c>
      <c r="D70" s="18">
        <v>3741.6</v>
      </c>
      <c r="E70" s="15">
        <f t="shared" ref="E70:E91" si="5">+C70-D70</f>
        <v>-3741.6</v>
      </c>
      <c r="F70" s="18">
        <v>0</v>
      </c>
      <c r="G70" s="18">
        <v>3649.1</v>
      </c>
      <c r="H70" s="15">
        <f t="shared" si="3"/>
        <v>-3649.1</v>
      </c>
      <c r="I70" s="18">
        <v>0</v>
      </c>
      <c r="J70" s="18">
        <v>4417.1000000000004</v>
      </c>
      <c r="K70" s="15">
        <f t="shared" si="4"/>
        <v>-4417.1000000000004</v>
      </c>
      <c r="L70" s="18"/>
      <c r="M70" s="18"/>
      <c r="N70" s="15"/>
    </row>
    <row r="71" spans="1:14" ht="18.75" customHeight="1" x14ac:dyDescent="0.25">
      <c r="A71" s="16" t="s">
        <v>117</v>
      </c>
      <c r="B71" s="26" t="s">
        <v>70</v>
      </c>
      <c r="C71" s="18">
        <v>-141.80000000000001</v>
      </c>
      <c r="D71" s="18">
        <v>64.099999999999994</v>
      </c>
      <c r="E71" s="15">
        <f t="shared" si="5"/>
        <v>-205.9</v>
      </c>
      <c r="F71" s="18">
        <v>-398.6</v>
      </c>
      <c r="G71" s="18">
        <v>-20.7</v>
      </c>
      <c r="H71" s="15">
        <f t="shared" si="3"/>
        <v>-377.90000000000003</v>
      </c>
      <c r="I71" s="18">
        <v>-440.29999999999995</v>
      </c>
      <c r="J71" s="18">
        <v>73.099999999999994</v>
      </c>
      <c r="K71" s="15">
        <f t="shared" si="4"/>
        <v>-513.4</v>
      </c>
      <c r="L71" s="18"/>
      <c r="M71" s="18"/>
      <c r="N71" s="15"/>
    </row>
    <row r="72" spans="1:14" ht="18.75" customHeight="1" x14ac:dyDescent="0.25">
      <c r="A72" s="16" t="s">
        <v>118</v>
      </c>
      <c r="B72" s="30" t="s">
        <v>119</v>
      </c>
      <c r="C72" s="32"/>
      <c r="D72" s="32"/>
      <c r="E72" s="15">
        <f>SUM(E73:E76)</f>
        <v>195.76797015</v>
      </c>
      <c r="F72" s="32"/>
      <c r="G72" s="32"/>
      <c r="H72" s="15">
        <f>SUM(H73:H76)</f>
        <v>162.23235606999998</v>
      </c>
      <c r="I72" s="32"/>
      <c r="J72" s="32"/>
      <c r="K72" s="15">
        <f>SUM(K73:K76)</f>
        <v>257.06398961999997</v>
      </c>
      <c r="L72" s="32"/>
      <c r="M72" s="32"/>
      <c r="N72" s="15"/>
    </row>
    <row r="73" spans="1:14" ht="18.75" customHeight="1" x14ac:dyDescent="0.25">
      <c r="A73" s="16" t="s">
        <v>120</v>
      </c>
      <c r="B73" s="26" t="s">
        <v>90</v>
      </c>
      <c r="C73" s="32"/>
      <c r="D73" s="32"/>
      <c r="E73" s="18">
        <v>-3.3</v>
      </c>
      <c r="F73" s="32"/>
      <c r="G73" s="32"/>
      <c r="H73" s="18">
        <v>-5.2</v>
      </c>
      <c r="I73" s="32"/>
      <c r="J73" s="32"/>
      <c r="K73" s="18">
        <v>-10.7</v>
      </c>
      <c r="L73" s="32"/>
      <c r="M73" s="32"/>
      <c r="N73" s="18"/>
    </row>
    <row r="74" spans="1:14" ht="18.75" customHeight="1" x14ac:dyDescent="0.25">
      <c r="A74" s="16" t="s">
        <v>121</v>
      </c>
      <c r="B74" s="26" t="s">
        <v>92</v>
      </c>
      <c r="C74" s="32"/>
      <c r="D74" s="32"/>
      <c r="E74" s="18">
        <v>89</v>
      </c>
      <c r="F74" s="32"/>
      <c r="G74" s="32"/>
      <c r="H74" s="18">
        <v>39.600000000000009</v>
      </c>
      <c r="I74" s="32"/>
      <c r="J74" s="32"/>
      <c r="K74" s="18">
        <v>121.29999999999998</v>
      </c>
      <c r="L74" s="32"/>
      <c r="M74" s="32"/>
      <c r="N74" s="18"/>
    </row>
    <row r="75" spans="1:14" ht="18.75" customHeight="1" x14ac:dyDescent="0.25">
      <c r="A75" s="16" t="s">
        <v>122</v>
      </c>
      <c r="B75" s="26" t="s">
        <v>68</v>
      </c>
      <c r="C75" s="32"/>
      <c r="D75" s="32"/>
      <c r="E75" s="18">
        <v>0</v>
      </c>
      <c r="F75" s="32"/>
      <c r="G75" s="32"/>
      <c r="H75" s="18">
        <v>0</v>
      </c>
      <c r="I75" s="32"/>
      <c r="J75" s="32"/>
      <c r="K75" s="18">
        <v>0</v>
      </c>
      <c r="L75" s="32"/>
      <c r="M75" s="32"/>
      <c r="N75" s="18"/>
    </row>
    <row r="76" spans="1:14" ht="18.75" customHeight="1" x14ac:dyDescent="0.25">
      <c r="A76" s="16" t="s">
        <v>123</v>
      </c>
      <c r="B76" s="26" t="s">
        <v>70</v>
      </c>
      <c r="C76" s="32"/>
      <c r="D76" s="32"/>
      <c r="E76" s="18">
        <v>110.06797015000001</v>
      </c>
      <c r="F76" s="32"/>
      <c r="G76" s="32"/>
      <c r="H76" s="18">
        <v>127.83235606999999</v>
      </c>
      <c r="I76" s="32"/>
      <c r="J76" s="32"/>
      <c r="K76" s="18">
        <v>146.46398961999998</v>
      </c>
      <c r="L76" s="32"/>
      <c r="M76" s="32"/>
      <c r="N76" s="18"/>
    </row>
    <row r="77" spans="1:14" ht="18.75" customHeight="1" x14ac:dyDescent="0.25">
      <c r="A77" s="16" t="s">
        <v>124</v>
      </c>
      <c r="B77" s="17" t="s">
        <v>62</v>
      </c>
      <c r="C77" s="15">
        <f>SUM(C79:C82)</f>
        <v>2789.6825159765976</v>
      </c>
      <c r="D77" s="15">
        <f>SUM(D79:D82)</f>
        <v>4017.4524390580154</v>
      </c>
      <c r="E77" s="15">
        <f t="shared" si="5"/>
        <v>-1227.7699230814178</v>
      </c>
      <c r="F77" s="15">
        <f>SUM(F79:F82)</f>
        <v>3280.5068106706362</v>
      </c>
      <c r="G77" s="15">
        <f>SUM(G79:G82)</f>
        <v>5408.2292063584018</v>
      </c>
      <c r="H77" s="15">
        <f t="shared" ref="H77" si="6">+F77-G77</f>
        <v>-2127.7223956877656</v>
      </c>
      <c r="I77" s="15">
        <f>SUM(I79:I82)</f>
        <v>1075.4123900964514</v>
      </c>
      <c r="J77" s="15">
        <f>SUM(J79:J82)</f>
        <v>3286.6535418063995</v>
      </c>
      <c r="K77" s="15">
        <f t="shared" ref="K77" si="7">+I77-J77</f>
        <v>-2211.2411517099481</v>
      </c>
      <c r="L77" s="15"/>
      <c r="M77" s="15"/>
      <c r="N77" s="15"/>
    </row>
    <row r="78" spans="1:14" ht="18.75" customHeight="1" x14ac:dyDescent="0.3">
      <c r="A78" s="33"/>
      <c r="B78" s="34" t="s">
        <v>125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18.75" customHeight="1" x14ac:dyDescent="0.25">
      <c r="A79" s="16" t="s">
        <v>126</v>
      </c>
      <c r="B79" s="26" t="s">
        <v>90</v>
      </c>
      <c r="C79" s="18">
        <v>-92.5</v>
      </c>
      <c r="D79" s="18">
        <v>3075.6000000000004</v>
      </c>
      <c r="E79" s="15">
        <f t="shared" si="5"/>
        <v>-3168.1000000000004</v>
      </c>
      <c r="F79" s="18">
        <v>144.30000000000001</v>
      </c>
      <c r="G79" s="18">
        <v>4754.5</v>
      </c>
      <c r="H79" s="15">
        <f t="shared" ref="H79:H82" si="8">+F79-G79</f>
        <v>-4610.2</v>
      </c>
      <c r="I79" s="18">
        <v>18.999999999999986</v>
      </c>
      <c r="J79" s="18">
        <v>2425.8000000000002</v>
      </c>
      <c r="K79" s="15">
        <f t="shared" ref="K79:K82" si="9">+I79-J79</f>
        <v>-2406.8000000000002</v>
      </c>
      <c r="L79" s="18"/>
      <c r="M79" s="18"/>
      <c r="N79" s="15"/>
    </row>
    <row r="80" spans="1:14" ht="18.75" customHeight="1" x14ac:dyDescent="0.25">
      <c r="A80" s="16" t="s">
        <v>127</v>
      </c>
      <c r="B80" s="26" t="s">
        <v>92</v>
      </c>
      <c r="C80" s="18">
        <v>-546.10000000000014</v>
      </c>
      <c r="D80" s="18">
        <v>-935.60000000000014</v>
      </c>
      <c r="E80" s="15">
        <f t="shared" si="5"/>
        <v>389.5</v>
      </c>
      <c r="F80" s="18">
        <v>494.09999999999997</v>
      </c>
      <c r="G80" s="18">
        <v>-850.80000000000155</v>
      </c>
      <c r="H80" s="15">
        <f t="shared" si="8"/>
        <v>1344.9000000000015</v>
      </c>
      <c r="I80" s="18">
        <v>-411.49999999999994</v>
      </c>
      <c r="J80" s="18">
        <v>-382.30000000000018</v>
      </c>
      <c r="K80" s="15">
        <f t="shared" si="9"/>
        <v>-29.199999999999761</v>
      </c>
      <c r="L80" s="18"/>
      <c r="M80" s="18"/>
      <c r="N80" s="15"/>
    </row>
    <row r="81" spans="1:14" ht="18.75" customHeight="1" x14ac:dyDescent="0.25">
      <c r="A81" s="16" t="s">
        <v>128</v>
      </c>
      <c r="B81" s="26" t="s">
        <v>68</v>
      </c>
      <c r="C81" s="18">
        <v>3507.6468650265979</v>
      </c>
      <c r="D81" s="18">
        <v>-374.91699498198466</v>
      </c>
      <c r="E81" s="15">
        <f t="shared" si="5"/>
        <v>3882.5638600085827</v>
      </c>
      <c r="F81" s="18">
        <v>2627.2777101306365</v>
      </c>
      <c r="G81" s="18">
        <v>-345.2382007415963</v>
      </c>
      <c r="H81" s="15">
        <f t="shared" si="8"/>
        <v>2972.5159108722328</v>
      </c>
      <c r="I81" s="18">
        <v>1561.1816839464509</v>
      </c>
      <c r="J81" s="18">
        <v>-368.13865989359931</v>
      </c>
      <c r="K81" s="15">
        <f t="shared" si="9"/>
        <v>1929.3203438400501</v>
      </c>
      <c r="L81" s="18"/>
      <c r="M81" s="18"/>
      <c r="N81" s="15"/>
    </row>
    <row r="82" spans="1:14" ht="18.75" customHeight="1" x14ac:dyDescent="0.25">
      <c r="A82" s="16" t="s">
        <v>129</v>
      </c>
      <c r="B82" s="26" t="s">
        <v>70</v>
      </c>
      <c r="C82" s="18">
        <v>-79.36434904999966</v>
      </c>
      <c r="D82" s="18">
        <v>2252.3694340400002</v>
      </c>
      <c r="E82" s="15">
        <f t="shared" si="5"/>
        <v>-2331.7337830900001</v>
      </c>
      <c r="F82" s="18">
        <v>14.829100539999814</v>
      </c>
      <c r="G82" s="18">
        <v>1849.7674070999997</v>
      </c>
      <c r="H82" s="15">
        <f t="shared" si="8"/>
        <v>-1834.9383065599998</v>
      </c>
      <c r="I82" s="18">
        <v>-93.269293849999571</v>
      </c>
      <c r="J82" s="18">
        <v>1611.2922016999989</v>
      </c>
      <c r="K82" s="15">
        <f t="shared" si="9"/>
        <v>-1704.5614955499984</v>
      </c>
      <c r="L82" s="18"/>
      <c r="M82" s="18"/>
      <c r="N82" s="15"/>
    </row>
    <row r="83" spans="1:14" ht="18.75" customHeight="1" x14ac:dyDescent="0.3">
      <c r="A83" s="33"/>
      <c r="B83" s="34" t="s">
        <v>130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18.75" customHeight="1" x14ac:dyDescent="0.25">
      <c r="A84" s="16" t="s">
        <v>131</v>
      </c>
      <c r="B84" s="26" t="s">
        <v>132</v>
      </c>
      <c r="C84" s="18">
        <v>-0.12193024488007873</v>
      </c>
      <c r="D84" s="18">
        <v>0</v>
      </c>
      <c r="E84" s="15">
        <f t="shared" ref="E84:E89" si="10">+C84-D84</f>
        <v>-0.12193024488007873</v>
      </c>
      <c r="F84" s="18">
        <v>0.12597874622633631</v>
      </c>
      <c r="G84" s="18">
        <v>0</v>
      </c>
      <c r="H84" s="15">
        <f t="shared" ref="H84:H91" si="11">+F84-G84</f>
        <v>0.12597874622633631</v>
      </c>
      <c r="I84" s="18">
        <v>0.19602345113721303</v>
      </c>
      <c r="J84" s="18">
        <v>0</v>
      </c>
      <c r="K84" s="15">
        <f t="shared" ref="K84:K91" si="12">+I84-J84</f>
        <v>0.19602345113721303</v>
      </c>
      <c r="L84" s="18"/>
      <c r="M84" s="18"/>
      <c r="N84" s="15"/>
    </row>
    <row r="85" spans="1:14" ht="18.75" customHeight="1" x14ac:dyDescent="0.25">
      <c r="A85" s="16" t="s">
        <v>133</v>
      </c>
      <c r="B85" s="26" t="s">
        <v>134</v>
      </c>
      <c r="C85" s="18">
        <v>3685.2367163500003</v>
      </c>
      <c r="D85" s="18">
        <v>3627.2034924800009</v>
      </c>
      <c r="E85" s="15">
        <f t="shared" si="10"/>
        <v>58.033223869999347</v>
      </c>
      <c r="F85" s="18">
        <v>3853.70338214</v>
      </c>
      <c r="G85" s="18">
        <v>6182.8992766100009</v>
      </c>
      <c r="H85" s="15">
        <f t="shared" si="11"/>
        <v>-2329.1958944700009</v>
      </c>
      <c r="I85" s="18">
        <v>2249.0745223600002</v>
      </c>
      <c r="J85" s="18">
        <v>4345.228398870001</v>
      </c>
      <c r="K85" s="15">
        <f t="shared" si="12"/>
        <v>-2096.1538765100008</v>
      </c>
      <c r="L85" s="18"/>
      <c r="M85" s="18"/>
      <c r="N85" s="15"/>
    </row>
    <row r="86" spans="1:14" ht="18.75" customHeight="1" x14ac:dyDescent="0.25">
      <c r="A86" s="16" t="s">
        <v>135</v>
      </c>
      <c r="B86" s="26" t="s">
        <v>136</v>
      </c>
      <c r="C86" s="18">
        <v>-510.61820472852219</v>
      </c>
      <c r="D86" s="18">
        <v>1823.878911538015</v>
      </c>
      <c r="E86" s="15">
        <f t="shared" si="10"/>
        <v>-2334.497116266537</v>
      </c>
      <c r="F86" s="18">
        <v>-236.51909261558998</v>
      </c>
      <c r="G86" s="18">
        <v>1209.2986439084034</v>
      </c>
      <c r="H86" s="15">
        <f t="shared" si="11"/>
        <v>-1445.8177365239933</v>
      </c>
      <c r="I86" s="18">
        <v>-652.98416350468631</v>
      </c>
      <c r="J86" s="18">
        <v>1376.4962949664009</v>
      </c>
      <c r="K86" s="15">
        <f t="shared" si="12"/>
        <v>-2029.4804584710873</v>
      </c>
      <c r="L86" s="18"/>
      <c r="M86" s="18"/>
      <c r="N86" s="15"/>
    </row>
    <row r="87" spans="1:14" ht="18.75" customHeight="1" x14ac:dyDescent="0.25">
      <c r="A87" s="16" t="s">
        <v>137</v>
      </c>
      <c r="B87" s="26" t="s">
        <v>138</v>
      </c>
      <c r="C87" s="18">
        <v>-15.538208619999999</v>
      </c>
      <c r="D87" s="18">
        <v>-5.3168317099999367</v>
      </c>
      <c r="E87" s="15">
        <f t="shared" si="10"/>
        <v>-10.221376910000062</v>
      </c>
      <c r="F87" s="18">
        <v>-20.07788331999997</v>
      </c>
      <c r="G87" s="18">
        <v>5.2696198599999526</v>
      </c>
      <c r="H87" s="15">
        <f t="shared" si="11"/>
        <v>-25.347503179999922</v>
      </c>
      <c r="I87" s="18">
        <v>-23.949185719999999</v>
      </c>
      <c r="J87" s="18">
        <v>7.4084376899999214</v>
      </c>
      <c r="K87" s="15">
        <f t="shared" si="12"/>
        <v>-31.35762340999992</v>
      </c>
      <c r="L87" s="18"/>
      <c r="M87" s="18"/>
      <c r="N87" s="15"/>
    </row>
    <row r="88" spans="1:14" ht="18.75" customHeight="1" x14ac:dyDescent="0.25">
      <c r="A88" s="16" t="s">
        <v>139</v>
      </c>
      <c r="B88" s="26" t="s">
        <v>140</v>
      </c>
      <c r="C88" s="18">
        <v>180.93356111000023</v>
      </c>
      <c r="D88" s="18">
        <v>152.91630570999976</v>
      </c>
      <c r="E88" s="15">
        <f t="shared" si="10"/>
        <v>28.017255400000465</v>
      </c>
      <c r="F88" s="18">
        <v>101.49164251000001</v>
      </c>
      <c r="G88" s="18">
        <v>11.073327139999982</v>
      </c>
      <c r="H88" s="15">
        <f t="shared" si="11"/>
        <v>90.418315370000016</v>
      </c>
      <c r="I88" s="18">
        <v>-53.242088229999567</v>
      </c>
      <c r="J88" s="18">
        <v>-152.63248101999974</v>
      </c>
      <c r="K88" s="15">
        <f t="shared" si="12"/>
        <v>99.390392790000178</v>
      </c>
      <c r="L88" s="18"/>
      <c r="M88" s="18"/>
      <c r="N88" s="15"/>
    </row>
    <row r="89" spans="1:14" ht="18.75" customHeight="1" x14ac:dyDescent="0.25">
      <c r="A89" s="16" t="s">
        <v>141</v>
      </c>
      <c r="B89" s="26" t="s">
        <v>142</v>
      </c>
      <c r="C89" s="18">
        <v>-550.20941789000017</v>
      </c>
      <c r="D89" s="18">
        <v>-1581.2294389600002</v>
      </c>
      <c r="E89" s="15">
        <f t="shared" si="10"/>
        <v>1031.02002107</v>
      </c>
      <c r="F89" s="18">
        <v>-418.21721678999995</v>
      </c>
      <c r="G89" s="18">
        <v>-2000.3116611600001</v>
      </c>
      <c r="H89" s="15">
        <f t="shared" si="11"/>
        <v>1582.09444437</v>
      </c>
      <c r="I89" s="18">
        <v>-443.68271826000006</v>
      </c>
      <c r="J89" s="18">
        <v>-2289.8471086999998</v>
      </c>
      <c r="K89" s="15">
        <f t="shared" si="12"/>
        <v>1846.1643904399998</v>
      </c>
      <c r="L89" s="18"/>
      <c r="M89" s="18"/>
      <c r="N89" s="15"/>
    </row>
    <row r="90" spans="1:14" ht="18.75" customHeight="1" x14ac:dyDescent="0.25">
      <c r="A90" s="16" t="s">
        <v>143</v>
      </c>
      <c r="B90" s="26" t="s">
        <v>144</v>
      </c>
      <c r="C90" s="32"/>
      <c r="D90" s="18">
        <v>0</v>
      </c>
      <c r="E90" s="15">
        <f t="shared" si="5"/>
        <v>0</v>
      </c>
      <c r="F90" s="32"/>
      <c r="G90" s="18">
        <v>0</v>
      </c>
      <c r="H90" s="15">
        <f t="shared" si="11"/>
        <v>0</v>
      </c>
      <c r="I90" s="32"/>
      <c r="J90" s="18">
        <v>0</v>
      </c>
      <c r="K90" s="15">
        <f t="shared" si="12"/>
        <v>0</v>
      </c>
      <c r="L90" s="32"/>
      <c r="M90" s="18"/>
      <c r="N90" s="15"/>
    </row>
    <row r="91" spans="1:14" ht="18.75" customHeight="1" x14ac:dyDescent="0.25">
      <c r="A91" s="16" t="s">
        <v>145</v>
      </c>
      <c r="B91" s="17" t="s">
        <v>64</v>
      </c>
      <c r="C91" s="18">
        <v>305.10000000000002</v>
      </c>
      <c r="D91" s="32"/>
      <c r="E91" s="15">
        <f t="shared" si="5"/>
        <v>305.10000000000002</v>
      </c>
      <c r="F91" s="18">
        <v>950.6</v>
      </c>
      <c r="G91" s="32"/>
      <c r="H91" s="15">
        <f t="shared" si="11"/>
        <v>950.6</v>
      </c>
      <c r="I91" s="18">
        <v>1068.3999999999999</v>
      </c>
      <c r="J91" s="32"/>
      <c r="K91" s="15">
        <f t="shared" si="12"/>
        <v>1068.3999999999999</v>
      </c>
      <c r="L91" s="18"/>
      <c r="M91" s="32"/>
      <c r="N91" s="15"/>
    </row>
    <row r="92" spans="1:14" ht="18.75" customHeight="1" x14ac:dyDescent="0.25">
      <c r="A92" s="13" t="s">
        <v>146</v>
      </c>
      <c r="B92" s="35" t="s">
        <v>147</v>
      </c>
      <c r="C92" s="32"/>
      <c r="D92" s="32"/>
      <c r="E92" s="15">
        <f>+E44-E6-E40</f>
        <v>331.49949149604106</v>
      </c>
      <c r="F92" s="32"/>
      <c r="G92" s="32"/>
      <c r="H92" s="15">
        <f>+H44-H6-H40</f>
        <v>529.00536304702337</v>
      </c>
      <c r="I92" s="32"/>
      <c r="J92" s="32"/>
      <c r="K92" s="15">
        <f>+K44-K6-K40</f>
        <v>-235.05750632332069</v>
      </c>
      <c r="L92" s="32"/>
      <c r="M92" s="32"/>
      <c r="N92" s="15"/>
    </row>
    <row r="93" spans="1:14" s="36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36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36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36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36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36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36" customFormat="1" ht="18.75" customHeight="1" x14ac:dyDescent="0.3">
      <c r="A99" s="1"/>
      <c r="B99" s="4"/>
      <c r="C99" s="37"/>
      <c r="D99" s="37"/>
      <c r="E99" s="3"/>
      <c r="F99" s="37"/>
      <c r="G99" s="37"/>
      <c r="H99" s="2"/>
      <c r="I99" s="37"/>
      <c r="J99" s="37"/>
      <c r="K99" s="2"/>
      <c r="L99" s="37"/>
      <c r="M99" s="37"/>
      <c r="N99" s="2"/>
    </row>
    <row r="100" spans="1:14" s="36" customFormat="1" ht="18.75" customHeight="1" x14ac:dyDescent="0.3">
      <c r="A100" s="1"/>
      <c r="B100" s="3"/>
      <c r="C100" s="38"/>
      <c r="D100" s="38"/>
      <c r="E100" s="38"/>
      <c r="F100" s="38"/>
      <c r="G100" s="37"/>
      <c r="H100" s="2"/>
      <c r="I100" s="38"/>
      <c r="J100" s="37"/>
      <c r="K100" s="2"/>
      <c r="L100" s="38"/>
      <c r="M100" s="37"/>
      <c r="N100" s="2"/>
    </row>
    <row r="101" spans="1:14" s="36" customFormat="1" ht="18.75" customHeight="1" x14ac:dyDescent="0.3">
      <c r="A101" s="1"/>
      <c r="B101" s="3"/>
      <c r="C101" s="38"/>
      <c r="D101" s="38"/>
      <c r="E101" s="38"/>
      <c r="F101" s="38"/>
      <c r="G101" s="37"/>
      <c r="H101" s="2"/>
      <c r="I101" s="38"/>
      <c r="J101" s="37"/>
      <c r="K101" s="2"/>
      <c r="L101" s="38"/>
      <c r="M101" s="37"/>
      <c r="N101" s="2"/>
    </row>
    <row r="102" spans="1:14" s="36" customFormat="1" ht="18.75" customHeight="1" x14ac:dyDescent="0.3">
      <c r="A102" s="1"/>
      <c r="B102" s="3"/>
      <c r="C102" s="38"/>
      <c r="D102" s="38"/>
      <c r="E102" s="38"/>
      <c r="F102" s="38"/>
      <c r="G102" s="37"/>
      <c r="H102" s="2"/>
      <c r="I102" s="38"/>
      <c r="J102" s="37"/>
      <c r="K102" s="2"/>
      <c r="L102" s="38"/>
      <c r="M102" s="37"/>
      <c r="N102" s="2"/>
    </row>
    <row r="103" spans="1:14" s="36" customFormat="1" ht="18.75" customHeight="1" x14ac:dyDescent="0.3">
      <c r="A103" s="1"/>
      <c r="B103" s="3"/>
      <c r="C103" s="38"/>
      <c r="D103" s="38"/>
      <c r="E103" s="38"/>
      <c r="F103" s="38"/>
      <c r="G103" s="37"/>
      <c r="H103" s="2"/>
      <c r="I103" s="38"/>
      <c r="J103" s="37"/>
      <c r="K103" s="2"/>
      <c r="L103" s="38"/>
      <c r="M103" s="37"/>
      <c r="N103" s="2"/>
    </row>
    <row r="104" spans="1:14" s="36" customFormat="1" ht="18.75" customHeight="1" x14ac:dyDescent="0.3">
      <c r="A104" s="1"/>
      <c r="B104" s="3"/>
      <c r="C104" s="37"/>
      <c r="D104" s="37"/>
      <c r="E104" s="3"/>
      <c r="F104" s="37"/>
      <c r="G104" s="37"/>
      <c r="H104" s="2"/>
      <c r="I104" s="37"/>
      <c r="J104" s="37"/>
      <c r="K104" s="2"/>
      <c r="L104" s="37"/>
      <c r="M104" s="37"/>
      <c r="N104" s="2"/>
    </row>
    <row r="105" spans="1:14" s="36" customFormat="1" ht="18.75" customHeight="1" x14ac:dyDescent="0.3">
      <c r="A105" s="1"/>
      <c r="B105" s="3"/>
      <c r="C105" s="37"/>
      <c r="D105" s="37"/>
      <c r="E105" s="3"/>
      <c r="F105" s="37"/>
      <c r="G105" s="37"/>
      <c r="H105" s="2"/>
      <c r="I105" s="37"/>
      <c r="J105" s="37"/>
      <c r="K105" s="2"/>
      <c r="L105" s="37"/>
      <c r="M105" s="37"/>
      <c r="N105" s="2"/>
    </row>
    <row r="106" spans="1:14" s="36" customFormat="1" ht="18.75" customHeight="1" x14ac:dyDescent="0.3">
      <c r="A106" s="1"/>
      <c r="B106" s="3"/>
      <c r="C106" s="37"/>
      <c r="D106" s="37"/>
      <c r="E106" s="3"/>
      <c r="F106" s="37"/>
      <c r="G106" s="37"/>
      <c r="H106" s="2"/>
      <c r="I106" s="37"/>
      <c r="J106" s="37"/>
      <c r="K106" s="2"/>
      <c r="L106" s="37"/>
      <c r="M106" s="37"/>
      <c r="N106" s="2"/>
    </row>
    <row r="107" spans="1:14" s="36" customFormat="1" ht="18.75" customHeight="1" x14ac:dyDescent="0.3">
      <c r="A107" s="1"/>
      <c r="B107" s="3"/>
      <c r="C107" s="37"/>
      <c r="D107" s="37"/>
      <c r="E107" s="3"/>
      <c r="F107" s="37"/>
      <c r="G107" s="37"/>
      <c r="H107" s="2"/>
      <c r="I107" s="37"/>
      <c r="J107" s="37"/>
      <c r="K107" s="2"/>
      <c r="L107" s="37"/>
      <c r="M107" s="37"/>
      <c r="N107" s="2"/>
    </row>
    <row r="108" spans="1:14" s="36" customFormat="1" ht="18.75" customHeight="1" x14ac:dyDescent="0.3">
      <c r="A108" s="1"/>
      <c r="B108" s="3"/>
      <c r="C108" s="37"/>
      <c r="D108" s="37"/>
      <c r="E108" s="3"/>
      <c r="F108" s="37"/>
      <c r="G108" s="37"/>
      <c r="H108" s="2"/>
      <c r="I108" s="37"/>
      <c r="J108" s="37"/>
      <c r="K108" s="2"/>
      <c r="L108" s="37"/>
      <c r="M108" s="37"/>
      <c r="N108" s="2"/>
    </row>
    <row r="109" spans="1:14" s="36" customFormat="1" ht="18.75" customHeight="1" x14ac:dyDescent="0.3">
      <c r="A109" s="1"/>
      <c r="B109" s="3"/>
      <c r="C109" s="37"/>
      <c r="D109" s="37"/>
      <c r="E109" s="3"/>
      <c r="F109" s="37"/>
      <c r="G109" s="37"/>
      <c r="H109" s="2"/>
      <c r="I109" s="37"/>
      <c r="J109" s="37"/>
      <c r="K109" s="2"/>
      <c r="L109" s="37"/>
      <c r="M109" s="37"/>
      <c r="N109" s="2"/>
    </row>
    <row r="110" spans="1:14" s="36" customFormat="1" ht="18.75" customHeight="1" x14ac:dyDescent="0.3">
      <c r="A110" s="1"/>
      <c r="B110" s="3"/>
      <c r="C110" s="38"/>
      <c r="D110" s="38"/>
      <c r="E110" s="38"/>
      <c r="F110" s="38"/>
      <c r="G110" s="37"/>
      <c r="H110" s="2"/>
      <c r="I110" s="38"/>
      <c r="J110" s="37"/>
      <c r="K110" s="2"/>
      <c r="L110" s="38"/>
      <c r="M110" s="37"/>
      <c r="N110" s="2"/>
    </row>
    <row r="111" spans="1:14" s="36" customFormat="1" ht="18.75" customHeight="1" x14ac:dyDescent="0.3">
      <c r="A111" s="1"/>
      <c r="B111" s="3"/>
      <c r="C111" s="37"/>
      <c r="D111" s="37"/>
      <c r="E111" s="3"/>
      <c r="F111" s="37"/>
      <c r="G111" s="37"/>
      <c r="H111" s="2"/>
      <c r="I111" s="37"/>
      <c r="J111" s="37"/>
      <c r="K111" s="2"/>
      <c r="L111" s="37"/>
      <c r="M111" s="37"/>
      <c r="N111" s="2"/>
    </row>
    <row r="112" spans="1:14" s="36" customFormat="1" ht="18.75" customHeight="1" x14ac:dyDescent="0.3">
      <c r="A112" s="1"/>
      <c r="B112" s="3"/>
      <c r="C112" s="39"/>
      <c r="D112" s="39"/>
      <c r="E112" s="4"/>
      <c r="F112" s="39"/>
      <c r="G112" s="37"/>
      <c r="H112" s="2"/>
      <c r="I112" s="39"/>
      <c r="J112" s="37"/>
      <c r="K112" s="2"/>
      <c r="L112" s="39"/>
      <c r="M112" s="37"/>
      <c r="N112" s="2"/>
    </row>
    <row r="113" spans="1:14" s="36" customFormat="1" ht="18.75" customHeight="1" x14ac:dyDescent="0.3">
      <c r="A113" s="1"/>
      <c r="B113" s="3"/>
      <c r="C113" s="37"/>
      <c r="D113" s="37"/>
      <c r="E113" s="3"/>
      <c r="F113" s="37"/>
      <c r="G113" s="37"/>
      <c r="H113" s="2"/>
      <c r="I113" s="37"/>
      <c r="J113" s="37"/>
      <c r="K113" s="2"/>
      <c r="L113" s="37"/>
      <c r="M113" s="37"/>
      <c r="N113" s="2"/>
    </row>
    <row r="114" spans="1:14" s="36" customFormat="1" ht="18.75" customHeight="1" x14ac:dyDescent="0.3">
      <c r="A114" s="1"/>
      <c r="B114" s="3"/>
      <c r="C114" s="37"/>
      <c r="D114" s="37"/>
      <c r="E114" s="3"/>
      <c r="F114" s="37"/>
      <c r="G114" s="37"/>
      <c r="H114" s="2"/>
      <c r="I114" s="37"/>
      <c r="J114" s="37"/>
      <c r="K114" s="2"/>
      <c r="L114" s="37"/>
      <c r="M114" s="37"/>
      <c r="N114" s="2"/>
    </row>
    <row r="115" spans="1:14" s="36" customFormat="1" ht="18.75" customHeight="1" x14ac:dyDescent="0.3">
      <c r="A115" s="1"/>
      <c r="B115" s="3"/>
      <c r="C115" s="37"/>
      <c r="D115" s="37"/>
      <c r="E115" s="3"/>
      <c r="F115" s="37"/>
      <c r="G115" s="37"/>
      <c r="H115" s="2"/>
      <c r="I115" s="37"/>
      <c r="J115" s="37"/>
      <c r="K115" s="2"/>
      <c r="L115" s="37"/>
      <c r="M115" s="37"/>
      <c r="N115" s="2"/>
    </row>
    <row r="116" spans="1:14" s="36" customFormat="1" ht="18.75" customHeight="1" x14ac:dyDescent="0.3">
      <c r="A116" s="1"/>
      <c r="B116" s="3"/>
      <c r="C116" s="37"/>
      <c r="D116" s="37"/>
      <c r="E116" s="3"/>
      <c r="F116" s="37"/>
      <c r="G116" s="37"/>
      <c r="H116" s="2"/>
      <c r="I116" s="37"/>
      <c r="J116" s="37"/>
      <c r="K116" s="2"/>
      <c r="L116" s="37"/>
      <c r="M116" s="37"/>
      <c r="N116" s="2"/>
    </row>
    <row r="117" spans="1:14" s="36" customFormat="1" ht="18.75" customHeight="1" x14ac:dyDescent="0.3">
      <c r="A117" s="1"/>
      <c r="B117" s="3"/>
      <c r="C117" s="38"/>
      <c r="D117" s="38"/>
      <c r="E117" s="38"/>
      <c r="F117" s="38"/>
      <c r="G117" s="37"/>
      <c r="H117" s="2"/>
      <c r="I117" s="38"/>
      <c r="J117" s="37"/>
      <c r="K117" s="2"/>
      <c r="L117" s="38"/>
      <c r="M117" s="37"/>
      <c r="N117" s="2"/>
    </row>
    <row r="118" spans="1:14" s="36" customFormat="1" ht="18.75" customHeight="1" x14ac:dyDescent="0.3">
      <c r="A118" s="1"/>
      <c r="B118" s="3"/>
      <c r="C118" s="37"/>
      <c r="D118" s="37"/>
      <c r="E118" s="3"/>
      <c r="F118" s="37"/>
      <c r="G118" s="37"/>
      <c r="H118" s="2"/>
      <c r="I118" s="37"/>
      <c r="J118" s="37"/>
      <c r="K118" s="2"/>
      <c r="L118" s="37"/>
      <c r="M118" s="37"/>
      <c r="N118" s="2"/>
    </row>
    <row r="119" spans="1:14" s="36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36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36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36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36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36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36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36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36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36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36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36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36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36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36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36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36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36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36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36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36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36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36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36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36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36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36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36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36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36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36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51" priority="87" stopIfTrue="1"/>
    <cfRule type="duplicateValues" dxfId="50" priority="88" stopIfTrue="1"/>
  </conditionalFormatting>
  <conditionalFormatting sqref="C43">
    <cfRule type="duplicateValues" dxfId="49" priority="41" stopIfTrue="1"/>
    <cfRule type="duplicateValues" dxfId="48" priority="42" stopIfTrue="1"/>
  </conditionalFormatting>
  <conditionalFormatting sqref="D5">
    <cfRule type="duplicateValues" dxfId="47" priority="85" stopIfTrue="1"/>
    <cfRule type="duplicateValues" dxfId="46" priority="86" stopIfTrue="1"/>
  </conditionalFormatting>
  <conditionalFormatting sqref="D43">
    <cfRule type="duplicateValues" dxfId="45" priority="39" stopIfTrue="1"/>
    <cfRule type="duplicateValues" dxfId="44" priority="40" stopIfTrue="1"/>
  </conditionalFormatting>
  <conditionalFormatting sqref="E5">
    <cfRule type="duplicateValues" dxfId="43" priority="71" stopIfTrue="1"/>
    <cfRule type="duplicateValues" dxfId="42" priority="72" stopIfTrue="1"/>
  </conditionalFormatting>
  <conditionalFormatting sqref="E43">
    <cfRule type="duplicateValues" dxfId="41" priority="37" stopIfTrue="1"/>
    <cfRule type="duplicateValues" dxfId="40" priority="38" stopIfTrue="1"/>
  </conditionalFormatting>
  <conditionalFormatting sqref="F5">
    <cfRule type="duplicateValues" dxfId="39" priority="83" stopIfTrue="1"/>
    <cfRule type="duplicateValues" dxfId="38" priority="84" stopIfTrue="1"/>
  </conditionalFormatting>
  <conditionalFormatting sqref="F43">
    <cfRule type="duplicateValues" dxfId="37" priority="29" stopIfTrue="1"/>
    <cfRule type="duplicateValues" dxfId="36" priority="30" stopIfTrue="1"/>
  </conditionalFormatting>
  <conditionalFormatting sqref="G5">
    <cfRule type="duplicateValues" dxfId="35" priority="63" stopIfTrue="1"/>
    <cfRule type="duplicateValues" dxfId="34" priority="64" stopIfTrue="1"/>
  </conditionalFormatting>
  <conditionalFormatting sqref="G43">
    <cfRule type="duplicateValues" dxfId="33" priority="27" stopIfTrue="1"/>
    <cfRule type="duplicateValues" dxfId="32" priority="28" stopIfTrue="1"/>
  </conditionalFormatting>
  <conditionalFormatting sqref="G5:H5">
    <cfRule type="duplicateValues" dxfId="31" priority="81" stopIfTrue="1"/>
    <cfRule type="duplicateValues" dxfId="30" priority="82" stopIfTrue="1"/>
  </conditionalFormatting>
  <conditionalFormatting sqref="H5">
    <cfRule type="duplicateValues" dxfId="29" priority="69" stopIfTrue="1"/>
    <cfRule type="duplicateValues" dxfId="28" priority="70" stopIfTrue="1"/>
  </conditionalFormatting>
  <conditionalFormatting sqref="H43">
    <cfRule type="duplicateValues" dxfId="27" priority="25" stopIfTrue="1"/>
    <cfRule type="duplicateValues" dxfId="26" priority="26" stopIfTrue="1"/>
  </conditionalFormatting>
  <conditionalFormatting sqref="I5">
    <cfRule type="duplicateValues" dxfId="25" priority="79" stopIfTrue="1"/>
    <cfRule type="duplicateValues" dxfId="24" priority="80" stopIfTrue="1"/>
  </conditionalFormatting>
  <conditionalFormatting sqref="I43">
    <cfRule type="duplicateValues" dxfId="23" priority="17" stopIfTrue="1"/>
    <cfRule type="duplicateValues" dxfId="22" priority="18" stopIfTrue="1"/>
  </conditionalFormatting>
  <conditionalFormatting sqref="J5">
    <cfRule type="duplicateValues" dxfId="21" priority="61" stopIfTrue="1"/>
    <cfRule type="duplicateValues" dxfId="20" priority="62" stopIfTrue="1"/>
  </conditionalFormatting>
  <conditionalFormatting sqref="J43">
    <cfRule type="duplicateValues" dxfId="19" priority="15" stopIfTrue="1"/>
    <cfRule type="duplicateValues" dxfId="18" priority="16" stopIfTrue="1"/>
  </conditionalFormatting>
  <conditionalFormatting sqref="J5:K5">
    <cfRule type="duplicateValues" dxfId="17" priority="77" stopIfTrue="1"/>
    <cfRule type="duplicateValues" dxfId="16" priority="78" stopIfTrue="1"/>
  </conditionalFormatting>
  <conditionalFormatting sqref="K5">
    <cfRule type="duplicateValues" dxfId="15" priority="67" stopIfTrue="1"/>
    <cfRule type="duplicateValues" dxfId="14" priority="68" stopIfTrue="1"/>
  </conditionalFormatting>
  <conditionalFormatting sqref="K43">
    <cfRule type="duplicateValues" dxfId="13" priority="13" stopIfTrue="1"/>
    <cfRule type="duplicateValues" dxfId="12" priority="14" stopIfTrue="1"/>
  </conditionalFormatting>
  <conditionalFormatting sqref="L5">
    <cfRule type="duplicateValues" dxfId="11" priority="75" stopIfTrue="1"/>
    <cfRule type="duplicateValues" dxfId="10" priority="76" stopIfTrue="1"/>
  </conditionalFormatting>
  <conditionalFormatting sqref="L43">
    <cfRule type="duplicateValues" dxfId="9" priority="5" stopIfTrue="1"/>
    <cfRule type="duplicateValues" dxfId="8" priority="6" stopIfTrue="1"/>
  </conditionalFormatting>
  <conditionalFormatting sqref="M5">
    <cfRule type="duplicateValues" dxfId="7" priority="73" stopIfTrue="1"/>
    <cfRule type="duplicateValues" dxfId="6" priority="74" stopIfTrue="1"/>
  </conditionalFormatting>
  <conditionalFormatting sqref="M43">
    <cfRule type="duplicateValues" dxfId="5" priority="3" stopIfTrue="1"/>
    <cfRule type="duplicateValues" dxfId="4" priority="4" stopIfTrue="1"/>
  </conditionalFormatting>
  <conditionalFormatting sqref="N5">
    <cfRule type="duplicateValues" dxfId="3" priority="65" stopIfTrue="1"/>
    <cfRule type="duplicateValues" dxfId="2" priority="66" stopIfTrue="1"/>
  </conditionalFormatting>
  <conditionalFormatting sqref="N4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  <colBreaks count="1" manualBreakCount="1">
    <brk id="1" min="3" max="6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2025-12-18T11:51:40Z</dcterms:created>
  <dcterms:modified xsi:type="dcterms:W3CDTF">2025-12-18T11:52:29Z</dcterms:modified>
</cp:coreProperties>
</file>