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77F92C95-772D-4D88-8FCE-D2E7CF8233BE}" xr6:coauthVersionLast="47" xr6:coauthVersionMax="47" xr10:uidLastSave="{00000000-0000-0000-0000-000000000000}"/>
  <bookViews>
    <workbookView xWindow="-120" yWindow="-120" windowWidth="29040" windowHeight="17640" xr2:uid="{01EFE5BC-91BE-46FE-B0DD-1A44F3B73828}"/>
  </bookViews>
  <sheets>
    <sheet name="QBOP_2021" sheetId="1" r:id="rId1"/>
  </sheets>
  <definedNames>
    <definedName name="_xlnm._FilterDatabase" localSheetId="0" hidden="1">QBOP_2021!$A$6:$BC$92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K77" i="1"/>
  <c r="J77" i="1"/>
  <c r="I77" i="1"/>
  <c r="G77" i="1"/>
  <c r="F77" i="1"/>
  <c r="H77" i="1" s="1"/>
  <c r="D77" i="1"/>
  <c r="C77" i="1"/>
  <c r="E77" i="1" s="1"/>
  <c r="N72" i="1"/>
  <c r="L44" i="1" s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K67" i="1"/>
  <c r="J67" i="1"/>
  <c r="I67" i="1"/>
  <c r="G67" i="1"/>
  <c r="F67" i="1"/>
  <c r="H67" i="1" s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N62" i="1" s="1"/>
  <c r="L62" i="1"/>
  <c r="J62" i="1"/>
  <c r="I62" i="1"/>
  <c r="I61" i="1" s="1"/>
  <c r="K61" i="1" s="1"/>
  <c r="G62" i="1"/>
  <c r="G61" i="1" s="1"/>
  <c r="F62" i="1"/>
  <c r="F61" i="1" s="1"/>
  <c r="H61" i="1" s="1"/>
  <c r="E62" i="1"/>
  <c r="D62" i="1"/>
  <c r="C62" i="1"/>
  <c r="M61" i="1"/>
  <c r="L61" i="1"/>
  <c r="N61" i="1" s="1"/>
  <c r="J61" i="1"/>
  <c r="D61" i="1"/>
  <c r="C61" i="1"/>
  <c r="E61" i="1" s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N56" i="1" s="1"/>
  <c r="L56" i="1"/>
  <c r="J56" i="1"/>
  <c r="I56" i="1"/>
  <c r="K56" i="1" s="1"/>
  <c r="G56" i="1"/>
  <c r="F56" i="1"/>
  <c r="H56" i="1" s="1"/>
  <c r="E56" i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K51" i="1"/>
  <c r="J51" i="1"/>
  <c r="I51" i="1"/>
  <c r="G51" i="1"/>
  <c r="F51" i="1"/>
  <c r="H51" i="1" s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N46" i="1" s="1"/>
  <c r="L46" i="1"/>
  <c r="J46" i="1"/>
  <c r="I46" i="1"/>
  <c r="I45" i="1" s="1"/>
  <c r="G46" i="1"/>
  <c r="G45" i="1" s="1"/>
  <c r="G44" i="1" s="1"/>
  <c r="F46" i="1"/>
  <c r="F45" i="1" s="1"/>
  <c r="E46" i="1"/>
  <c r="D46" i="1"/>
  <c r="C46" i="1"/>
  <c r="M45" i="1"/>
  <c r="M44" i="1" s="1"/>
  <c r="L45" i="1"/>
  <c r="N45" i="1" s="1"/>
  <c r="J45" i="1"/>
  <c r="J44" i="1" s="1"/>
  <c r="D45" i="1"/>
  <c r="C45" i="1"/>
  <c r="E45" i="1" s="1"/>
  <c r="D44" i="1"/>
  <c r="N42" i="1"/>
  <c r="K42" i="1"/>
  <c r="H42" i="1"/>
  <c r="E42" i="1"/>
  <c r="N41" i="1"/>
  <c r="K41" i="1"/>
  <c r="H41" i="1"/>
  <c r="E41" i="1"/>
  <c r="M40" i="1"/>
  <c r="N40" i="1" s="1"/>
  <c r="L40" i="1"/>
  <c r="K40" i="1"/>
  <c r="J40" i="1"/>
  <c r="I40" i="1"/>
  <c r="H40" i="1"/>
  <c r="G40" i="1"/>
  <c r="F40" i="1"/>
  <c r="D40" i="1"/>
  <c r="C40" i="1"/>
  <c r="E40" i="1" s="1"/>
  <c r="N39" i="1"/>
  <c r="K39" i="1"/>
  <c r="H39" i="1"/>
  <c r="E39" i="1"/>
  <c r="N38" i="1"/>
  <c r="K38" i="1"/>
  <c r="H38" i="1"/>
  <c r="E38" i="1"/>
  <c r="M37" i="1"/>
  <c r="N37" i="1" s="1"/>
  <c r="L37" i="1"/>
  <c r="J37" i="1"/>
  <c r="I37" i="1"/>
  <c r="K37" i="1" s="1"/>
  <c r="G37" i="1"/>
  <c r="F37" i="1"/>
  <c r="H37" i="1" s="1"/>
  <c r="E37" i="1"/>
  <c r="D37" i="1"/>
  <c r="C37" i="1"/>
  <c r="N36" i="1"/>
  <c r="K36" i="1"/>
  <c r="H36" i="1"/>
  <c r="E36" i="1"/>
  <c r="N35" i="1"/>
  <c r="K35" i="1"/>
  <c r="H35" i="1"/>
  <c r="E35" i="1"/>
  <c r="M34" i="1"/>
  <c r="N34" i="1" s="1"/>
  <c r="L34" i="1"/>
  <c r="K34" i="1"/>
  <c r="J34" i="1"/>
  <c r="I34" i="1"/>
  <c r="H34" i="1"/>
  <c r="G34" i="1"/>
  <c r="F34" i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N29" i="1" s="1"/>
  <c r="L29" i="1"/>
  <c r="J29" i="1"/>
  <c r="I29" i="1"/>
  <c r="K29" i="1" s="1"/>
  <c r="G29" i="1"/>
  <c r="F29" i="1"/>
  <c r="H29" i="1" s="1"/>
  <c r="E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N25" i="1" s="1"/>
  <c r="L25" i="1"/>
  <c r="L24" i="1" s="1"/>
  <c r="J25" i="1"/>
  <c r="I25" i="1"/>
  <c r="I24" i="1" s="1"/>
  <c r="G25" i="1"/>
  <c r="G24" i="1" s="1"/>
  <c r="G22" i="1" s="1"/>
  <c r="G6" i="1" s="1"/>
  <c r="F25" i="1"/>
  <c r="F24" i="1" s="1"/>
  <c r="E25" i="1"/>
  <c r="D25" i="1"/>
  <c r="C25" i="1"/>
  <c r="M24" i="1"/>
  <c r="M22" i="1" s="1"/>
  <c r="M6" i="1" s="1"/>
  <c r="J24" i="1"/>
  <c r="D24" i="1"/>
  <c r="C24" i="1"/>
  <c r="E24" i="1" s="1"/>
  <c r="N23" i="1"/>
  <c r="K23" i="1"/>
  <c r="H23" i="1"/>
  <c r="E23" i="1"/>
  <c r="J22" i="1"/>
  <c r="D22" i="1"/>
  <c r="C22" i="1"/>
  <c r="E22" i="1" s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K8" i="1"/>
  <c r="J8" i="1"/>
  <c r="I8" i="1"/>
  <c r="G8" i="1"/>
  <c r="F8" i="1"/>
  <c r="H8" i="1" s="1"/>
  <c r="D8" i="1"/>
  <c r="C8" i="1"/>
  <c r="E8" i="1" s="1"/>
  <c r="N7" i="1"/>
  <c r="K7" i="1"/>
  <c r="H7" i="1"/>
  <c r="E7" i="1"/>
  <c r="J6" i="1"/>
  <c r="D6" i="1"/>
  <c r="C6" i="1"/>
  <c r="E6" i="1" s="1"/>
  <c r="H24" i="1" l="1"/>
  <c r="F22" i="1"/>
  <c r="F44" i="1"/>
  <c r="H44" i="1" s="1"/>
  <c r="H45" i="1"/>
  <c r="I22" i="1"/>
  <c r="K24" i="1"/>
  <c r="I44" i="1"/>
  <c r="K44" i="1" s="1"/>
  <c r="K45" i="1"/>
  <c r="N44" i="1"/>
  <c r="N24" i="1"/>
  <c r="L22" i="1"/>
  <c r="H25" i="1"/>
  <c r="H46" i="1"/>
  <c r="H62" i="1"/>
  <c r="K25" i="1"/>
  <c r="C44" i="1"/>
  <c r="E44" i="1" s="1"/>
  <c r="E92" i="1" s="1"/>
  <c r="K46" i="1"/>
  <c r="K62" i="1"/>
  <c r="I6" i="1" l="1"/>
  <c r="K6" i="1" s="1"/>
  <c r="K92" i="1" s="1"/>
  <c r="K22" i="1"/>
  <c r="N22" i="1"/>
  <c r="L6" i="1"/>
  <c r="N6" i="1" s="1"/>
  <c r="N92" i="1" s="1"/>
  <c r="H22" i="1"/>
  <c r="F6" i="1"/>
  <c r="H6" i="1" s="1"/>
  <c r="H92" i="1" s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<sst xmlns="http://schemas.openxmlformats.org/spreadsheetml/2006/main" count="200" uniqueCount="145">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</sst>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9" fillId="2" borderId="4" xfId="1" applyFont="1" applyFill="1" applyBorder="1" applyAlignment="1">
      <alignment horizontal="center" wrapText="1"/>
    </xf>
    <xf numFmtId="49" fontId="10" fillId="0" borderId="4" xfId="1" applyNumberFormat="1" applyFont="1" applyBorder="1" applyAlignment="1">
      <alignment horizontal="right"/>
    </xf>
    <xf numFmtId="0" fontId="7" fillId="2" borderId="4" xfId="2" applyFont="1" applyFill="1" applyBorder="1"/>
    <xf numFmtId="164" fontId="12" fillId="0" borderId="4" xfId="3" applyNumberFormat="1" applyFont="1" applyBorder="1" applyAlignment="1">
      <alignment vertical="center"/>
    </xf>
    <xf numFmtId="49" fontId="12" fillId="0" borderId="4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4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4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4" xfId="1" applyFont="1" applyFill="1" applyBorder="1" applyAlignment="1">
      <alignment horizontal="justify" vertical="top" wrapText="1"/>
    </xf>
    <xf numFmtId="0" fontId="3" fillId="2" borderId="4" xfId="1" applyFont="1" applyFill="1" applyBorder="1" applyAlignment="1">
      <alignment horizontal="left" vertical="top" wrapText="1" indent="2"/>
    </xf>
    <xf numFmtId="0" fontId="3" fillId="2" borderId="4" xfId="1" applyFont="1" applyFill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vertical="top" indent="2"/>
    </xf>
    <xf numFmtId="164" fontId="12" fillId="8" borderId="4" xfId="3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4" fillId="2" borderId="4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15F42F72-2898-4C4C-BFC7-8FE3AB085971}"/>
    <cellStyle name="Normal 7" xfId="1" xr:uid="{82EC33CC-0E77-4051-AB67-0A5226F92309}"/>
    <cellStyle name="Normal_Booklet 2011_euro17_WGES_2011_280" xfId="2" xr:uid="{C3E32B2B-71BA-403A-91E2-D3E3F4D2DD97}"/>
  </cellStyles>
  <dxfs count="4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89D8-9745-405E-9385-139F84EF7505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2021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2"/>
      <c r="B5" s="2"/>
      <c r="C5" s="13" t="s">
        <v>6</v>
      </c>
      <c r="D5" s="13" t="s">
        <v>7</v>
      </c>
      <c r="E5" s="13" t="s">
        <v>8</v>
      </c>
      <c r="F5" s="13" t="s">
        <v>6</v>
      </c>
      <c r="G5" s="13" t="s">
        <v>7</v>
      </c>
      <c r="H5" s="13" t="s">
        <v>8</v>
      </c>
      <c r="I5" s="13" t="s">
        <v>6</v>
      </c>
      <c r="J5" s="13" t="s">
        <v>7</v>
      </c>
      <c r="K5" s="13" t="s">
        <v>8</v>
      </c>
      <c r="L5" s="13" t="s">
        <v>6</v>
      </c>
      <c r="M5" s="13" t="s">
        <v>7</v>
      </c>
      <c r="N5" s="13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24019.832397283913</v>
      </c>
      <c r="D6" s="16">
        <f>+D7+D8+D22+D37</f>
        <v>24176.750414160379</v>
      </c>
      <c r="E6" s="16">
        <f>+C6-D6</f>
        <v>-156.91801687646512</v>
      </c>
      <c r="F6" s="16">
        <f>+F7+F8+F22+F37</f>
        <v>48063.400684052329</v>
      </c>
      <c r="G6" s="16">
        <f>+G7+G8+G22+G37</f>
        <v>49525.075115930988</v>
      </c>
      <c r="H6" s="16">
        <f>+F6-G6</f>
        <v>-1461.6744318786587</v>
      </c>
      <c r="I6" s="16">
        <f>+I7+I8+I22+I37</f>
        <v>70966.199890788645</v>
      </c>
      <c r="J6" s="16">
        <f>+J7+J8+J22+J37</f>
        <v>73935.590077254761</v>
      </c>
      <c r="K6" s="16">
        <f>+I6-J6</f>
        <v>-2969.3901864661166</v>
      </c>
      <c r="L6" s="16">
        <f>+L7+L8+L22+L37</f>
        <v>97664.647521362378</v>
      </c>
      <c r="M6" s="16">
        <f>+M7+M8+M22+M37</f>
        <v>102589.58599812254</v>
      </c>
      <c r="N6" s="16">
        <f>+L6-M6</f>
        <v>-4924.9384767601587</v>
      </c>
    </row>
    <row r="7" spans="1:14" ht="18.75" customHeight="1" x14ac:dyDescent="0.25">
      <c r="A7" s="17" t="s">
        <v>11</v>
      </c>
      <c r="B7" s="18" t="s">
        <v>12</v>
      </c>
      <c r="C7" s="19">
        <v>20458.700378000001</v>
      </c>
      <c r="D7" s="19">
        <v>19934.086362999999</v>
      </c>
      <c r="E7" s="16">
        <f t="shared" ref="E7:E70" si="0">+C7-D7</f>
        <v>524.61401500000284</v>
      </c>
      <c r="F7" s="19">
        <v>40785.802270000007</v>
      </c>
      <c r="G7" s="19">
        <v>40561.229026999994</v>
      </c>
      <c r="H7" s="16">
        <f t="shared" ref="H7:H42" si="1">+F7-G7</f>
        <v>224.57324300001346</v>
      </c>
      <c r="I7" s="19">
        <v>59742.528479000008</v>
      </c>
      <c r="J7" s="19">
        <v>60358.677361999995</v>
      </c>
      <c r="K7" s="16">
        <f t="shared" ref="K7:K42" si="2">+I7-J7</f>
        <v>-616.14888299998711</v>
      </c>
      <c r="L7" s="19">
        <v>82331.070300000021</v>
      </c>
      <c r="M7" s="19">
        <v>83793.328600999987</v>
      </c>
      <c r="N7" s="16">
        <f t="shared" ref="N7:N42" si="3">+L7-M7</f>
        <v>-1462.2583009999653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2185.3238560000004</v>
      </c>
      <c r="D8" s="16">
        <f>SUM(D9:D21)</f>
        <v>1992.7127347254996</v>
      </c>
      <c r="E8" s="16">
        <f t="shared" si="0"/>
        <v>192.61112127450087</v>
      </c>
      <c r="F8" s="16">
        <f>SUM(F9:F21)</f>
        <v>4494.1732700103003</v>
      </c>
      <c r="G8" s="16">
        <f>SUM(G9:G21)</f>
        <v>4126.985263118042</v>
      </c>
      <c r="H8" s="16">
        <f t="shared" si="1"/>
        <v>367.18800689225827</v>
      </c>
      <c r="I8" s="16">
        <f>SUM(I9:I21)</f>
        <v>7281.1327580102998</v>
      </c>
      <c r="J8" s="16">
        <f>SUM(J9:J21)</f>
        <v>6523.655630254405</v>
      </c>
      <c r="K8" s="16">
        <f t="shared" si="2"/>
        <v>757.4771277558948</v>
      </c>
      <c r="L8" s="16">
        <f>SUM(L9:L21)</f>
        <v>10077.2312778203</v>
      </c>
      <c r="M8" s="16">
        <f>SUM(M9:M21)</f>
        <v>9204.0057785084991</v>
      </c>
      <c r="N8" s="16">
        <f t="shared" si="3"/>
        <v>873.22549931180038</v>
      </c>
    </row>
    <row r="9" spans="1:14" ht="18.75" customHeight="1" x14ac:dyDescent="0.3">
      <c r="A9" s="17" t="s">
        <v>15</v>
      </c>
      <c r="B9" s="20" t="s">
        <v>16</v>
      </c>
      <c r="C9" s="19">
        <v>206.33640600000004</v>
      </c>
      <c r="D9" s="19">
        <v>20.899759000000003</v>
      </c>
      <c r="E9" s="16">
        <f t="shared" si="0"/>
        <v>185.43664700000005</v>
      </c>
      <c r="F9" s="19">
        <v>421.74055900000019</v>
      </c>
      <c r="G9" s="19">
        <v>34.057124000000002</v>
      </c>
      <c r="H9" s="16">
        <f t="shared" si="1"/>
        <v>387.6834350000002</v>
      </c>
      <c r="I9" s="19">
        <v>615.54428700000017</v>
      </c>
      <c r="J9" s="19">
        <v>58.835132000000002</v>
      </c>
      <c r="K9" s="16">
        <f t="shared" si="2"/>
        <v>556.70915500000012</v>
      </c>
      <c r="L9" s="19">
        <v>823.82661100000018</v>
      </c>
      <c r="M9" s="19">
        <v>85.200672999999995</v>
      </c>
      <c r="N9" s="16">
        <f t="shared" si="3"/>
        <v>738.62593800000013</v>
      </c>
    </row>
    <row r="10" spans="1:14" ht="18.75" customHeight="1" x14ac:dyDescent="0.3">
      <c r="A10" s="17" t="s">
        <v>17</v>
      </c>
      <c r="B10" s="20" t="s">
        <v>18</v>
      </c>
      <c r="C10" s="19">
        <v>47.060999999999993</v>
      </c>
      <c r="D10" s="19">
        <v>34.748000000000019</v>
      </c>
      <c r="E10" s="16">
        <f t="shared" si="0"/>
        <v>12.312999999999974</v>
      </c>
      <c r="F10" s="19">
        <v>100.58598106855</v>
      </c>
      <c r="G10" s="19">
        <v>76.22929966979251</v>
      </c>
      <c r="H10" s="16">
        <f t="shared" si="1"/>
        <v>24.356681398757488</v>
      </c>
      <c r="I10" s="19">
        <v>155.33698106855002</v>
      </c>
      <c r="J10" s="19">
        <v>119.5552996697925</v>
      </c>
      <c r="K10" s="16">
        <f t="shared" si="2"/>
        <v>35.781681398757513</v>
      </c>
      <c r="L10" s="19">
        <v>228.16136106854998</v>
      </c>
      <c r="M10" s="19">
        <v>172.15041666979249</v>
      </c>
      <c r="N10" s="16">
        <f t="shared" si="3"/>
        <v>56.010944398757488</v>
      </c>
    </row>
    <row r="11" spans="1:14" ht="18.75" customHeight="1" x14ac:dyDescent="0.3">
      <c r="A11" s="17" t="s">
        <v>19</v>
      </c>
      <c r="B11" s="20" t="s">
        <v>20</v>
      </c>
      <c r="C11" s="19">
        <v>712.84500000000025</v>
      </c>
      <c r="D11" s="19">
        <v>656.19599999999946</v>
      </c>
      <c r="E11" s="16">
        <f t="shared" si="0"/>
        <v>56.649000000000797</v>
      </c>
      <c r="F11" s="19">
        <v>1465.7427812584751</v>
      </c>
      <c r="G11" s="19">
        <v>1379.4456141398891</v>
      </c>
      <c r="H11" s="16">
        <f t="shared" si="1"/>
        <v>86.297167118586003</v>
      </c>
      <c r="I11" s="19">
        <v>2325.1907812584755</v>
      </c>
      <c r="J11" s="19">
        <v>2091.1356141398892</v>
      </c>
      <c r="K11" s="16">
        <f t="shared" si="2"/>
        <v>234.05516711858627</v>
      </c>
      <c r="L11" s="19">
        <v>3394.0589912584742</v>
      </c>
      <c r="M11" s="19">
        <v>3039.8871701398884</v>
      </c>
      <c r="N11" s="16">
        <f t="shared" si="3"/>
        <v>354.17182111858574</v>
      </c>
    </row>
    <row r="12" spans="1:14" ht="18.75" customHeight="1" x14ac:dyDescent="0.3">
      <c r="A12" s="17" t="s">
        <v>21</v>
      </c>
      <c r="B12" s="20" t="s">
        <v>22</v>
      </c>
      <c r="C12" s="19">
        <v>121.60000000000001</v>
      </c>
      <c r="D12" s="19">
        <v>210.5</v>
      </c>
      <c r="E12" s="16">
        <f t="shared" si="0"/>
        <v>-88.899999999999991</v>
      </c>
      <c r="F12" s="19">
        <v>258.90000000000003</v>
      </c>
      <c r="G12" s="19">
        <v>452.7</v>
      </c>
      <c r="H12" s="16">
        <f t="shared" si="1"/>
        <v>-193.79999999999995</v>
      </c>
      <c r="I12" s="19">
        <v>750.74</v>
      </c>
      <c r="J12" s="19">
        <v>954.19</v>
      </c>
      <c r="K12" s="16">
        <f t="shared" si="2"/>
        <v>-203.45000000000005</v>
      </c>
      <c r="L12" s="19">
        <v>941.34</v>
      </c>
      <c r="M12" s="19">
        <v>1256.69</v>
      </c>
      <c r="N12" s="16">
        <f t="shared" si="3"/>
        <v>-315.35000000000002</v>
      </c>
    </row>
    <row r="13" spans="1:14" ht="18.75" customHeight="1" x14ac:dyDescent="0.3">
      <c r="A13" s="17" t="s">
        <v>23</v>
      </c>
      <c r="B13" s="20" t="s">
        <v>24</v>
      </c>
      <c r="C13" s="19">
        <v>44.988999999999997</v>
      </c>
      <c r="D13" s="19">
        <v>16.5</v>
      </c>
      <c r="E13" s="16">
        <f t="shared" si="0"/>
        <v>28.488999999999997</v>
      </c>
      <c r="F13" s="19">
        <v>90.364000000000004</v>
      </c>
      <c r="G13" s="19">
        <v>40.283000000000001</v>
      </c>
      <c r="H13" s="16">
        <f t="shared" si="1"/>
        <v>50.081000000000003</v>
      </c>
      <c r="I13" s="19">
        <v>136.93299999999999</v>
      </c>
      <c r="J13" s="19">
        <v>64.347999999999985</v>
      </c>
      <c r="K13" s="16">
        <f t="shared" si="2"/>
        <v>72.585000000000008</v>
      </c>
      <c r="L13" s="19">
        <v>179.68</v>
      </c>
      <c r="M13" s="19">
        <v>94.166999999999987</v>
      </c>
      <c r="N13" s="16">
        <f t="shared" si="3"/>
        <v>85.513000000000019</v>
      </c>
    </row>
    <row r="14" spans="1:14" ht="18.75" customHeight="1" x14ac:dyDescent="0.3">
      <c r="A14" s="17" t="s">
        <v>25</v>
      </c>
      <c r="B14" s="20" t="s">
        <v>26</v>
      </c>
      <c r="C14" s="19">
        <v>10.559000000000001</v>
      </c>
      <c r="D14" s="19">
        <v>39.60799999999999</v>
      </c>
      <c r="E14" s="16">
        <f t="shared" si="0"/>
        <v>-29.048999999999989</v>
      </c>
      <c r="F14" s="19">
        <v>21.490511599999998</v>
      </c>
      <c r="G14" s="19">
        <v>79.760394999999988</v>
      </c>
      <c r="H14" s="16">
        <f t="shared" si="1"/>
        <v>-58.269883399999991</v>
      </c>
      <c r="I14" s="19">
        <v>30.713011599999994</v>
      </c>
      <c r="J14" s="19">
        <v>126.53051499999998</v>
      </c>
      <c r="K14" s="16">
        <f t="shared" si="2"/>
        <v>-95.817503399999993</v>
      </c>
      <c r="L14" s="19">
        <v>42.937427409999998</v>
      </c>
      <c r="M14" s="19">
        <v>180.96489499999998</v>
      </c>
      <c r="N14" s="16">
        <f t="shared" si="3"/>
        <v>-138.02746758999999</v>
      </c>
    </row>
    <row r="15" spans="1:14" ht="18.75" customHeight="1" x14ac:dyDescent="0.3">
      <c r="A15" s="17" t="s">
        <v>27</v>
      </c>
      <c r="B15" s="20" t="s">
        <v>28</v>
      </c>
      <c r="C15" s="19">
        <v>53.578699999999962</v>
      </c>
      <c r="D15" s="19">
        <v>61.348725725499953</v>
      </c>
      <c r="E15" s="16">
        <f t="shared" si="0"/>
        <v>-7.7700257254999912</v>
      </c>
      <c r="F15" s="19">
        <v>112.55344999999997</v>
      </c>
      <c r="G15" s="19">
        <v>125.44088468789775</v>
      </c>
      <c r="H15" s="16">
        <f t="shared" si="1"/>
        <v>-12.88743468789778</v>
      </c>
      <c r="I15" s="19">
        <v>171.24395999999996</v>
      </c>
      <c r="J15" s="19">
        <v>191.1548738242611</v>
      </c>
      <c r="K15" s="16">
        <f t="shared" si="2"/>
        <v>-19.910913824261144</v>
      </c>
      <c r="L15" s="19">
        <v>237.23830999999993</v>
      </c>
      <c r="M15" s="19">
        <v>265.75736107835451</v>
      </c>
      <c r="N15" s="16">
        <f t="shared" si="3"/>
        <v>-28.519051078354579</v>
      </c>
    </row>
    <row r="16" spans="1:14" ht="18.75" customHeight="1" x14ac:dyDescent="0.3">
      <c r="A16" s="17" t="s">
        <v>29</v>
      </c>
      <c r="B16" s="20" t="s">
        <v>30</v>
      </c>
      <c r="C16" s="19">
        <v>8.351999999999995</v>
      </c>
      <c r="D16" s="19">
        <v>151.99600000000001</v>
      </c>
      <c r="E16" s="16">
        <f t="shared" si="0"/>
        <v>-143.64400000000001</v>
      </c>
      <c r="F16" s="19">
        <v>17.599999999999994</v>
      </c>
      <c r="G16" s="19">
        <v>309.90901912856998</v>
      </c>
      <c r="H16" s="16">
        <f t="shared" si="1"/>
        <v>-292.30901912856996</v>
      </c>
      <c r="I16" s="19">
        <v>29.903999999999996</v>
      </c>
      <c r="J16" s="19">
        <v>460.31701912857</v>
      </c>
      <c r="K16" s="16">
        <f t="shared" si="2"/>
        <v>-430.41301912857</v>
      </c>
      <c r="L16" s="19">
        <v>43.553999999999995</v>
      </c>
      <c r="M16" s="19">
        <v>629.90324712857</v>
      </c>
      <c r="N16" s="16">
        <f t="shared" si="3"/>
        <v>-586.34924712857003</v>
      </c>
    </row>
    <row r="17" spans="1:14" ht="18.75" customHeight="1" x14ac:dyDescent="0.3">
      <c r="A17" s="17" t="s">
        <v>31</v>
      </c>
      <c r="B17" s="20" t="s">
        <v>32</v>
      </c>
      <c r="C17" s="19">
        <v>391.31300000000005</v>
      </c>
      <c r="D17" s="19">
        <v>242.38099999999997</v>
      </c>
      <c r="E17" s="16">
        <f t="shared" si="0"/>
        <v>148.93200000000007</v>
      </c>
      <c r="F17" s="19">
        <v>794.87093712160004</v>
      </c>
      <c r="G17" s="19">
        <v>484.41095476372743</v>
      </c>
      <c r="H17" s="16">
        <f t="shared" si="1"/>
        <v>310.4599823578726</v>
      </c>
      <c r="I17" s="19">
        <v>1183.0599371215999</v>
      </c>
      <c r="J17" s="19">
        <v>769.00995476372736</v>
      </c>
      <c r="K17" s="16">
        <f t="shared" si="2"/>
        <v>414.04998235787252</v>
      </c>
      <c r="L17" s="19">
        <v>1635.8368971215998</v>
      </c>
      <c r="M17" s="19">
        <v>1127.6740457637275</v>
      </c>
      <c r="N17" s="16">
        <f t="shared" si="3"/>
        <v>508.16285135787234</v>
      </c>
    </row>
    <row r="18" spans="1:14" ht="18.75" customHeight="1" x14ac:dyDescent="0.3">
      <c r="A18" s="17" t="s">
        <v>33</v>
      </c>
      <c r="B18" s="20" t="s">
        <v>34</v>
      </c>
      <c r="C18" s="19">
        <v>563.85075000000006</v>
      </c>
      <c r="D18" s="19">
        <v>543.0512500000001</v>
      </c>
      <c r="E18" s="16">
        <f t="shared" si="0"/>
        <v>20.799499999999966</v>
      </c>
      <c r="F18" s="19">
        <v>1165.0320499616751</v>
      </c>
      <c r="G18" s="19">
        <v>1113.6279717281652</v>
      </c>
      <c r="H18" s="16">
        <f t="shared" si="1"/>
        <v>51.404078233509836</v>
      </c>
      <c r="I18" s="19">
        <v>1814.629799961675</v>
      </c>
      <c r="J18" s="19">
        <v>1643.4642217281653</v>
      </c>
      <c r="K18" s="16">
        <f t="shared" si="2"/>
        <v>171.16557823350968</v>
      </c>
      <c r="L18" s="19">
        <v>2461.601679961675</v>
      </c>
      <c r="M18" s="19">
        <v>2290.0269697281651</v>
      </c>
      <c r="N18" s="16">
        <f t="shared" si="3"/>
        <v>171.5747102335099</v>
      </c>
    </row>
    <row r="19" spans="1:14" ht="18.75" customHeight="1" x14ac:dyDescent="0.3">
      <c r="A19" s="17" t="s">
        <v>35</v>
      </c>
      <c r="B19" s="21" t="s">
        <v>36</v>
      </c>
      <c r="C19" s="19">
        <v>18.484999999999999</v>
      </c>
      <c r="D19" s="19">
        <v>14.482999999999999</v>
      </c>
      <c r="E19" s="16">
        <f t="shared" si="0"/>
        <v>4.0020000000000007</v>
      </c>
      <c r="F19" s="19">
        <v>31.811</v>
      </c>
      <c r="G19" s="19">
        <v>29.329999999999991</v>
      </c>
      <c r="H19" s="16">
        <f t="shared" si="1"/>
        <v>2.4810000000000088</v>
      </c>
      <c r="I19" s="19">
        <v>45.568999999999996</v>
      </c>
      <c r="J19" s="19">
        <v>42.698999999999991</v>
      </c>
      <c r="K19" s="16">
        <f t="shared" si="2"/>
        <v>2.8700000000000045</v>
      </c>
      <c r="L19" s="19">
        <v>57.378999999999998</v>
      </c>
      <c r="M19" s="19">
        <v>58.416999999999987</v>
      </c>
      <c r="N19" s="16">
        <f t="shared" si="3"/>
        <v>-1.0379999999999896</v>
      </c>
    </row>
    <row r="20" spans="1:14" ht="18.75" customHeight="1" x14ac:dyDescent="0.3">
      <c r="A20" s="17" t="s">
        <v>37</v>
      </c>
      <c r="B20" s="21" t="s">
        <v>38</v>
      </c>
      <c r="C20" s="19">
        <v>6.3540000000000001</v>
      </c>
      <c r="D20" s="19">
        <v>1.0009999999999999</v>
      </c>
      <c r="E20" s="16">
        <f t="shared" si="0"/>
        <v>5.3529999999999998</v>
      </c>
      <c r="F20" s="19">
        <v>13.481999999999999</v>
      </c>
      <c r="G20" s="19">
        <v>1.7909999999999999</v>
      </c>
      <c r="H20" s="16">
        <f t="shared" si="1"/>
        <v>11.690999999999999</v>
      </c>
      <c r="I20" s="19">
        <v>22.268000000000001</v>
      </c>
      <c r="J20" s="19">
        <v>2.4159999999999999</v>
      </c>
      <c r="K20" s="16">
        <f t="shared" si="2"/>
        <v>19.852</v>
      </c>
      <c r="L20" s="19">
        <v>31.617000000000001</v>
      </c>
      <c r="M20" s="19">
        <v>3.1669999999999998</v>
      </c>
      <c r="N20" s="16">
        <f t="shared" si="3"/>
        <v>28.450000000000003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1202.2990682839106</v>
      </c>
      <c r="D22" s="16">
        <f>+D23+D24+D34</f>
        <v>1635.7545189793766</v>
      </c>
      <c r="E22" s="16">
        <f t="shared" si="0"/>
        <v>-433.45545069546597</v>
      </c>
      <c r="F22" s="16">
        <f>+F23+F24+F34</f>
        <v>2067.9951980420215</v>
      </c>
      <c r="G22" s="16">
        <f>+G23+G24+G34</f>
        <v>3413.205100701955</v>
      </c>
      <c r="H22" s="16">
        <f t="shared" si="1"/>
        <v>-1345.2099026599335</v>
      </c>
      <c r="I22" s="16">
        <f>+I23+I24+I34</f>
        <v>2970.1316987783316</v>
      </c>
      <c r="J22" s="16">
        <f>+J23+J24+J34</f>
        <v>5146.3743466738542</v>
      </c>
      <c r="K22" s="16">
        <f t="shared" si="2"/>
        <v>-2176.2426478955226</v>
      </c>
      <c r="L22" s="16">
        <f>+L23+L24+L34</f>
        <v>3812.8093955420422</v>
      </c>
      <c r="M22" s="16">
        <f>+M23+M24+M34</f>
        <v>7090.1224282920521</v>
      </c>
      <c r="N22" s="16">
        <f t="shared" si="3"/>
        <v>-3277.3130327500098</v>
      </c>
    </row>
    <row r="23" spans="1:14" ht="18.75" customHeight="1" x14ac:dyDescent="0.3">
      <c r="A23" s="17" t="s">
        <v>43</v>
      </c>
      <c r="B23" s="21" t="s">
        <v>44</v>
      </c>
      <c r="C23" s="19">
        <v>444.523233</v>
      </c>
      <c r="D23" s="19">
        <v>71.447370000000006</v>
      </c>
      <c r="E23" s="16">
        <f t="shared" si="0"/>
        <v>373.07586300000003</v>
      </c>
      <c r="F23" s="19">
        <v>872.78341799999998</v>
      </c>
      <c r="G23" s="19">
        <v>156.567804</v>
      </c>
      <c r="H23" s="16">
        <f t="shared" si="1"/>
        <v>716.21561399999996</v>
      </c>
      <c r="I23" s="19">
        <v>1349.8327409999999</v>
      </c>
      <c r="J23" s="19">
        <v>249.02638300000001</v>
      </c>
      <c r="K23" s="16">
        <f t="shared" si="2"/>
        <v>1100.8063579999998</v>
      </c>
      <c r="L23" s="19">
        <v>1807.0049999999997</v>
      </c>
      <c r="M23" s="19">
        <v>352.65900000000005</v>
      </c>
      <c r="N23" s="16">
        <f t="shared" si="3"/>
        <v>1454.3459999999995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374.42125828391056</v>
      </c>
      <c r="D24" s="16">
        <f>+D25+D29+D32+D33</f>
        <v>1542.7071489793766</v>
      </c>
      <c r="E24" s="16">
        <f t="shared" si="0"/>
        <v>-1168.2858906954662</v>
      </c>
      <c r="F24" s="16">
        <f>+F25+F29+F32+F33</f>
        <v>733.84450204202119</v>
      </c>
      <c r="G24" s="16">
        <f>+G25+G29+G32+G33</f>
        <v>3211.4372967019553</v>
      </c>
      <c r="H24" s="16">
        <f t="shared" si="1"/>
        <v>-2477.592794659934</v>
      </c>
      <c r="I24" s="16">
        <f>+I25+I29+I32+I33</f>
        <v>1103.198957778332</v>
      </c>
      <c r="J24" s="16">
        <f>+J25+J29+J32+J33</f>
        <v>4827.7479636738535</v>
      </c>
      <c r="K24" s="16">
        <f t="shared" si="2"/>
        <v>-3724.5490058955215</v>
      </c>
      <c r="L24" s="16">
        <f>+L25+L29+L32+L33</f>
        <v>1473.2043955420424</v>
      </c>
      <c r="M24" s="16">
        <f>+M25+M29+M32+M33</f>
        <v>6365.5634282920528</v>
      </c>
      <c r="N24" s="16">
        <f t="shared" si="3"/>
        <v>-4892.3590327500106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163.01025552339999</v>
      </c>
      <c r="D25" s="16">
        <f>SUM(D26:D28)</f>
        <v>1286.9833609953998</v>
      </c>
      <c r="E25" s="16">
        <f t="shared" si="0"/>
        <v>-1123.9731054719998</v>
      </c>
      <c r="F25" s="16">
        <f>SUM(F26:F28)</f>
        <v>331.81749652100001</v>
      </c>
      <c r="G25" s="16">
        <f>SUM(G26:G28)</f>
        <v>2699.7591315122995</v>
      </c>
      <c r="H25" s="16">
        <f t="shared" si="1"/>
        <v>-2367.9416349912995</v>
      </c>
      <c r="I25" s="16">
        <f>SUM(I26:I28)</f>
        <v>508.63694949680007</v>
      </c>
      <c r="J25" s="16">
        <f>SUM(J26:J28)</f>
        <v>4061.6913426628994</v>
      </c>
      <c r="K25" s="16">
        <f t="shared" si="2"/>
        <v>-3553.0543931660995</v>
      </c>
      <c r="L25" s="16">
        <f>SUM(L26:L28)</f>
        <v>680.20738449999999</v>
      </c>
      <c r="M25" s="16">
        <f>SUM(M26:M28)</f>
        <v>5349.7183514598</v>
      </c>
      <c r="N25" s="16">
        <f t="shared" si="3"/>
        <v>-4669.5109669598005</v>
      </c>
    </row>
    <row r="26" spans="1:14" ht="18.75" customHeight="1" x14ac:dyDescent="0.3">
      <c r="A26" s="17" t="s">
        <v>49</v>
      </c>
      <c r="B26" s="24" t="s">
        <v>50</v>
      </c>
      <c r="C26" s="19">
        <v>18.13</v>
      </c>
      <c r="D26" s="19">
        <v>208.42000000000002</v>
      </c>
      <c r="E26" s="16">
        <f t="shared" si="0"/>
        <v>-190.29000000000002</v>
      </c>
      <c r="F26" s="19">
        <v>105.55</v>
      </c>
      <c r="G26" s="19">
        <v>1108.673</v>
      </c>
      <c r="H26" s="16">
        <f t="shared" si="1"/>
        <v>-1003.123</v>
      </c>
      <c r="I26" s="19">
        <v>267.34400000000005</v>
      </c>
      <c r="J26" s="19">
        <v>1944.454</v>
      </c>
      <c r="K26" s="16">
        <f t="shared" si="2"/>
        <v>-1677.11</v>
      </c>
      <c r="L26" s="19">
        <v>354.95600000000002</v>
      </c>
      <c r="M26" s="19">
        <v>2636.16</v>
      </c>
      <c r="N26" s="16">
        <f t="shared" si="3"/>
        <v>-2281.2039999999997</v>
      </c>
    </row>
    <row r="27" spans="1:14" ht="18.75" customHeight="1" x14ac:dyDescent="0.3">
      <c r="A27" s="17" t="s">
        <v>51</v>
      </c>
      <c r="B27" s="24" t="s">
        <v>52</v>
      </c>
      <c r="C27" s="19">
        <v>104.2532555234</v>
      </c>
      <c r="D27" s="19">
        <v>1011.8823609953997</v>
      </c>
      <c r="E27" s="16">
        <f t="shared" si="0"/>
        <v>-907.62910547199976</v>
      </c>
      <c r="F27" s="19">
        <v>140.71249652099999</v>
      </c>
      <c r="G27" s="19">
        <v>1457.9321315122993</v>
      </c>
      <c r="H27" s="16">
        <f t="shared" si="1"/>
        <v>-1317.2196349912992</v>
      </c>
      <c r="I27" s="19">
        <v>101.80194949679999</v>
      </c>
      <c r="J27" s="19">
        <v>1918.2373426628994</v>
      </c>
      <c r="K27" s="16">
        <f t="shared" si="2"/>
        <v>-1816.4353931660994</v>
      </c>
      <c r="L27" s="19">
        <v>137.70238450000002</v>
      </c>
      <c r="M27" s="19">
        <v>2437.7523514597997</v>
      </c>
      <c r="N27" s="16">
        <f t="shared" si="3"/>
        <v>-2300.0499669597998</v>
      </c>
    </row>
    <row r="28" spans="1:14" ht="18.75" customHeight="1" x14ac:dyDescent="0.25">
      <c r="A28" s="17" t="s">
        <v>53</v>
      </c>
      <c r="B28" s="25" t="s">
        <v>54</v>
      </c>
      <c r="C28" s="19">
        <v>40.627000000000002</v>
      </c>
      <c r="D28" s="19">
        <v>66.680999999999997</v>
      </c>
      <c r="E28" s="16">
        <f t="shared" si="0"/>
        <v>-26.053999999999995</v>
      </c>
      <c r="F28" s="19">
        <v>85.555000000000007</v>
      </c>
      <c r="G28" s="19">
        <v>133.154</v>
      </c>
      <c r="H28" s="16">
        <f t="shared" si="1"/>
        <v>-47.59899999999999</v>
      </c>
      <c r="I28" s="19">
        <v>139.49100000000001</v>
      </c>
      <c r="J28" s="19">
        <v>199</v>
      </c>
      <c r="K28" s="16">
        <f t="shared" si="2"/>
        <v>-59.508999999999986</v>
      </c>
      <c r="L28" s="19">
        <v>187.54900000000001</v>
      </c>
      <c r="M28" s="19">
        <v>275.80600000000004</v>
      </c>
      <c r="N28" s="16">
        <f t="shared" si="3"/>
        <v>-88.257000000000033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154.69999999999999</v>
      </c>
      <c r="D29" s="16">
        <f>SUM(D30:D31)</f>
        <v>159.40000000000003</v>
      </c>
      <c r="E29" s="16">
        <f t="shared" si="0"/>
        <v>-4.7000000000000455</v>
      </c>
      <c r="F29" s="16">
        <f>SUM(F30:F31)</f>
        <v>298.39999999999998</v>
      </c>
      <c r="G29" s="16">
        <f>SUM(G30:G31)</f>
        <v>316.99999999999994</v>
      </c>
      <c r="H29" s="16">
        <f t="shared" si="1"/>
        <v>-18.599999999999966</v>
      </c>
      <c r="I29" s="16">
        <f>SUM(I30:I31)</f>
        <v>443.1</v>
      </c>
      <c r="J29" s="16">
        <f>SUM(J30:J31)</f>
        <v>476.2</v>
      </c>
      <c r="K29" s="16">
        <f t="shared" si="2"/>
        <v>-33.099999999999966</v>
      </c>
      <c r="L29" s="16">
        <f>SUM(L30:L31)</f>
        <v>592.79999999999995</v>
      </c>
      <c r="M29" s="16">
        <f>SUM(M30:M31)</f>
        <v>634.69999999999993</v>
      </c>
      <c r="N29" s="16">
        <f t="shared" si="3"/>
        <v>-41.899999999999977</v>
      </c>
    </row>
    <row r="30" spans="1:14" ht="18.75" customHeight="1" x14ac:dyDescent="0.3">
      <c r="A30" s="17" t="s">
        <v>57</v>
      </c>
      <c r="B30" s="24" t="s">
        <v>58</v>
      </c>
      <c r="C30" s="19">
        <v>49</v>
      </c>
      <c r="D30" s="19">
        <v>2</v>
      </c>
      <c r="E30" s="16">
        <f t="shared" si="0"/>
        <v>47</v>
      </c>
      <c r="F30" s="19">
        <v>90.3</v>
      </c>
      <c r="G30" s="19">
        <v>3.5</v>
      </c>
      <c r="H30" s="16">
        <f t="shared" si="1"/>
        <v>86.8</v>
      </c>
      <c r="I30" s="19">
        <v>137</v>
      </c>
      <c r="J30" s="19">
        <v>7</v>
      </c>
      <c r="K30" s="16">
        <f t="shared" si="2"/>
        <v>130</v>
      </c>
      <c r="L30" s="19">
        <v>195</v>
      </c>
      <c r="M30" s="19">
        <v>11</v>
      </c>
      <c r="N30" s="16">
        <f t="shared" si="3"/>
        <v>184</v>
      </c>
    </row>
    <row r="31" spans="1:14" ht="18.75" customHeight="1" x14ac:dyDescent="0.3">
      <c r="A31" s="17" t="s">
        <v>59</v>
      </c>
      <c r="B31" s="24" t="s">
        <v>60</v>
      </c>
      <c r="C31" s="19">
        <v>105.7</v>
      </c>
      <c r="D31" s="19">
        <v>157.40000000000003</v>
      </c>
      <c r="E31" s="16">
        <f t="shared" si="0"/>
        <v>-51.700000000000031</v>
      </c>
      <c r="F31" s="19">
        <v>208.1</v>
      </c>
      <c r="G31" s="19">
        <v>313.49999999999994</v>
      </c>
      <c r="H31" s="16">
        <f t="shared" si="1"/>
        <v>-105.39999999999995</v>
      </c>
      <c r="I31" s="19">
        <v>306.10000000000002</v>
      </c>
      <c r="J31" s="19">
        <v>469.2</v>
      </c>
      <c r="K31" s="16">
        <f t="shared" si="2"/>
        <v>-163.09999999999997</v>
      </c>
      <c r="L31" s="19">
        <v>397.8</v>
      </c>
      <c r="M31" s="19">
        <v>623.69999999999993</v>
      </c>
      <c r="N31" s="16">
        <f t="shared" si="3"/>
        <v>-225.89999999999992</v>
      </c>
    </row>
    <row r="32" spans="1:14" ht="18.75" customHeight="1" x14ac:dyDescent="0.3">
      <c r="A32" s="17" t="s">
        <v>61</v>
      </c>
      <c r="B32" s="26" t="s">
        <v>62</v>
      </c>
      <c r="C32" s="19">
        <v>32.211002760510617</v>
      </c>
      <c r="D32" s="19">
        <v>96.323787983976615</v>
      </c>
      <c r="E32" s="16">
        <f t="shared" si="0"/>
        <v>-64.112785223466005</v>
      </c>
      <c r="F32" s="19">
        <v>53.927005521021236</v>
      </c>
      <c r="G32" s="19">
        <v>194.6781651896556</v>
      </c>
      <c r="H32" s="16">
        <f t="shared" si="1"/>
        <v>-140.75115966863436</v>
      </c>
      <c r="I32" s="19">
        <v>78.462008281531837</v>
      </c>
      <c r="J32" s="19">
        <v>289.85662101095431</v>
      </c>
      <c r="K32" s="16">
        <f t="shared" si="2"/>
        <v>-211.39461272942248</v>
      </c>
      <c r="L32" s="19">
        <v>101.19701104204245</v>
      </c>
      <c r="M32" s="19">
        <v>381.14507683225293</v>
      </c>
      <c r="N32" s="16">
        <f t="shared" si="3"/>
        <v>-279.94806579021048</v>
      </c>
    </row>
    <row r="33" spans="1:14" ht="18.75" customHeight="1" x14ac:dyDescent="0.3">
      <c r="A33" s="17" t="s">
        <v>63</v>
      </c>
      <c r="B33" s="26" t="s">
        <v>64</v>
      </c>
      <c r="C33" s="19">
        <v>24.5</v>
      </c>
      <c r="D33" s="19">
        <v>0</v>
      </c>
      <c r="E33" s="16">
        <f t="shared" si="0"/>
        <v>24.5</v>
      </c>
      <c r="F33" s="19">
        <v>49.7</v>
      </c>
      <c r="G33" s="19">
        <v>0</v>
      </c>
      <c r="H33" s="16">
        <f t="shared" si="1"/>
        <v>49.7</v>
      </c>
      <c r="I33" s="19">
        <v>73</v>
      </c>
      <c r="J33" s="19">
        <v>0</v>
      </c>
      <c r="K33" s="16">
        <f t="shared" si="2"/>
        <v>73</v>
      </c>
      <c r="L33" s="19">
        <v>99</v>
      </c>
      <c r="M33" s="19">
        <v>0</v>
      </c>
      <c r="N33" s="16">
        <f t="shared" si="3"/>
        <v>99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383.35457700000001</v>
      </c>
      <c r="D34" s="16">
        <f>SUM(D35:D36)</f>
        <v>21.6</v>
      </c>
      <c r="E34" s="16">
        <f t="shared" si="0"/>
        <v>361.75457699999998</v>
      </c>
      <c r="F34" s="16">
        <f>SUM(F35:F36)</f>
        <v>461.367278</v>
      </c>
      <c r="G34" s="16">
        <f>SUM(G35:G36)</f>
        <v>45.2</v>
      </c>
      <c r="H34" s="16">
        <f t="shared" si="1"/>
        <v>416.16727800000001</v>
      </c>
      <c r="I34" s="16">
        <f>SUM(I35:I36)</f>
        <v>517.1</v>
      </c>
      <c r="J34" s="16">
        <f>SUM(J35:J36)</f>
        <v>69.599999999999994</v>
      </c>
      <c r="K34" s="16">
        <f t="shared" si="2"/>
        <v>447.5</v>
      </c>
      <c r="L34" s="16">
        <f>SUM(L35:L36)</f>
        <v>532.6</v>
      </c>
      <c r="M34" s="16">
        <f>SUM(M35:M36)</f>
        <v>371.9</v>
      </c>
      <c r="N34" s="16">
        <f t="shared" si="3"/>
        <v>160.70000000000005</v>
      </c>
    </row>
    <row r="35" spans="1:14" ht="18.75" customHeight="1" x14ac:dyDescent="0.25">
      <c r="A35" s="17" t="s">
        <v>67</v>
      </c>
      <c r="B35" s="27" t="s">
        <v>68</v>
      </c>
      <c r="C35" s="19">
        <v>383.35457700000001</v>
      </c>
      <c r="D35" s="19">
        <v>21.6</v>
      </c>
      <c r="E35" s="16">
        <f t="shared" si="0"/>
        <v>361.75457699999998</v>
      </c>
      <c r="F35" s="19">
        <v>461.367278</v>
      </c>
      <c r="G35" s="19">
        <v>45.2</v>
      </c>
      <c r="H35" s="16">
        <f t="shared" si="1"/>
        <v>416.16727800000001</v>
      </c>
      <c r="I35" s="19">
        <v>517.1</v>
      </c>
      <c r="J35" s="19">
        <v>69.599999999999994</v>
      </c>
      <c r="K35" s="16">
        <f t="shared" si="2"/>
        <v>447.5</v>
      </c>
      <c r="L35" s="19">
        <v>532.6</v>
      </c>
      <c r="M35" s="19">
        <v>371.9</v>
      </c>
      <c r="N35" s="16">
        <f t="shared" si="3"/>
        <v>160.70000000000005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173.50909500000003</v>
      </c>
      <c r="D37" s="16">
        <f>SUM(D38:D39)</f>
        <v>614.19679745550002</v>
      </c>
      <c r="E37" s="16">
        <f t="shared" si="0"/>
        <v>-440.68770245550002</v>
      </c>
      <c r="F37" s="16">
        <f>SUM(F38:F39)</f>
        <v>715.42994599999997</v>
      </c>
      <c r="G37" s="16">
        <f>SUM(G38:G39)</f>
        <v>1423.655725111</v>
      </c>
      <c r="H37" s="16">
        <f t="shared" si="1"/>
        <v>-708.22577911100007</v>
      </c>
      <c r="I37" s="16">
        <f>SUM(I38:I39)</f>
        <v>972.40695500000004</v>
      </c>
      <c r="J37" s="16">
        <f>SUM(J38:J39)</f>
        <v>1906.8827383265</v>
      </c>
      <c r="K37" s="16">
        <f t="shared" si="2"/>
        <v>-934.47578332649994</v>
      </c>
      <c r="L37" s="16">
        <f>SUM(L38:L39)</f>
        <v>1443.536548</v>
      </c>
      <c r="M37" s="16">
        <f>SUM(M38:M39)</f>
        <v>2502.1291903219999</v>
      </c>
      <c r="N37" s="16">
        <f t="shared" si="3"/>
        <v>-1058.5926423219998</v>
      </c>
    </row>
    <row r="38" spans="1:14" ht="18.75" customHeight="1" x14ac:dyDescent="0.25">
      <c r="A38" s="17" t="s">
        <v>73</v>
      </c>
      <c r="B38" s="27" t="s">
        <v>68</v>
      </c>
      <c r="C38" s="19">
        <v>45.345492000000007</v>
      </c>
      <c r="D38" s="19">
        <v>395.04691245550003</v>
      </c>
      <c r="E38" s="16">
        <f t="shared" si="0"/>
        <v>-349.70142045550006</v>
      </c>
      <c r="F38" s="19">
        <v>461.87762900000001</v>
      </c>
      <c r="G38" s="19">
        <v>979.60316211100007</v>
      </c>
      <c r="H38" s="16">
        <f t="shared" si="1"/>
        <v>-517.725533111</v>
      </c>
      <c r="I38" s="19">
        <v>585.14127800000006</v>
      </c>
      <c r="J38" s="19">
        <v>1215.4238933265001</v>
      </c>
      <c r="K38" s="16">
        <f t="shared" si="2"/>
        <v>-630.28261532650004</v>
      </c>
      <c r="L38" s="19">
        <v>925.94905600000016</v>
      </c>
      <c r="M38" s="19">
        <v>1560.7861353220001</v>
      </c>
      <c r="N38" s="16">
        <f t="shared" si="3"/>
        <v>-634.83707932199991</v>
      </c>
    </row>
    <row r="39" spans="1:14" ht="18.75" customHeight="1" x14ac:dyDescent="0.25">
      <c r="A39" s="17" t="s">
        <v>74</v>
      </c>
      <c r="B39" s="27" t="s">
        <v>70</v>
      </c>
      <c r="C39" s="19">
        <v>128.16360300000002</v>
      </c>
      <c r="D39" s="19">
        <v>219.14988500000004</v>
      </c>
      <c r="E39" s="16">
        <f t="shared" si="0"/>
        <v>-90.986282000000017</v>
      </c>
      <c r="F39" s="19">
        <v>253.55231700000002</v>
      </c>
      <c r="G39" s="19">
        <v>444.05256300000002</v>
      </c>
      <c r="H39" s="16">
        <f t="shared" si="1"/>
        <v>-190.500246</v>
      </c>
      <c r="I39" s="19">
        <v>387.26567699999998</v>
      </c>
      <c r="J39" s="19">
        <v>691.45884499999988</v>
      </c>
      <c r="K39" s="16">
        <f t="shared" si="2"/>
        <v>-304.1931679999999</v>
      </c>
      <c r="L39" s="19">
        <v>517.587492</v>
      </c>
      <c r="M39" s="19">
        <v>941.34305499999994</v>
      </c>
      <c r="N39" s="16">
        <f t="shared" si="3"/>
        <v>-423.75556299999994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306.73222800000002</v>
      </c>
      <c r="D40" s="16">
        <f>SUM(D41:D42)</f>
        <v>187.2</v>
      </c>
      <c r="E40" s="16">
        <f t="shared" si="0"/>
        <v>119.53222800000003</v>
      </c>
      <c r="F40" s="16">
        <f>SUM(F41:F42)</f>
        <v>1333.412726</v>
      </c>
      <c r="G40" s="16">
        <f>SUM(G41:G42)</f>
        <v>384.7</v>
      </c>
      <c r="H40" s="16">
        <f t="shared" si="1"/>
        <v>948.71272599999998</v>
      </c>
      <c r="I40" s="16">
        <f>SUM(I41:I42)</f>
        <v>1489.7120539999999</v>
      </c>
      <c r="J40" s="16">
        <f>SUM(J41:J42)</f>
        <v>558.6</v>
      </c>
      <c r="K40" s="16">
        <f t="shared" si="2"/>
        <v>931.11205399999983</v>
      </c>
      <c r="L40" s="16">
        <f>SUM(L41:L42)</f>
        <v>2020.0383349999997</v>
      </c>
      <c r="M40" s="16">
        <f>SUM(M41:M42)</f>
        <v>941.60000000000014</v>
      </c>
      <c r="N40" s="16">
        <f t="shared" si="3"/>
        <v>1078.4383349999996</v>
      </c>
    </row>
    <row r="41" spans="1:14" ht="18.75" customHeight="1" x14ac:dyDescent="0.3">
      <c r="A41" s="17" t="s">
        <v>77</v>
      </c>
      <c r="B41" s="21" t="s">
        <v>78</v>
      </c>
      <c r="C41" s="19">
        <v>52.1</v>
      </c>
      <c r="D41" s="19">
        <v>187.2</v>
      </c>
      <c r="E41" s="16">
        <f t="shared" si="0"/>
        <v>-135.1</v>
      </c>
      <c r="F41" s="19">
        <v>109.19999999999999</v>
      </c>
      <c r="G41" s="19">
        <v>384.7</v>
      </c>
      <c r="H41" s="16">
        <f t="shared" si="1"/>
        <v>-275.5</v>
      </c>
      <c r="I41" s="19">
        <v>170.49999999999997</v>
      </c>
      <c r="J41" s="19">
        <v>558.6</v>
      </c>
      <c r="K41" s="16">
        <f t="shared" si="2"/>
        <v>-388.1</v>
      </c>
      <c r="L41" s="19">
        <v>275.79999999999995</v>
      </c>
      <c r="M41" s="19">
        <v>941.60000000000014</v>
      </c>
      <c r="N41" s="16">
        <f t="shared" si="3"/>
        <v>-665.80000000000018</v>
      </c>
    </row>
    <row r="42" spans="1:14" ht="18.75" customHeight="1" x14ac:dyDescent="0.3">
      <c r="A42" s="17" t="s">
        <v>79</v>
      </c>
      <c r="B42" s="21" t="s">
        <v>80</v>
      </c>
      <c r="C42" s="19">
        <v>254.63222800000003</v>
      </c>
      <c r="D42" s="19">
        <v>0</v>
      </c>
      <c r="E42" s="16">
        <f t="shared" si="0"/>
        <v>254.63222800000003</v>
      </c>
      <c r="F42" s="19">
        <v>1224.212726</v>
      </c>
      <c r="G42" s="19">
        <v>0</v>
      </c>
      <c r="H42" s="16">
        <f t="shared" si="1"/>
        <v>1224.212726</v>
      </c>
      <c r="I42" s="19">
        <v>1319.2120539999999</v>
      </c>
      <c r="J42" s="19">
        <v>0</v>
      </c>
      <c r="K42" s="16">
        <f t="shared" si="2"/>
        <v>1319.2120539999999</v>
      </c>
      <c r="L42" s="19">
        <v>1744.2383349999998</v>
      </c>
      <c r="M42" s="19">
        <v>0</v>
      </c>
      <c r="N42" s="16">
        <f t="shared" si="3"/>
        <v>1744.2383349999998</v>
      </c>
    </row>
    <row r="43" spans="1:14" ht="18.75" customHeight="1" x14ac:dyDescent="0.3">
      <c r="A43" s="30"/>
      <c r="B43" s="31"/>
      <c r="C43" s="13" t="s">
        <v>81</v>
      </c>
      <c r="D43" s="13" t="s">
        <v>82</v>
      </c>
      <c r="E43" s="13" t="s">
        <v>8</v>
      </c>
      <c r="F43" s="13" t="s">
        <v>81</v>
      </c>
      <c r="G43" s="13" t="s">
        <v>82</v>
      </c>
      <c r="H43" s="13" t="s">
        <v>8</v>
      </c>
      <c r="I43" s="13" t="s">
        <v>81</v>
      </c>
      <c r="J43" s="13" t="s">
        <v>82</v>
      </c>
      <c r="K43" s="13" t="s">
        <v>8</v>
      </c>
      <c r="L43" s="13" t="s">
        <v>81</v>
      </c>
      <c r="M43" s="13" t="s">
        <v>82</v>
      </c>
      <c r="N43" s="13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1289.9593254521001</v>
      </c>
      <c r="D44" s="16">
        <f>+D45+D61+D77</f>
        <v>688.12036224707185</v>
      </c>
      <c r="E44" s="16">
        <f t="shared" si="0"/>
        <v>601.83896320502822</v>
      </c>
      <c r="F44" s="16">
        <f>+F45+F61+H72+F77+F91</f>
        <v>3852.2260666400807</v>
      </c>
      <c r="G44" s="16">
        <f>+G45+G61+G77</f>
        <v>3771.8778310979369</v>
      </c>
      <c r="H44" s="16">
        <f t="shared" ref="H44:H71" si="4">+F44-G44</f>
        <v>80.348235542143811</v>
      </c>
      <c r="I44" s="16">
        <f>+I45+I61+K72+I77+I91</f>
        <v>3455.3766766906197</v>
      </c>
      <c r="J44" s="16">
        <f>+J45+J61+J77</f>
        <v>5741.2013860224433</v>
      </c>
      <c r="K44" s="16">
        <f t="shared" ref="K44:K71" si="5">+I44-J44</f>
        <v>-2285.8247093318237</v>
      </c>
      <c r="L44" s="16">
        <f>+L45+L61+N72+L77+L91</f>
        <v>23831.320689294182</v>
      </c>
      <c r="M44" s="16">
        <f>+M45+M61+M77</f>
        <v>26782.917033303434</v>
      </c>
      <c r="N44" s="16">
        <f t="shared" ref="N44:N71" si="6">+L44-M44</f>
        <v>-2951.5963440092528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1844.0312555234</v>
      </c>
      <c r="D45" s="16">
        <f>+D46+D51+D56</f>
        <v>1517.3053609953997</v>
      </c>
      <c r="E45" s="16">
        <f t="shared" si="0"/>
        <v>326.72589452800025</v>
      </c>
      <c r="F45" s="16">
        <f>+F46+F51+F56</f>
        <v>1062.5924965209999</v>
      </c>
      <c r="G45" s="16">
        <f>+G46+G51+G56</f>
        <v>1372.1041315122993</v>
      </c>
      <c r="H45" s="16">
        <f t="shared" si="4"/>
        <v>-309.51163499129939</v>
      </c>
      <c r="I45" s="16">
        <f>+I46+I51+I56</f>
        <v>700.37594949679988</v>
      </c>
      <c r="J45" s="16">
        <f>+J46+J51+J56</f>
        <v>1575.1873426628995</v>
      </c>
      <c r="K45" s="16">
        <f t="shared" si="5"/>
        <v>-874.81139316609961</v>
      </c>
      <c r="L45" s="16">
        <f>+L46+L51+L56</f>
        <v>1010.5563845000001</v>
      </c>
      <c r="M45" s="16">
        <f>+M46+M51+M56</f>
        <v>2298.6053514597997</v>
      </c>
      <c r="N45" s="16">
        <f t="shared" si="6"/>
        <v>-1288.0489669597996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-3.0860000000000007</v>
      </c>
      <c r="D46" s="16">
        <f>SUM(D47:D50)</f>
        <v>149.68099999999998</v>
      </c>
      <c r="E46" s="16">
        <f t="shared" si="0"/>
        <v>-152.767</v>
      </c>
      <c r="F46" s="16">
        <f>SUM(F47:F50)</f>
        <v>-0.50099999999999989</v>
      </c>
      <c r="G46" s="16">
        <f>SUM(G47:G50)</f>
        <v>96.934999999999988</v>
      </c>
      <c r="H46" s="16">
        <f t="shared" si="4"/>
        <v>-97.435999999999993</v>
      </c>
      <c r="I46" s="16">
        <f>SUM(I47:I50)</f>
        <v>95.795000000000002</v>
      </c>
      <c r="J46" s="16">
        <f>SUM(J47:J50)</f>
        <v>-139.322</v>
      </c>
      <c r="K46" s="16">
        <f t="shared" si="5"/>
        <v>235.11700000000002</v>
      </c>
      <c r="L46" s="16">
        <f>SUM(L47:L50)</f>
        <v>151.03200000000001</v>
      </c>
      <c r="M46" s="16">
        <f>SUM(M47:M50)</f>
        <v>188.10500000000002</v>
      </c>
      <c r="N46" s="16">
        <f t="shared" si="6"/>
        <v>-37.073000000000008</v>
      </c>
    </row>
    <row r="47" spans="1:14" ht="18.75" customHeight="1" x14ac:dyDescent="0.25">
      <c r="A47" s="17" t="s">
        <v>88</v>
      </c>
      <c r="B47" s="35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5" t="s">
        <v>91</v>
      </c>
      <c r="C48" s="19">
        <v>0</v>
      </c>
      <c r="D48" s="19">
        <v>0.94399999999999995</v>
      </c>
      <c r="E48" s="16">
        <f t="shared" si="0"/>
        <v>-0.94399999999999995</v>
      </c>
      <c r="F48" s="19">
        <v>0</v>
      </c>
      <c r="G48" s="19">
        <v>2.1389999999999998</v>
      </c>
      <c r="H48" s="16">
        <f t="shared" si="4"/>
        <v>-2.1389999999999998</v>
      </c>
      <c r="I48" s="19">
        <v>0</v>
      </c>
      <c r="J48" s="19">
        <v>-205.89</v>
      </c>
      <c r="K48" s="16">
        <f t="shared" si="5"/>
        <v>205.89</v>
      </c>
      <c r="L48" s="19">
        <v>0</v>
      </c>
      <c r="M48" s="19">
        <v>50.189</v>
      </c>
      <c r="N48" s="16">
        <f t="shared" si="6"/>
        <v>-50.189</v>
      </c>
    </row>
    <row r="49" spans="1:14" ht="18.75" customHeight="1" x14ac:dyDescent="0.25">
      <c r="A49" s="17" t="s">
        <v>92</v>
      </c>
      <c r="B49" s="35" t="s">
        <v>68</v>
      </c>
      <c r="C49" s="19">
        <v>1.9750000000000001</v>
      </c>
      <c r="D49" s="19">
        <v>0</v>
      </c>
      <c r="E49" s="16">
        <f t="shared" si="0"/>
        <v>1.9750000000000001</v>
      </c>
      <c r="F49" s="19">
        <v>1.9750000000000001</v>
      </c>
      <c r="G49" s="19">
        <v>0</v>
      </c>
      <c r="H49" s="16">
        <f t="shared" si="4"/>
        <v>1.9750000000000001</v>
      </c>
      <c r="I49" s="19">
        <v>1.9750000000000001</v>
      </c>
      <c r="J49" s="19">
        <v>0</v>
      </c>
      <c r="K49" s="16">
        <f t="shared" si="5"/>
        <v>1.9750000000000001</v>
      </c>
      <c r="L49" s="19">
        <v>1.6860000000000002</v>
      </c>
      <c r="M49" s="19">
        <v>0</v>
      </c>
      <c r="N49" s="16">
        <f t="shared" si="6"/>
        <v>1.6860000000000002</v>
      </c>
    </row>
    <row r="50" spans="1:14" ht="18.75" customHeight="1" x14ac:dyDescent="0.25">
      <c r="A50" s="17" t="s">
        <v>93</v>
      </c>
      <c r="B50" s="35" t="s">
        <v>70</v>
      </c>
      <c r="C50" s="19">
        <v>-5.0610000000000008</v>
      </c>
      <c r="D50" s="19">
        <v>148.73699999999999</v>
      </c>
      <c r="E50" s="16">
        <f t="shared" si="0"/>
        <v>-153.798</v>
      </c>
      <c r="F50" s="19">
        <v>-2.476</v>
      </c>
      <c r="G50" s="19">
        <v>94.795999999999992</v>
      </c>
      <c r="H50" s="16">
        <f t="shared" si="4"/>
        <v>-97.271999999999991</v>
      </c>
      <c r="I50" s="19">
        <v>93.820000000000007</v>
      </c>
      <c r="J50" s="19">
        <v>66.567999999999998</v>
      </c>
      <c r="K50" s="16">
        <f t="shared" si="5"/>
        <v>27.25200000000001</v>
      </c>
      <c r="L50" s="19">
        <v>149.346</v>
      </c>
      <c r="M50" s="19">
        <v>137.91600000000003</v>
      </c>
      <c r="N50" s="16">
        <f t="shared" si="6"/>
        <v>11.429999999999978</v>
      </c>
    </row>
    <row r="51" spans="1:14" ht="18.75" customHeight="1" x14ac:dyDescent="0.25">
      <c r="A51" s="17" t="s">
        <v>94</v>
      </c>
      <c r="B51" s="36" t="s">
        <v>52</v>
      </c>
      <c r="C51" s="16">
        <f>SUM(C52:C55)</f>
        <v>104.2532555234</v>
      </c>
      <c r="D51" s="16">
        <f>SUM(D52:D55)</f>
        <v>1011.8823609953998</v>
      </c>
      <c r="E51" s="16">
        <f t="shared" si="0"/>
        <v>-907.62910547199988</v>
      </c>
      <c r="F51" s="16">
        <f>SUM(F52:F55)</f>
        <v>140.71249652099999</v>
      </c>
      <c r="G51" s="16">
        <f>SUM(G52:G55)</f>
        <v>1457.9321315122993</v>
      </c>
      <c r="H51" s="16">
        <f t="shared" si="4"/>
        <v>-1317.2196349912992</v>
      </c>
      <c r="I51" s="16">
        <f>SUM(I52:I55)</f>
        <v>101.80194949679999</v>
      </c>
      <c r="J51" s="16">
        <f>SUM(J52:J55)</f>
        <v>1918.2373426628994</v>
      </c>
      <c r="K51" s="16">
        <f t="shared" si="5"/>
        <v>-1816.4353931660994</v>
      </c>
      <c r="L51" s="16">
        <f>SUM(L52:L55)</f>
        <v>137.70238450000002</v>
      </c>
      <c r="M51" s="16">
        <f>SUM(M52:M55)</f>
        <v>2437.7523514597997</v>
      </c>
      <c r="N51" s="16">
        <f t="shared" si="6"/>
        <v>-2300.0499669597998</v>
      </c>
    </row>
    <row r="52" spans="1:14" ht="18.75" customHeight="1" x14ac:dyDescent="0.25">
      <c r="A52" s="17" t="s">
        <v>95</v>
      </c>
      <c r="B52" s="35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5" t="s">
        <v>91</v>
      </c>
      <c r="C53" s="19">
        <v>-2.2712444765999997</v>
      </c>
      <c r="D53" s="19">
        <v>63.793667999999997</v>
      </c>
      <c r="E53" s="16">
        <f t="shared" si="0"/>
        <v>-66.0649124766</v>
      </c>
      <c r="F53" s="19">
        <v>-1.442503479</v>
      </c>
      <c r="G53" s="19">
        <v>213.80405199999998</v>
      </c>
      <c r="H53" s="16">
        <f t="shared" si="4"/>
        <v>-215.24655547899999</v>
      </c>
      <c r="I53" s="19">
        <v>-0.46955050319999997</v>
      </c>
      <c r="J53" s="19">
        <v>400.15832100000006</v>
      </c>
      <c r="K53" s="16">
        <f t="shared" si="5"/>
        <v>-400.62787150320008</v>
      </c>
      <c r="L53" s="19">
        <v>1.1323845000000001</v>
      </c>
      <c r="M53" s="19">
        <v>493.79466300000001</v>
      </c>
      <c r="N53" s="16">
        <f t="shared" si="6"/>
        <v>-492.66227850000001</v>
      </c>
    </row>
    <row r="54" spans="1:14" ht="18.75" customHeight="1" x14ac:dyDescent="0.25">
      <c r="A54" s="17" t="s">
        <v>97</v>
      </c>
      <c r="B54" s="35" t="s">
        <v>68</v>
      </c>
      <c r="C54" s="19">
        <v>-1.25E-4</v>
      </c>
      <c r="D54" s="19">
        <v>0</v>
      </c>
      <c r="E54" s="16">
        <f t="shared" si="0"/>
        <v>-1.25E-4</v>
      </c>
      <c r="F54" s="19">
        <v>-2.5000000000000001E-4</v>
      </c>
      <c r="G54" s="19">
        <v>0</v>
      </c>
      <c r="H54" s="16">
        <f t="shared" si="4"/>
        <v>-2.5000000000000001E-4</v>
      </c>
      <c r="I54" s="19">
        <v>-3.7500000000000001E-4</v>
      </c>
      <c r="J54" s="19">
        <v>0</v>
      </c>
      <c r="K54" s="16">
        <f t="shared" si="5"/>
        <v>-3.7500000000000001E-4</v>
      </c>
      <c r="L54" s="19">
        <v>-5.0000000000000001E-4</v>
      </c>
      <c r="M54" s="19">
        <v>0</v>
      </c>
      <c r="N54" s="16">
        <f t="shared" si="6"/>
        <v>-5.0000000000000001E-4</v>
      </c>
    </row>
    <row r="55" spans="1:14" ht="18.75" customHeight="1" x14ac:dyDescent="0.25">
      <c r="A55" s="17" t="s">
        <v>98</v>
      </c>
      <c r="B55" s="35" t="s">
        <v>70</v>
      </c>
      <c r="C55" s="19">
        <v>106.524625</v>
      </c>
      <c r="D55" s="19">
        <v>948.08869299539981</v>
      </c>
      <c r="E55" s="16">
        <f t="shared" si="0"/>
        <v>-841.5640679953998</v>
      </c>
      <c r="F55" s="19">
        <v>142.15525</v>
      </c>
      <c r="G55" s="19">
        <v>1244.1280795122993</v>
      </c>
      <c r="H55" s="16">
        <f t="shared" si="4"/>
        <v>-1101.9728295122993</v>
      </c>
      <c r="I55" s="19">
        <v>102.27187499999999</v>
      </c>
      <c r="J55" s="19">
        <v>1518.0790216628993</v>
      </c>
      <c r="K55" s="16">
        <f t="shared" si="5"/>
        <v>-1415.8071466628994</v>
      </c>
      <c r="L55" s="19">
        <v>136.57050000000001</v>
      </c>
      <c r="M55" s="19">
        <v>1943.9576884597996</v>
      </c>
      <c r="N55" s="16">
        <f t="shared" si="6"/>
        <v>-1807.3871884597995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1742.864</v>
      </c>
      <c r="D56" s="16">
        <f>SUM(D57:D60)</f>
        <v>355.74199999999996</v>
      </c>
      <c r="E56" s="16">
        <f t="shared" si="0"/>
        <v>1387.1220000000001</v>
      </c>
      <c r="F56" s="16">
        <f>SUM(F57:F60)</f>
        <v>922.38099999999986</v>
      </c>
      <c r="G56" s="16">
        <f>SUM(G57:G60)</f>
        <v>-182.76300000000003</v>
      </c>
      <c r="H56" s="16">
        <f t="shared" si="4"/>
        <v>1105.1439999999998</v>
      </c>
      <c r="I56" s="16">
        <f>SUM(I57:I60)</f>
        <v>502.77899999999994</v>
      </c>
      <c r="J56" s="16">
        <f>SUM(J57:J60)</f>
        <v>-203.72800000000007</v>
      </c>
      <c r="K56" s="16">
        <f t="shared" si="5"/>
        <v>706.50700000000006</v>
      </c>
      <c r="L56" s="16">
        <f>SUM(L57:L60)</f>
        <v>721.82200000000012</v>
      </c>
      <c r="M56" s="16">
        <f>SUM(M57:M60)</f>
        <v>-327.25199999999973</v>
      </c>
      <c r="N56" s="16">
        <f t="shared" si="6"/>
        <v>1049.0739999999998</v>
      </c>
    </row>
    <row r="57" spans="1:14" ht="18.75" customHeight="1" x14ac:dyDescent="0.25">
      <c r="A57" s="17" t="s">
        <v>100</v>
      </c>
      <c r="B57" s="35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5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5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0</v>
      </c>
      <c r="N59" s="16">
        <f t="shared" si="6"/>
        <v>0</v>
      </c>
    </row>
    <row r="60" spans="1:14" ht="18.75" customHeight="1" x14ac:dyDescent="0.25">
      <c r="A60" s="17" t="s">
        <v>103</v>
      </c>
      <c r="B60" s="35" t="s">
        <v>70</v>
      </c>
      <c r="C60" s="19">
        <v>1742.864</v>
      </c>
      <c r="D60" s="19">
        <v>355.74199999999996</v>
      </c>
      <c r="E60" s="16">
        <f t="shared" si="0"/>
        <v>1387.1220000000001</v>
      </c>
      <c r="F60" s="19">
        <v>922.38099999999986</v>
      </c>
      <c r="G60" s="19">
        <v>-182.76300000000003</v>
      </c>
      <c r="H60" s="16">
        <f t="shared" si="4"/>
        <v>1105.1439999999998</v>
      </c>
      <c r="I60" s="19">
        <v>502.77899999999994</v>
      </c>
      <c r="J60" s="19">
        <v>-203.72800000000007</v>
      </c>
      <c r="K60" s="16">
        <f t="shared" si="5"/>
        <v>706.50700000000006</v>
      </c>
      <c r="L60" s="19">
        <v>721.82200000000012</v>
      </c>
      <c r="M60" s="19">
        <v>-327.25199999999973</v>
      </c>
      <c r="N60" s="16">
        <f t="shared" si="6"/>
        <v>1049.0739999999998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2065.1999999999998</v>
      </c>
      <c r="D61" s="16">
        <f>+D62+D67</f>
        <v>-207.89999999999998</v>
      </c>
      <c r="E61" s="16">
        <f t="shared" si="0"/>
        <v>2273.1</v>
      </c>
      <c r="F61" s="16">
        <f>+F62+F67</f>
        <v>4053.8</v>
      </c>
      <c r="G61" s="16">
        <f>+G62+G67</f>
        <v>1580.5</v>
      </c>
      <c r="H61" s="16">
        <f t="shared" si="4"/>
        <v>2473.3000000000002</v>
      </c>
      <c r="I61" s="16">
        <f>+I62+I67</f>
        <v>5266.9999999999991</v>
      </c>
      <c r="J61" s="16">
        <f>+J62+J67</f>
        <v>1394.6</v>
      </c>
      <c r="K61" s="16">
        <f t="shared" si="5"/>
        <v>3872.3999999999992</v>
      </c>
      <c r="L61" s="16">
        <f>+L62+L67</f>
        <v>6238.7999999999993</v>
      </c>
      <c r="M61" s="16">
        <f>+M62+M67</f>
        <v>1285.0999999999999</v>
      </c>
      <c r="N61" s="16">
        <f t="shared" si="6"/>
        <v>4953.6999999999989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545</v>
      </c>
      <c r="D62" s="16">
        <f>SUM(D63:D66)</f>
        <v>0</v>
      </c>
      <c r="E62" s="16">
        <f t="shared" si="0"/>
        <v>545</v>
      </c>
      <c r="F62" s="16">
        <f>SUM(F63:F66)</f>
        <v>931.60000000000014</v>
      </c>
      <c r="G62" s="16">
        <f>SUM(G63:G66)</f>
        <v>0</v>
      </c>
      <c r="H62" s="16">
        <f t="shared" si="4"/>
        <v>931.60000000000014</v>
      </c>
      <c r="I62" s="16">
        <f>SUM(I63:I66)</f>
        <v>1265.3</v>
      </c>
      <c r="J62" s="16">
        <f>SUM(J63:J66)</f>
        <v>0</v>
      </c>
      <c r="K62" s="16">
        <f t="shared" si="5"/>
        <v>1265.3</v>
      </c>
      <c r="L62" s="16">
        <f>SUM(L63:L66)</f>
        <v>1876.9</v>
      </c>
      <c r="M62" s="16">
        <f>SUM(M63:M66)</f>
        <v>0</v>
      </c>
      <c r="N62" s="16">
        <f t="shared" si="6"/>
        <v>1876.9</v>
      </c>
    </row>
    <row r="63" spans="1:14" ht="18.75" customHeight="1" x14ac:dyDescent="0.25">
      <c r="A63" s="17" t="s">
        <v>106</v>
      </c>
      <c r="B63" s="35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5" t="s">
        <v>91</v>
      </c>
      <c r="C64" s="19">
        <v>-4.0000000000000009</v>
      </c>
      <c r="D64" s="19">
        <v>0</v>
      </c>
      <c r="E64" s="16">
        <f t="shared" si="0"/>
        <v>-4.0000000000000009</v>
      </c>
      <c r="F64" s="19">
        <v>-14.900000000000002</v>
      </c>
      <c r="G64" s="19">
        <v>0</v>
      </c>
      <c r="H64" s="16">
        <f t="shared" si="4"/>
        <v>-14.900000000000002</v>
      </c>
      <c r="I64" s="19">
        <v>-8.6999999999999993</v>
      </c>
      <c r="J64" s="19">
        <v>0</v>
      </c>
      <c r="K64" s="16">
        <f t="shared" si="5"/>
        <v>-8.6999999999999993</v>
      </c>
      <c r="L64" s="19">
        <v>-47.8</v>
      </c>
      <c r="M64" s="19">
        <v>0</v>
      </c>
      <c r="N64" s="16">
        <f t="shared" si="6"/>
        <v>-47.8</v>
      </c>
    </row>
    <row r="65" spans="1:14" ht="18.75" customHeight="1" x14ac:dyDescent="0.25">
      <c r="A65" s="17" t="s">
        <v>108</v>
      </c>
      <c r="B65" s="35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5" t="s">
        <v>70</v>
      </c>
      <c r="C66" s="19">
        <v>549</v>
      </c>
      <c r="D66" s="19">
        <v>0</v>
      </c>
      <c r="E66" s="16">
        <f t="shared" si="0"/>
        <v>549</v>
      </c>
      <c r="F66" s="19">
        <v>946.50000000000011</v>
      </c>
      <c r="G66" s="19">
        <v>0</v>
      </c>
      <c r="H66" s="16">
        <f t="shared" si="4"/>
        <v>946.50000000000011</v>
      </c>
      <c r="I66" s="19">
        <v>1274</v>
      </c>
      <c r="J66" s="19">
        <v>0</v>
      </c>
      <c r="K66" s="16">
        <f t="shared" si="5"/>
        <v>1274</v>
      </c>
      <c r="L66" s="19">
        <v>1924.7</v>
      </c>
      <c r="M66" s="19">
        <v>0</v>
      </c>
      <c r="N66" s="16">
        <f t="shared" si="6"/>
        <v>1924.7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1520.2</v>
      </c>
      <c r="D67" s="16">
        <f>SUM(D68:D71)</f>
        <v>-207.89999999999998</v>
      </c>
      <c r="E67" s="16">
        <f t="shared" si="0"/>
        <v>1728.1</v>
      </c>
      <c r="F67" s="16">
        <f>SUM(F68:F71)</f>
        <v>3122.2</v>
      </c>
      <c r="G67" s="16">
        <f>SUM(G68:G71)</f>
        <v>1580.5</v>
      </c>
      <c r="H67" s="16">
        <f t="shared" si="4"/>
        <v>1541.6999999999998</v>
      </c>
      <c r="I67" s="16">
        <f>SUM(I68:I71)</f>
        <v>4001.6999999999994</v>
      </c>
      <c r="J67" s="16">
        <f>SUM(J68:J71)</f>
        <v>1394.6</v>
      </c>
      <c r="K67" s="16">
        <f t="shared" si="5"/>
        <v>2607.0999999999995</v>
      </c>
      <c r="L67" s="16">
        <f>SUM(L68:L71)</f>
        <v>4361.8999999999996</v>
      </c>
      <c r="M67" s="16">
        <f>SUM(M68:M71)</f>
        <v>1285.0999999999999</v>
      </c>
      <c r="N67" s="16">
        <f t="shared" si="6"/>
        <v>3076.7999999999997</v>
      </c>
    </row>
    <row r="68" spans="1:14" ht="18.75" customHeight="1" x14ac:dyDescent="0.25">
      <c r="A68" s="17" t="s">
        <v>111</v>
      </c>
      <c r="B68" s="35" t="s">
        <v>89</v>
      </c>
      <c r="C68" s="19">
        <v>1509.8</v>
      </c>
      <c r="D68" s="19">
        <v>0</v>
      </c>
      <c r="E68" s="16">
        <f t="shared" si="0"/>
        <v>1509.8</v>
      </c>
      <c r="F68" s="19">
        <v>2940.6</v>
      </c>
      <c r="G68" s="19">
        <v>0</v>
      </c>
      <c r="H68" s="16">
        <f t="shared" si="4"/>
        <v>2940.6</v>
      </c>
      <c r="I68" s="19">
        <v>3501.4999999999995</v>
      </c>
      <c r="J68" s="19">
        <v>0</v>
      </c>
      <c r="K68" s="16">
        <f t="shared" si="5"/>
        <v>3501.4999999999995</v>
      </c>
      <c r="L68" s="19">
        <v>4160</v>
      </c>
      <c r="M68" s="19">
        <v>0</v>
      </c>
      <c r="N68" s="16">
        <f t="shared" si="6"/>
        <v>4160</v>
      </c>
    </row>
    <row r="69" spans="1:14" ht="18.75" customHeight="1" x14ac:dyDescent="0.25">
      <c r="A69" s="17" t="s">
        <v>112</v>
      </c>
      <c r="B69" s="35" t="s">
        <v>91</v>
      </c>
      <c r="C69" s="19">
        <v>13.4</v>
      </c>
      <c r="D69" s="19">
        <v>335.8</v>
      </c>
      <c r="E69" s="16">
        <f t="shared" si="0"/>
        <v>-322.40000000000003</v>
      </c>
      <c r="F69" s="19">
        <v>90.9</v>
      </c>
      <c r="G69" s="19">
        <v>829.4</v>
      </c>
      <c r="H69" s="16">
        <f t="shared" si="4"/>
        <v>-738.5</v>
      </c>
      <c r="I69" s="19">
        <v>67.2</v>
      </c>
      <c r="J69" s="19">
        <v>924.9</v>
      </c>
      <c r="K69" s="16">
        <f t="shared" si="5"/>
        <v>-857.69999999999993</v>
      </c>
      <c r="L69" s="19">
        <v>-126.50000000000001</v>
      </c>
      <c r="M69" s="19">
        <v>858.5</v>
      </c>
      <c r="N69" s="16">
        <f t="shared" si="6"/>
        <v>-985</v>
      </c>
    </row>
    <row r="70" spans="1:14" ht="18.75" customHeight="1" x14ac:dyDescent="0.25">
      <c r="A70" s="17" t="s">
        <v>113</v>
      </c>
      <c r="B70" s="35" t="s">
        <v>68</v>
      </c>
      <c r="C70" s="19">
        <v>0</v>
      </c>
      <c r="D70" s="19">
        <v>-525.5</v>
      </c>
      <c r="E70" s="16">
        <f t="shared" si="0"/>
        <v>525.5</v>
      </c>
      <c r="F70" s="19">
        <v>0</v>
      </c>
      <c r="G70" s="19">
        <v>721.69999999999993</v>
      </c>
      <c r="H70" s="16">
        <f t="shared" si="4"/>
        <v>-721.69999999999993</v>
      </c>
      <c r="I70" s="19">
        <v>0</v>
      </c>
      <c r="J70" s="19">
        <v>495.9</v>
      </c>
      <c r="K70" s="16">
        <f t="shared" si="5"/>
        <v>-495.9</v>
      </c>
      <c r="L70" s="19">
        <v>0</v>
      </c>
      <c r="M70" s="19">
        <v>477.99999999999989</v>
      </c>
      <c r="N70" s="16">
        <f t="shared" si="6"/>
        <v>-477.99999999999989</v>
      </c>
    </row>
    <row r="71" spans="1:14" ht="18.75" customHeight="1" x14ac:dyDescent="0.25">
      <c r="A71" s="17" t="s">
        <v>114</v>
      </c>
      <c r="B71" s="35" t="s">
        <v>70</v>
      </c>
      <c r="C71" s="19">
        <v>-2.9999999999999858</v>
      </c>
      <c r="D71" s="19">
        <v>-18.2</v>
      </c>
      <c r="E71" s="16">
        <f t="shared" ref="E71:E92" si="7">+C71-D71</f>
        <v>15.200000000000014</v>
      </c>
      <c r="F71" s="19">
        <v>90.700000000000031</v>
      </c>
      <c r="G71" s="19">
        <v>29.400000000000002</v>
      </c>
      <c r="H71" s="16">
        <f t="shared" si="4"/>
        <v>61.300000000000026</v>
      </c>
      <c r="I71" s="19">
        <v>433</v>
      </c>
      <c r="J71" s="19">
        <v>-26.200000000000003</v>
      </c>
      <c r="K71" s="16">
        <f t="shared" si="5"/>
        <v>459.2</v>
      </c>
      <c r="L71" s="19">
        <v>328.40000000000009</v>
      </c>
      <c r="M71" s="19">
        <v>-51.4</v>
      </c>
      <c r="N71" s="16">
        <f t="shared" si="6"/>
        <v>379.80000000000007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44.414999999999999</v>
      </c>
      <c r="F72" s="37"/>
      <c r="G72" s="37"/>
      <c r="H72" s="16">
        <f>SUM(H73:H76)</f>
        <v>59.246999999999986</v>
      </c>
      <c r="I72" s="37"/>
      <c r="J72" s="37"/>
      <c r="K72" s="16">
        <f>SUM(K73:K76)</f>
        <v>96.421000000000049</v>
      </c>
      <c r="L72" s="37"/>
      <c r="M72" s="37"/>
      <c r="N72" s="16">
        <f>SUM(N73:N76)</f>
        <v>-105.83999999999997</v>
      </c>
    </row>
    <row r="73" spans="1:14" ht="18.75" customHeight="1" x14ac:dyDescent="0.25">
      <c r="A73" s="17" t="s">
        <v>117</v>
      </c>
      <c r="B73" s="35" t="s">
        <v>89</v>
      </c>
      <c r="C73" s="37"/>
      <c r="D73" s="37"/>
      <c r="E73" s="19">
        <v>-4</v>
      </c>
      <c r="F73" s="37"/>
      <c r="G73" s="37"/>
      <c r="H73" s="19">
        <v>-7.3</v>
      </c>
      <c r="I73" s="37"/>
      <c r="J73" s="37"/>
      <c r="K73" s="19">
        <v>-15.600000000000001</v>
      </c>
      <c r="L73" s="37"/>
      <c r="M73" s="37"/>
      <c r="N73" s="19">
        <v>-17</v>
      </c>
    </row>
    <row r="74" spans="1:14" ht="18.75" customHeight="1" x14ac:dyDescent="0.25">
      <c r="A74" s="17" t="s">
        <v>118</v>
      </c>
      <c r="B74" s="35" t="s">
        <v>91</v>
      </c>
      <c r="C74" s="37"/>
      <c r="D74" s="37"/>
      <c r="E74" s="19">
        <v>26.700000000000003</v>
      </c>
      <c r="F74" s="37"/>
      <c r="G74" s="37"/>
      <c r="H74" s="19">
        <v>35.299999999999969</v>
      </c>
      <c r="I74" s="37"/>
      <c r="J74" s="37"/>
      <c r="K74" s="19">
        <v>56.700000000000017</v>
      </c>
      <c r="L74" s="37"/>
      <c r="M74" s="37"/>
      <c r="N74" s="19">
        <v>24.199999999999989</v>
      </c>
    </row>
    <row r="75" spans="1:14" ht="18.75" customHeight="1" x14ac:dyDescent="0.25">
      <c r="A75" s="17" t="s">
        <v>119</v>
      </c>
      <c r="B75" s="35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5" t="s">
        <v>70</v>
      </c>
      <c r="C76" s="37"/>
      <c r="D76" s="37"/>
      <c r="E76" s="19">
        <v>21.714999999999996</v>
      </c>
      <c r="F76" s="37"/>
      <c r="G76" s="37"/>
      <c r="H76" s="19">
        <v>31.247000000000014</v>
      </c>
      <c r="I76" s="37"/>
      <c r="J76" s="37"/>
      <c r="K76" s="19">
        <v>55.321000000000026</v>
      </c>
      <c r="L76" s="37"/>
      <c r="M76" s="37"/>
      <c r="N76" s="19">
        <v>-113.03999999999996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-2677.1869300712997</v>
      </c>
      <c r="D77" s="16">
        <f>SUM(D79:D82)</f>
        <v>-621.28499874832801</v>
      </c>
      <c r="E77" s="16">
        <f t="shared" si="7"/>
        <v>-2055.9019313229719</v>
      </c>
      <c r="F77" s="16">
        <f>SUM(F79:F82)</f>
        <v>-1244.8134298809196</v>
      </c>
      <c r="G77" s="16">
        <f>SUM(G79:G82)</f>
        <v>819.27369958563759</v>
      </c>
      <c r="H77" s="16">
        <f t="shared" ref="H77" si="8">+F77-G77</f>
        <v>-2064.0871294665571</v>
      </c>
      <c r="I77" s="16">
        <f>SUM(I79:I82)</f>
        <v>-3230.7202728061793</v>
      </c>
      <c r="J77" s="16">
        <f>SUM(J79:J82)</f>
        <v>2771.4140433595439</v>
      </c>
      <c r="K77" s="16">
        <f t="shared" ref="K77" si="9">+I77-J77</f>
        <v>-6002.1343161657232</v>
      </c>
      <c r="L77" s="16">
        <f>SUM(L79:L82)</f>
        <v>16269.90430479418</v>
      </c>
      <c r="M77" s="16">
        <f>SUM(M79:M82)</f>
        <v>23199.211681843633</v>
      </c>
      <c r="N77" s="16">
        <f t="shared" ref="N77" si="10">+L77-M77</f>
        <v>-6929.3073770494539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5" t="s">
        <v>89</v>
      </c>
      <c r="C79" s="19">
        <v>-2179.1999999999998</v>
      </c>
      <c r="D79" s="19">
        <v>-1634</v>
      </c>
      <c r="E79" s="16">
        <f t="shared" si="7"/>
        <v>-545.19999999999982</v>
      </c>
      <c r="F79" s="19">
        <v>-1293.7</v>
      </c>
      <c r="G79" s="19">
        <v>-1339.6999999999998</v>
      </c>
      <c r="H79" s="16">
        <f t="shared" ref="H79:H82" si="11">+F79-G79</f>
        <v>45.999999999999773</v>
      </c>
      <c r="I79" s="19">
        <v>-5003.8999999999996</v>
      </c>
      <c r="J79" s="19">
        <v>-760.40000000000032</v>
      </c>
      <c r="K79" s="16">
        <f t="shared" ref="K79:K82" si="12">+I79-J79</f>
        <v>-4243.4999999999991</v>
      </c>
      <c r="L79" s="19">
        <v>13985.400000000001</v>
      </c>
      <c r="M79" s="19">
        <v>19817.499999999996</v>
      </c>
      <c r="N79" s="16">
        <f t="shared" ref="N79:N82" si="13">+L79-M79</f>
        <v>-5832.0999999999949</v>
      </c>
    </row>
    <row r="80" spans="1:14" ht="18.75" customHeight="1" x14ac:dyDescent="0.25">
      <c r="A80" s="17" t="s">
        <v>124</v>
      </c>
      <c r="B80" s="35" t="s">
        <v>91</v>
      </c>
      <c r="C80" s="19">
        <v>-1316.2000000000014</v>
      </c>
      <c r="D80" s="19">
        <v>431.90000000000055</v>
      </c>
      <c r="E80" s="16">
        <f t="shared" si="7"/>
        <v>-1748.100000000002</v>
      </c>
      <c r="F80" s="19">
        <v>-563</v>
      </c>
      <c r="G80" s="19">
        <v>1287.2</v>
      </c>
      <c r="H80" s="16">
        <f t="shared" si="11"/>
        <v>-1850.2</v>
      </c>
      <c r="I80" s="19">
        <v>813.8</v>
      </c>
      <c r="J80" s="19">
        <v>2256.4</v>
      </c>
      <c r="K80" s="16">
        <f t="shared" si="12"/>
        <v>-1442.6000000000001</v>
      </c>
      <c r="L80" s="19">
        <v>1119.1000000000001</v>
      </c>
      <c r="M80" s="19">
        <v>1829.2999999999997</v>
      </c>
      <c r="N80" s="16">
        <f t="shared" si="13"/>
        <v>-710.19999999999959</v>
      </c>
    </row>
    <row r="81" spans="1:14" ht="18.75" customHeight="1" x14ac:dyDescent="0.25">
      <c r="A81" s="17" t="s">
        <v>125</v>
      </c>
      <c r="B81" s="35" t="s">
        <v>68</v>
      </c>
      <c r="C81" s="19">
        <v>563.85706992870223</v>
      </c>
      <c r="D81" s="19">
        <v>154.82900125167143</v>
      </c>
      <c r="E81" s="16">
        <f t="shared" si="7"/>
        <v>409.02806867703077</v>
      </c>
      <c r="F81" s="19">
        <v>115.77757011908159</v>
      </c>
      <c r="G81" s="19">
        <v>218.14169958563858</v>
      </c>
      <c r="H81" s="16">
        <f t="shared" si="11"/>
        <v>-102.36412946655699</v>
      </c>
      <c r="I81" s="19">
        <v>257.72572719382015</v>
      </c>
      <c r="J81" s="19">
        <v>233.68004335954367</v>
      </c>
      <c r="K81" s="16">
        <f t="shared" si="12"/>
        <v>24.045683834276474</v>
      </c>
      <c r="L81" s="19">
        <v>559.43530479417916</v>
      </c>
      <c r="M81" s="19">
        <v>435.99268184364087</v>
      </c>
      <c r="N81" s="16">
        <f t="shared" si="13"/>
        <v>123.44262295053829</v>
      </c>
    </row>
    <row r="82" spans="1:14" ht="18.75" customHeight="1" x14ac:dyDescent="0.25">
      <c r="A82" s="17" t="s">
        <v>126</v>
      </c>
      <c r="B82" s="35" t="s">
        <v>70</v>
      </c>
      <c r="C82" s="19">
        <v>254.35599999999994</v>
      </c>
      <c r="D82" s="19">
        <v>425.98600000000005</v>
      </c>
      <c r="E82" s="16">
        <f t="shared" si="7"/>
        <v>-171.63000000000011</v>
      </c>
      <c r="F82" s="19">
        <v>496.10899999999896</v>
      </c>
      <c r="G82" s="19">
        <v>653.63199999999881</v>
      </c>
      <c r="H82" s="16">
        <f t="shared" si="11"/>
        <v>-157.52299999999985</v>
      </c>
      <c r="I82" s="19">
        <v>701.654</v>
      </c>
      <c r="J82" s="19">
        <v>1041.7340000000002</v>
      </c>
      <c r="K82" s="16">
        <f t="shared" si="12"/>
        <v>-340.08000000000015</v>
      </c>
      <c r="L82" s="19">
        <v>605.96899999999971</v>
      </c>
      <c r="M82" s="19">
        <v>1116.4189999999999</v>
      </c>
      <c r="N82" s="16">
        <f t="shared" si="13"/>
        <v>-510.45000000000016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5" t="s">
        <v>129</v>
      </c>
      <c r="C84" s="19">
        <v>134.18645929095885</v>
      </c>
      <c r="D84" s="19">
        <v>0</v>
      </c>
      <c r="E84" s="16">
        <f t="shared" ref="E84:E89" si="14">+C84-D84</f>
        <v>134.18645929095885</v>
      </c>
      <c r="F84" s="19">
        <v>134.23558721489093</v>
      </c>
      <c r="G84" s="19">
        <v>0</v>
      </c>
      <c r="H84" s="16">
        <f t="shared" ref="H84:H91" si="15">+F84-G84</f>
        <v>134.23558721489093</v>
      </c>
      <c r="I84" s="19">
        <v>122.22409637186223</v>
      </c>
      <c r="J84" s="19">
        <v>0</v>
      </c>
      <c r="K84" s="16">
        <f t="shared" ref="K84:K91" si="16">+I84-J84</f>
        <v>122.22409637186223</v>
      </c>
      <c r="L84" s="19">
        <v>141.41204754774523</v>
      </c>
      <c r="M84" s="19">
        <v>0</v>
      </c>
      <c r="N84" s="16">
        <f t="shared" ref="N84:N91" si="17">+L84-M84</f>
        <v>141.41204754774523</v>
      </c>
    </row>
    <row r="85" spans="1:14" ht="18.75" customHeight="1" x14ac:dyDescent="0.25">
      <c r="A85" s="17" t="s">
        <v>130</v>
      </c>
      <c r="B85" s="35" t="s">
        <v>131</v>
      </c>
      <c r="C85" s="19">
        <v>-2457.5590000000011</v>
      </c>
      <c r="D85" s="19">
        <v>-1237.8432968099992</v>
      </c>
      <c r="E85" s="16">
        <f t="shared" si="14"/>
        <v>-1219.7157031900019</v>
      </c>
      <c r="F85" s="19">
        <v>-1619.126</v>
      </c>
      <c r="G85" s="19">
        <v>-86.1178045999999</v>
      </c>
      <c r="H85" s="16">
        <f t="shared" si="15"/>
        <v>-1533.0081954</v>
      </c>
      <c r="I85" s="19">
        <v>-5553.5820000000003</v>
      </c>
      <c r="J85" s="19">
        <v>-637.17235774000005</v>
      </c>
      <c r="K85" s="16">
        <f t="shared" si="16"/>
        <v>-4916.4096422600005</v>
      </c>
      <c r="L85" s="19">
        <v>13825.01</v>
      </c>
      <c r="M85" s="19">
        <v>20396.226576789995</v>
      </c>
      <c r="N85" s="16">
        <f t="shared" si="17"/>
        <v>-6571.2165767899951</v>
      </c>
    </row>
    <row r="86" spans="1:14" ht="18.75" customHeight="1" x14ac:dyDescent="0.25">
      <c r="A86" s="17" t="s">
        <v>132</v>
      </c>
      <c r="B86" s="35" t="s">
        <v>133</v>
      </c>
      <c r="C86" s="19">
        <v>-372.44038936225672</v>
      </c>
      <c r="D86" s="19">
        <v>175.81929806167133</v>
      </c>
      <c r="E86" s="16">
        <f t="shared" si="14"/>
        <v>-548.25968742392809</v>
      </c>
      <c r="F86" s="19">
        <v>-136.10001709580933</v>
      </c>
      <c r="G86" s="19">
        <v>283.98150418563853</v>
      </c>
      <c r="H86" s="16">
        <f t="shared" si="15"/>
        <v>-420.08152128144786</v>
      </c>
      <c r="I86" s="19">
        <v>1924.5576308219579</v>
      </c>
      <c r="J86" s="19">
        <v>457.91840109954353</v>
      </c>
      <c r="K86" s="16">
        <f t="shared" si="16"/>
        <v>1466.6392297224143</v>
      </c>
      <c r="L86" s="19">
        <v>2034.6482572464338</v>
      </c>
      <c r="M86" s="19">
        <v>667.02610505364123</v>
      </c>
      <c r="N86" s="16">
        <f t="shared" si="17"/>
        <v>1367.6221521927926</v>
      </c>
    </row>
    <row r="87" spans="1:14" ht="18.75" customHeight="1" x14ac:dyDescent="0.25">
      <c r="A87" s="17" t="s">
        <v>134</v>
      </c>
      <c r="B87" s="35" t="s">
        <v>135</v>
      </c>
      <c r="C87" s="19">
        <v>17.998000000000001</v>
      </c>
      <c r="D87" s="19">
        <v>2.4729999999999999</v>
      </c>
      <c r="E87" s="16">
        <f t="shared" si="14"/>
        <v>15.525000000000002</v>
      </c>
      <c r="F87" s="19">
        <v>23.918000000000003</v>
      </c>
      <c r="G87" s="19">
        <v>4.6580000000000004</v>
      </c>
      <c r="H87" s="16">
        <f t="shared" si="15"/>
        <v>19.260000000000002</v>
      </c>
      <c r="I87" s="19">
        <v>27.648</v>
      </c>
      <c r="J87" s="19">
        <v>21.432000000000002</v>
      </c>
      <c r="K87" s="16">
        <f t="shared" si="16"/>
        <v>6.2159999999999975</v>
      </c>
      <c r="L87" s="19">
        <v>17.905000000000001</v>
      </c>
      <c r="M87" s="19">
        <v>31.839000000000002</v>
      </c>
      <c r="N87" s="16">
        <f t="shared" si="17"/>
        <v>-13.934000000000001</v>
      </c>
    </row>
    <row r="88" spans="1:14" ht="18.75" customHeight="1" x14ac:dyDescent="0.25">
      <c r="A88" s="17" t="s">
        <v>136</v>
      </c>
      <c r="B88" s="35" t="s">
        <v>137</v>
      </c>
      <c r="C88" s="19">
        <v>272.65100000000001</v>
      </c>
      <c r="D88" s="19">
        <v>408.09299999999996</v>
      </c>
      <c r="E88" s="16">
        <f t="shared" si="14"/>
        <v>-135.44199999999995</v>
      </c>
      <c r="F88" s="19">
        <v>501.69499999999897</v>
      </c>
      <c r="G88" s="19">
        <v>576.19799999999873</v>
      </c>
      <c r="H88" s="16">
        <f t="shared" si="15"/>
        <v>-74.502999999999759</v>
      </c>
      <c r="I88" s="19">
        <v>714.8130000000001</v>
      </c>
      <c r="J88" s="19">
        <v>797.24999999999989</v>
      </c>
      <c r="K88" s="16">
        <f t="shared" si="16"/>
        <v>-82.436999999999784</v>
      </c>
      <c r="L88" s="19">
        <v>577.87999999999977</v>
      </c>
      <c r="M88" s="19">
        <v>755.52400000000034</v>
      </c>
      <c r="N88" s="16">
        <f t="shared" si="17"/>
        <v>-177.64400000000057</v>
      </c>
    </row>
    <row r="89" spans="1:14" ht="18.75" customHeight="1" x14ac:dyDescent="0.25">
      <c r="A89" s="17" t="s">
        <v>138</v>
      </c>
      <c r="B89" s="35" t="s">
        <v>139</v>
      </c>
      <c r="C89" s="19">
        <v>-272.02299999999997</v>
      </c>
      <c r="D89" s="19">
        <v>30.173000000000002</v>
      </c>
      <c r="E89" s="16">
        <f t="shared" si="14"/>
        <v>-302.19599999999997</v>
      </c>
      <c r="F89" s="19">
        <v>-149.43600000000001</v>
      </c>
      <c r="G89" s="19">
        <v>40.554000000000002</v>
      </c>
      <c r="H89" s="16">
        <f t="shared" si="15"/>
        <v>-189.99</v>
      </c>
      <c r="I89" s="19">
        <v>-466.38099999999997</v>
      </c>
      <c r="J89" s="19">
        <v>977.38600000000008</v>
      </c>
      <c r="K89" s="16">
        <f t="shared" si="16"/>
        <v>-1443.7670000000001</v>
      </c>
      <c r="L89" s="19">
        <v>-326.95100000000002</v>
      </c>
      <c r="M89" s="19">
        <v>193.99600000000001</v>
      </c>
      <c r="N89" s="16">
        <f t="shared" si="17"/>
        <v>-520.947</v>
      </c>
    </row>
    <row r="90" spans="1:14" ht="18.75" customHeight="1" x14ac:dyDescent="0.25">
      <c r="A90" s="17" t="s">
        <v>140</v>
      </c>
      <c r="B90" s="35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1154.5999999999999</v>
      </c>
      <c r="K90" s="16">
        <f t="shared" si="16"/>
        <v>-1154.5999999999999</v>
      </c>
      <c r="L90" s="37"/>
      <c r="M90" s="19">
        <v>1154.5999999999999</v>
      </c>
      <c r="N90" s="16">
        <f t="shared" si="17"/>
        <v>-1154.5999999999999</v>
      </c>
    </row>
    <row r="91" spans="1:14" ht="18.75" customHeight="1" x14ac:dyDescent="0.25">
      <c r="A91" s="17" t="s">
        <v>142</v>
      </c>
      <c r="B91" s="33" t="s">
        <v>64</v>
      </c>
      <c r="C91" s="19">
        <v>13.5</v>
      </c>
      <c r="D91" s="37"/>
      <c r="E91" s="16">
        <f t="shared" si="7"/>
        <v>13.5</v>
      </c>
      <c r="F91" s="19">
        <v>-78.600000000000009</v>
      </c>
      <c r="G91" s="37"/>
      <c r="H91" s="16">
        <f t="shared" si="15"/>
        <v>-78.600000000000009</v>
      </c>
      <c r="I91" s="19">
        <v>622.29999999999984</v>
      </c>
      <c r="J91" s="37"/>
      <c r="K91" s="16">
        <f t="shared" si="16"/>
        <v>622.29999999999984</v>
      </c>
      <c r="L91" s="19">
        <v>417.9</v>
      </c>
      <c r="M91" s="37"/>
      <c r="N91" s="16">
        <f t="shared" si="17"/>
        <v>417.9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639.22475208149331</v>
      </c>
      <c r="F92" s="37"/>
      <c r="G92" s="37"/>
      <c r="H92" s="16">
        <f>+H44-H6-H40</f>
        <v>593.30994142080249</v>
      </c>
      <c r="I92" s="37"/>
      <c r="J92" s="37"/>
      <c r="K92" s="16">
        <f>+K44-K6-K40</f>
        <v>-247.54657686570692</v>
      </c>
      <c r="L92" s="37"/>
      <c r="M92" s="37"/>
      <c r="N92" s="16">
        <f>+N44-N6-N40</f>
        <v>894.90379775090628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47" priority="47" stopIfTrue="1"/>
    <cfRule type="duplicateValues" dxfId="46" priority="48" stopIfTrue="1"/>
  </conditionalFormatting>
  <conditionalFormatting sqref="D5">
    <cfRule type="duplicateValues" dxfId="45" priority="45" stopIfTrue="1"/>
    <cfRule type="duplicateValues" dxfId="44" priority="46" stopIfTrue="1"/>
  </conditionalFormatting>
  <conditionalFormatting sqref="E5">
    <cfRule type="duplicateValues" dxfId="43" priority="43" stopIfTrue="1"/>
    <cfRule type="duplicateValues" dxfId="42" priority="44" stopIfTrue="1"/>
  </conditionalFormatting>
  <conditionalFormatting sqref="C43">
    <cfRule type="duplicateValues" dxfId="41" priority="41" stopIfTrue="1"/>
    <cfRule type="duplicateValues" dxfId="40" priority="42" stopIfTrue="1"/>
  </conditionalFormatting>
  <conditionalFormatting sqref="D43">
    <cfRule type="duplicateValues" dxfId="39" priority="39" stopIfTrue="1"/>
    <cfRule type="duplicateValues" dxfId="38" priority="40" stopIfTrue="1"/>
  </conditionalFormatting>
  <conditionalFormatting sqref="E43">
    <cfRule type="duplicateValues" dxfId="37" priority="37" stopIfTrue="1"/>
    <cfRule type="duplicateValues" dxfId="36" priority="38" stopIfTrue="1"/>
  </conditionalFormatting>
  <conditionalFormatting sqref="F5">
    <cfRule type="duplicateValues" dxfId="35" priority="35" stopIfTrue="1"/>
    <cfRule type="duplicateValues" dxfId="34" priority="36" stopIfTrue="1"/>
  </conditionalFormatting>
  <conditionalFormatting sqref="G5">
    <cfRule type="duplicateValues" dxfId="33" priority="33" stopIfTrue="1"/>
    <cfRule type="duplicateValues" dxfId="32" priority="34" stopIfTrue="1"/>
  </conditionalFormatting>
  <conditionalFormatting sqref="H5">
    <cfRule type="duplicateValues" dxfId="31" priority="31" stopIfTrue="1"/>
    <cfRule type="duplicateValues" dxfId="30" priority="32" stopIfTrue="1"/>
  </conditionalFormatting>
  <conditionalFormatting sqref="I5">
    <cfRule type="duplicateValues" dxfId="29" priority="29" stopIfTrue="1"/>
    <cfRule type="duplicateValues" dxfId="28" priority="30" stopIfTrue="1"/>
  </conditionalFormatting>
  <conditionalFormatting sqref="J5">
    <cfRule type="duplicateValues" dxfId="27" priority="27" stopIfTrue="1"/>
    <cfRule type="duplicateValues" dxfId="26" priority="28" stopIfTrue="1"/>
  </conditionalFormatting>
  <conditionalFormatting sqref="K5">
    <cfRule type="duplicateValues" dxfId="25" priority="25" stopIfTrue="1"/>
    <cfRule type="duplicateValues" dxfId="24" priority="26" stopIfTrue="1"/>
  </conditionalFormatting>
  <conditionalFormatting sqref="L5">
    <cfRule type="duplicateValues" dxfId="23" priority="23" stopIfTrue="1"/>
    <cfRule type="duplicateValues" dxfId="22" priority="24" stopIfTrue="1"/>
  </conditionalFormatting>
  <conditionalFormatting sqref="M5">
    <cfRule type="duplicateValues" dxfId="21" priority="21" stopIfTrue="1"/>
    <cfRule type="duplicateValues" dxfId="20" priority="22" stopIfTrue="1"/>
  </conditionalFormatting>
  <conditionalFormatting sqref="N5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2024-10-02T15:14:16Z</dcterms:created>
  <dcterms:modified xsi:type="dcterms:W3CDTF">2024-10-02T15:14:43Z</dcterms:modified>
</cp:coreProperties>
</file>