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D9D06EE1-DD57-48A6-82E4-2AD1467DF264}" xr6:coauthVersionLast="47" xr6:coauthVersionMax="47" xr10:uidLastSave="{00000000-0000-0000-0000-000000000000}"/>
  <bookViews>
    <workbookView xWindow="-120" yWindow="-120" windowWidth="29040" windowHeight="17640" xr2:uid="{FB795CEE-8FD7-4AC8-9787-1F1E79354DD4}"/>
  </bookViews>
  <sheets>
    <sheet name="IIP_2015" sheetId="1" r:id="rId1"/>
  </sheets>
  <definedNames>
    <definedName name="_xlnm._FilterDatabase" localSheetId="0" hidden="1">IIP_2015!$A$6:$WSB$48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G34" i="1"/>
  <c r="F34" i="1"/>
  <c r="H34" i="1" s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J29" i="1"/>
  <c r="I29" i="1"/>
  <c r="G29" i="1"/>
  <c r="F29" i="1"/>
  <c r="H29" i="1" s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J24" i="1"/>
  <c r="I24" i="1"/>
  <c r="G24" i="1"/>
  <c r="F24" i="1"/>
  <c r="H24" i="1" s="1"/>
  <c r="D24" i="1"/>
  <c r="C24" i="1"/>
  <c r="E24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J19" i="1"/>
  <c r="J18" i="1" s="1"/>
  <c r="I19" i="1"/>
  <c r="I18" i="1" s="1"/>
  <c r="G19" i="1"/>
  <c r="F19" i="1"/>
  <c r="H19" i="1" s="1"/>
  <c r="D19" i="1"/>
  <c r="C19" i="1"/>
  <c r="C18" i="1" s="1"/>
  <c r="E18" i="1" s="1"/>
  <c r="M18" i="1"/>
  <c r="L18" i="1"/>
  <c r="N18" i="1" s="1"/>
  <c r="G18" i="1"/>
  <c r="D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J13" i="1"/>
  <c r="I13" i="1"/>
  <c r="K13" i="1" s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M7" i="1" s="1"/>
  <c r="M6" i="1" s="1"/>
  <c r="L8" i="1"/>
  <c r="J8" i="1"/>
  <c r="J7" i="1" s="1"/>
  <c r="J6" i="1" s="1"/>
  <c r="I8" i="1"/>
  <c r="G8" i="1"/>
  <c r="G7" i="1" s="1"/>
  <c r="F8" i="1"/>
  <c r="F7" i="1" s="1"/>
  <c r="D8" i="1"/>
  <c r="E8" i="1" s="1"/>
  <c r="C8" i="1"/>
  <c r="C7" i="1"/>
  <c r="N8" i="1" l="1"/>
  <c r="C6" i="1"/>
  <c r="N13" i="1"/>
  <c r="K18" i="1"/>
  <c r="K24" i="1"/>
  <c r="K29" i="1"/>
  <c r="K34" i="1"/>
  <c r="K8" i="1"/>
  <c r="N19" i="1"/>
  <c r="N29" i="1"/>
  <c r="K19" i="1"/>
  <c r="N24" i="1"/>
  <c r="E34" i="1"/>
  <c r="E29" i="1"/>
  <c r="I7" i="1"/>
  <c r="K7" i="1" s="1"/>
  <c r="G6" i="1"/>
  <c r="F18" i="1"/>
  <c r="H18" i="1" s="1"/>
  <c r="E6" i="1"/>
  <c r="I6" i="1"/>
  <c r="K6" i="1" s="1"/>
  <c r="H7" i="1"/>
  <c r="D7" i="1"/>
  <c r="D6" i="1" s="1"/>
  <c r="L7" i="1"/>
  <c r="H8" i="1"/>
  <c r="E19" i="1"/>
  <c r="E7" i="1"/>
  <c r="F6" i="1" l="1"/>
  <c r="H6" i="1" s="1"/>
  <c r="L6" i="1"/>
  <c r="N6" i="1" s="1"/>
  <c r="N7" i="1"/>
</calcChain>
</file>

<file path=xl/sharedStrings.xml><?xml version="1.0" encoding="utf-8"?>
<sst xmlns="http://schemas.openxmlformats.org/spreadsheetml/2006/main" count="102" uniqueCount="73">
  <si>
    <t>Medzinárodná investičná pozícia</t>
  </si>
  <si>
    <t>(mil. EUR)</t>
  </si>
  <si>
    <t>Q1</t>
  </si>
  <si>
    <t>Q2</t>
  </si>
  <si>
    <t>Q3</t>
  </si>
  <si>
    <t>Q4</t>
  </si>
  <si>
    <t>Aktíva</t>
  </si>
  <si>
    <t>Pasíva</t>
  </si>
  <si>
    <t>Saldo</t>
  </si>
  <si>
    <t>0.</t>
  </si>
  <si>
    <t>Medzinárodná Investičná Pozícia</t>
  </si>
  <si>
    <t>1.</t>
  </si>
  <si>
    <t>Priame investície</t>
  </si>
  <si>
    <t>1.1</t>
  </si>
  <si>
    <t>Majetková účasť a reinvestovaný zisk</t>
  </si>
  <si>
    <t>1.1.S1</t>
  </si>
  <si>
    <t>Centrálna banka</t>
  </si>
  <si>
    <t>1.1.S2</t>
  </si>
  <si>
    <t>Peňažné finančné inštitúcie</t>
  </si>
  <si>
    <t>1.1.S3</t>
  </si>
  <si>
    <t>Vláda</t>
  </si>
  <si>
    <t>1.1.S4</t>
  </si>
  <si>
    <t>Ostatné sektory</t>
  </si>
  <si>
    <t>1.2</t>
  </si>
  <si>
    <t>Dlhové nástroje</t>
  </si>
  <si>
    <t>1.2.S1</t>
  </si>
  <si>
    <t>1.2.S2</t>
  </si>
  <si>
    <t>1.2.S3</t>
  </si>
  <si>
    <t>1.2.S4</t>
  </si>
  <si>
    <t>2.</t>
  </si>
  <si>
    <t>Portfóliové investície</t>
  </si>
  <si>
    <t>2.1</t>
  </si>
  <si>
    <t>Majetkové cenné papiere</t>
  </si>
  <si>
    <t>2.1.S1</t>
  </si>
  <si>
    <t>2.1.S2</t>
  </si>
  <si>
    <t>2.1.S3</t>
  </si>
  <si>
    <t>2.1.S4</t>
  </si>
  <si>
    <t>2.2</t>
  </si>
  <si>
    <t>Dlhové cenné papiere</t>
  </si>
  <si>
    <t>2.2.S1</t>
  </si>
  <si>
    <t>2.2.S2</t>
  </si>
  <si>
    <t>2.2.S3</t>
  </si>
  <si>
    <t>2.2.S4</t>
  </si>
  <si>
    <t>3.</t>
  </si>
  <si>
    <t>Finančné deriváty</t>
  </si>
  <si>
    <t>3.S1</t>
  </si>
  <si>
    <t>3.S2</t>
  </si>
  <si>
    <t>3.S3</t>
  </si>
  <si>
    <t>3.S4</t>
  </si>
  <si>
    <t>4.</t>
  </si>
  <si>
    <t>Ostatné investície</t>
  </si>
  <si>
    <t>podľa sektorov</t>
  </si>
  <si>
    <t>4.S1</t>
  </si>
  <si>
    <t>4.S2</t>
  </si>
  <si>
    <t>4.S3</t>
  </si>
  <si>
    <t>4.S4</t>
  </si>
  <si>
    <t>podľa finančných nástrojov</t>
  </si>
  <si>
    <t>4.1</t>
  </si>
  <si>
    <t>Ostatné účasti</t>
  </si>
  <si>
    <t>4.2</t>
  </si>
  <si>
    <t>Hotovosť a vklady</t>
  </si>
  <si>
    <t>4.3</t>
  </si>
  <si>
    <t>Pôžičky</t>
  </si>
  <si>
    <t>4.4</t>
  </si>
  <si>
    <t>Poistné, penzijné a dôchodkové programy</t>
  </si>
  <si>
    <t>4.5</t>
  </si>
  <si>
    <t>Obchodné úvery a preddavky</t>
  </si>
  <si>
    <t>4.6</t>
  </si>
  <si>
    <t>Ostatné pohľadávky/záväzky</t>
  </si>
  <si>
    <t>4.7</t>
  </si>
  <si>
    <t>SDR</t>
  </si>
  <si>
    <t>5.</t>
  </si>
  <si>
    <t>Rezervné aktíva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</si>
</sst>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6BF7A12D-34AD-4450-996B-980F333823BF}"/>
    <cellStyle name="Normal 7" xfId="1" xr:uid="{2A0423B8-DAC3-423E-B5F9-9674AF8C415B}"/>
    <cellStyle name="Normal_Booklet 2011_euro17_WGES_2011_280" xfId="2" xr:uid="{10F4E853-EE3F-446D-98E6-B260586A88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832D-2E91-4AF3-BF12-5FF5ABECCC0B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2015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56659.334473571944</v>
      </c>
      <c r="D6" s="15">
        <f>+D7+D18+D29+D34</f>
        <v>106003.86417721384</v>
      </c>
      <c r="E6" s="15">
        <f>+C6-D6</f>
        <v>-49344.529703641892</v>
      </c>
      <c r="F6" s="15">
        <f>+F7+F18+F29+F34+F48</f>
        <v>55795.730533443239</v>
      </c>
      <c r="G6" s="15">
        <f>+G7+G18+G29+G34</f>
        <v>104242.45944143747</v>
      </c>
      <c r="H6" s="15">
        <f>+F6-G6</f>
        <v>-48446.728907994235</v>
      </c>
      <c r="I6" s="15">
        <f>+I7+I18+I29+I34+I48</f>
        <v>53958.791465593757</v>
      </c>
      <c r="J6" s="15">
        <f>+J7+J18+J29+J34</f>
        <v>104124.72404854748</v>
      </c>
      <c r="K6" s="15">
        <f>+I6-J6</f>
        <v>-50165.932582953719</v>
      </c>
      <c r="L6" s="15">
        <f>+L7+L18+L29+L34+L48</f>
        <v>53519.095232780062</v>
      </c>
      <c r="M6" s="15">
        <f>+M7+M18+M29+M34</f>
        <v>104550.38675518056</v>
      </c>
      <c r="N6" s="15">
        <f>+L6-M6</f>
        <v>-51031.291522400497</v>
      </c>
    </row>
    <row r="7" spans="1:14" s="16" customFormat="1" x14ac:dyDescent="0.25">
      <c r="A7" s="13" t="s">
        <v>11</v>
      </c>
      <c r="B7" s="17" t="s">
        <v>12</v>
      </c>
      <c r="C7" s="15">
        <f>+C8+C13</f>
        <v>9755.5312570400001</v>
      </c>
      <c r="D7" s="15">
        <f>+D8+D13</f>
        <v>49162.234241900005</v>
      </c>
      <c r="E7" s="15">
        <f t="shared" ref="E7:E48" si="0">+C7-D7</f>
        <v>-39406.702984860007</v>
      </c>
      <c r="F7" s="15">
        <f>+F8+F13</f>
        <v>10639.588857430002</v>
      </c>
      <c r="G7" s="15">
        <f>+G8+G13</f>
        <v>49500.000304530011</v>
      </c>
      <c r="H7" s="15">
        <f t="shared" ref="H7:H34" si="1">+F7-G7</f>
        <v>-38860.411447100007</v>
      </c>
      <c r="I7" s="15">
        <f>+I8+I13</f>
        <v>9946.18975245</v>
      </c>
      <c r="J7" s="15">
        <f>+J8+J13</f>
        <v>49101.062672380001</v>
      </c>
      <c r="K7" s="15">
        <f t="shared" ref="K7:K34" si="2">+I7-J7</f>
        <v>-39154.87291993</v>
      </c>
      <c r="L7" s="15">
        <f>+L8+L13</f>
        <v>10062.858999999999</v>
      </c>
      <c r="M7" s="15">
        <f>+M8+M13</f>
        <v>50066.739514999994</v>
      </c>
      <c r="N7" s="15">
        <f t="shared" ref="N7:N34" si="3">+L7-M7</f>
        <v>-40003.880514999997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1922.1042570400002</v>
      </c>
      <c r="D8" s="15">
        <f>SUM(D9:D12)</f>
        <v>35468.731141900003</v>
      </c>
      <c r="E8" s="15">
        <f t="shared" si="0"/>
        <v>-33546.626884860001</v>
      </c>
      <c r="F8" s="15">
        <f>SUM(F9:F12)</f>
        <v>2067.7558574299997</v>
      </c>
      <c r="G8" s="15">
        <f>SUM(G9:G12)</f>
        <v>35441.989304530005</v>
      </c>
      <c r="H8" s="15">
        <f t="shared" si="1"/>
        <v>-33374.233447100007</v>
      </c>
      <c r="I8" s="15">
        <f>SUM(I9:I12)</f>
        <v>1860.7387524500004</v>
      </c>
      <c r="J8" s="15">
        <f>SUM(J9:J12)</f>
        <v>35117.421272380001</v>
      </c>
      <c r="K8" s="15">
        <f t="shared" si="2"/>
        <v>-33256.68251993</v>
      </c>
      <c r="L8" s="15">
        <f>SUM(L9:L12)</f>
        <v>1733.675</v>
      </c>
      <c r="M8" s="15">
        <f>SUM(M9:M12)</f>
        <v>35917.823514999996</v>
      </c>
      <c r="N8" s="15">
        <f t="shared" si="3"/>
        <v>-34184.148514999993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49.307774499999994</v>
      </c>
      <c r="D10" s="20">
        <v>6904.6160012499986</v>
      </c>
      <c r="E10" s="15">
        <f t="shared" si="0"/>
        <v>-6855.3082267499985</v>
      </c>
      <c r="F10" s="20">
        <v>46.186549999999997</v>
      </c>
      <c r="G10" s="20">
        <v>6742.5729230300003</v>
      </c>
      <c r="H10" s="15">
        <f t="shared" si="1"/>
        <v>-6696.38637303</v>
      </c>
      <c r="I10" s="20">
        <v>47.980620549999998</v>
      </c>
      <c r="J10" s="20">
        <v>6866.03019528</v>
      </c>
      <c r="K10" s="15">
        <f t="shared" si="2"/>
        <v>-6818.0495747300001</v>
      </c>
      <c r="L10" s="20">
        <v>25.116999999999997</v>
      </c>
      <c r="M10" s="20">
        <v>6867.2655149999991</v>
      </c>
      <c r="N10" s="15">
        <f t="shared" si="3"/>
        <v>-6842.148514999999</v>
      </c>
    </row>
    <row r="11" spans="1:14" s="21" customFormat="1" x14ac:dyDescent="0.25">
      <c r="A11" s="13" t="s">
        <v>19</v>
      </c>
      <c r="B11" s="19" t="s">
        <v>20</v>
      </c>
      <c r="C11" s="20">
        <v>0</v>
      </c>
      <c r="D11" s="20">
        <v>0</v>
      </c>
      <c r="E11" s="15">
        <f t="shared" si="0"/>
        <v>0</v>
      </c>
      <c r="F11" s="20">
        <v>0</v>
      </c>
      <c r="G11" s="20">
        <v>0</v>
      </c>
      <c r="H11" s="15">
        <f t="shared" si="1"/>
        <v>0</v>
      </c>
      <c r="I11" s="20">
        <v>0</v>
      </c>
      <c r="J11" s="20">
        <v>0</v>
      </c>
      <c r="K11" s="15">
        <f t="shared" si="2"/>
        <v>0</v>
      </c>
      <c r="L11" s="20">
        <v>0</v>
      </c>
      <c r="M11" s="20">
        <v>0</v>
      </c>
      <c r="N11" s="15">
        <f t="shared" si="3"/>
        <v>0</v>
      </c>
    </row>
    <row r="12" spans="1:14" s="21" customFormat="1" x14ac:dyDescent="0.25">
      <c r="A12" s="13" t="s">
        <v>21</v>
      </c>
      <c r="B12" s="19" t="s">
        <v>22</v>
      </c>
      <c r="C12" s="20">
        <v>1872.7964825400002</v>
      </c>
      <c r="D12" s="20">
        <v>28564.115140650007</v>
      </c>
      <c r="E12" s="15">
        <f t="shared" si="0"/>
        <v>-26691.318658110005</v>
      </c>
      <c r="F12" s="20">
        <v>2021.5693074299998</v>
      </c>
      <c r="G12" s="20">
        <v>28699.416381500003</v>
      </c>
      <c r="H12" s="15">
        <f t="shared" si="1"/>
        <v>-26677.847074070003</v>
      </c>
      <c r="I12" s="20">
        <v>1812.7581319000005</v>
      </c>
      <c r="J12" s="20">
        <v>28251.391077100001</v>
      </c>
      <c r="K12" s="15">
        <f t="shared" si="2"/>
        <v>-26438.632945199999</v>
      </c>
      <c r="L12" s="20">
        <v>1708.558</v>
      </c>
      <c r="M12" s="20">
        <v>29050.557999999997</v>
      </c>
      <c r="N12" s="15">
        <f t="shared" si="3"/>
        <v>-27341.999999999996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7833.4269999999997</v>
      </c>
      <c r="D13" s="15">
        <f>SUM(D14:D17)</f>
        <v>13693.503100000002</v>
      </c>
      <c r="E13" s="15">
        <f t="shared" si="0"/>
        <v>-5860.076100000002</v>
      </c>
      <c r="F13" s="15">
        <f>SUM(F14:F17)</f>
        <v>8571.8330000000024</v>
      </c>
      <c r="G13" s="15">
        <f>SUM(G14:G17)</f>
        <v>14058.011000000002</v>
      </c>
      <c r="H13" s="15">
        <f t="shared" si="1"/>
        <v>-5486.1779999999999</v>
      </c>
      <c r="I13" s="15">
        <f>SUM(I14:I17)</f>
        <v>8085.451</v>
      </c>
      <c r="J13" s="15">
        <f>SUM(J14:J17)</f>
        <v>13983.6414</v>
      </c>
      <c r="K13" s="15">
        <f t="shared" si="2"/>
        <v>-5898.1904000000004</v>
      </c>
      <c r="L13" s="15">
        <f>SUM(L14:L17)</f>
        <v>8329.1839999999993</v>
      </c>
      <c r="M13" s="15">
        <f>SUM(M14:M17)</f>
        <v>14148.916000000001</v>
      </c>
      <c r="N13" s="15">
        <f t="shared" si="3"/>
        <v>-5819.7320000000018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</v>
      </c>
      <c r="D16" s="20">
        <v>0</v>
      </c>
      <c r="E16" s="15">
        <f t="shared" si="0"/>
        <v>0</v>
      </c>
      <c r="F16" s="20">
        <v>0</v>
      </c>
      <c r="G16" s="20">
        <v>0</v>
      </c>
      <c r="H16" s="15">
        <f t="shared" si="1"/>
        <v>0</v>
      </c>
      <c r="I16" s="20">
        <v>0</v>
      </c>
      <c r="J16" s="20">
        <v>0</v>
      </c>
      <c r="K16" s="15">
        <f t="shared" si="2"/>
        <v>0</v>
      </c>
      <c r="L16" s="20">
        <v>0</v>
      </c>
      <c r="M16" s="20">
        <v>0</v>
      </c>
      <c r="N16" s="15">
        <f t="shared" si="3"/>
        <v>0</v>
      </c>
    </row>
    <row r="17" spans="1:14" s="21" customFormat="1" x14ac:dyDescent="0.25">
      <c r="A17" s="13" t="s">
        <v>28</v>
      </c>
      <c r="B17" s="19" t="s">
        <v>22</v>
      </c>
      <c r="C17" s="20">
        <v>7833.4269999999997</v>
      </c>
      <c r="D17" s="20">
        <v>13693.503100000002</v>
      </c>
      <c r="E17" s="15">
        <f t="shared" si="0"/>
        <v>-5860.076100000002</v>
      </c>
      <c r="F17" s="20">
        <v>8571.8330000000024</v>
      </c>
      <c r="G17" s="20">
        <v>14058.011000000002</v>
      </c>
      <c r="H17" s="15">
        <f t="shared" si="1"/>
        <v>-5486.1779999999999</v>
      </c>
      <c r="I17" s="20">
        <v>8085.451</v>
      </c>
      <c r="J17" s="20">
        <v>13983.6414</v>
      </c>
      <c r="K17" s="15">
        <f t="shared" si="2"/>
        <v>-5898.1904000000004</v>
      </c>
      <c r="L17" s="20">
        <v>8329.1839999999993</v>
      </c>
      <c r="M17" s="20">
        <v>14148.916000000001</v>
      </c>
      <c r="N17" s="15">
        <f t="shared" si="3"/>
        <v>-5819.7320000000018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22622.600000000002</v>
      </c>
      <c r="D18" s="15">
        <f>+D19+D24</f>
        <v>31060.299999999996</v>
      </c>
      <c r="E18" s="15">
        <f t="shared" si="0"/>
        <v>-8437.6999999999935</v>
      </c>
      <c r="F18" s="15">
        <f>+F19+F24</f>
        <v>21408.9</v>
      </c>
      <c r="G18" s="15">
        <f>+G19+G24</f>
        <v>28843.3</v>
      </c>
      <c r="H18" s="15">
        <f t="shared" si="1"/>
        <v>-7434.3999999999978</v>
      </c>
      <c r="I18" s="15">
        <f>+I19+I24</f>
        <v>20685</v>
      </c>
      <c r="J18" s="15">
        <f>+J19+J24</f>
        <v>28412.6</v>
      </c>
      <c r="K18" s="15">
        <f t="shared" si="2"/>
        <v>-7727.5999999999985</v>
      </c>
      <c r="L18" s="15">
        <f>+L19+L24</f>
        <v>21629.300000000003</v>
      </c>
      <c r="M18" s="15">
        <f>+M19+M24</f>
        <v>27321</v>
      </c>
      <c r="N18" s="15">
        <f t="shared" si="3"/>
        <v>-5691.6999999999971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3880.9</v>
      </c>
      <c r="D19" s="15">
        <f>SUM(D20:D23)</f>
        <v>328.8</v>
      </c>
      <c r="E19" s="15">
        <f t="shared" si="0"/>
        <v>3552.1</v>
      </c>
      <c r="F19" s="15">
        <f>SUM(F20:F23)</f>
        <v>3888.9</v>
      </c>
      <c r="G19" s="15">
        <f>SUM(G20:G23)</f>
        <v>350.3</v>
      </c>
      <c r="H19" s="15">
        <f t="shared" si="1"/>
        <v>3538.6</v>
      </c>
      <c r="I19" s="15">
        <f>SUM(I20:I23)</f>
        <v>3915.6000000000004</v>
      </c>
      <c r="J19" s="15">
        <f>SUM(J20:J23)</f>
        <v>364.6</v>
      </c>
      <c r="K19" s="15">
        <f t="shared" si="2"/>
        <v>3551.0000000000005</v>
      </c>
      <c r="L19" s="15">
        <f>SUM(L20:L23)</f>
        <v>4272.6000000000004</v>
      </c>
      <c r="M19" s="15">
        <f>SUM(M20:M23)</f>
        <v>375.6</v>
      </c>
      <c r="N19" s="15">
        <f t="shared" si="3"/>
        <v>3897.0000000000005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110.6</v>
      </c>
      <c r="D21" s="20">
        <v>5</v>
      </c>
      <c r="E21" s="15">
        <f t="shared" si="0"/>
        <v>105.6</v>
      </c>
      <c r="F21" s="20">
        <v>114.80000000000001</v>
      </c>
      <c r="G21" s="20">
        <v>5</v>
      </c>
      <c r="H21" s="15">
        <f t="shared" si="1"/>
        <v>109.80000000000001</v>
      </c>
      <c r="I21" s="20">
        <v>124</v>
      </c>
      <c r="J21" s="20">
        <v>5</v>
      </c>
      <c r="K21" s="15">
        <f t="shared" si="2"/>
        <v>119</v>
      </c>
      <c r="L21" s="20">
        <v>143</v>
      </c>
      <c r="M21" s="20">
        <v>5</v>
      </c>
      <c r="N21" s="15">
        <f t="shared" si="3"/>
        <v>138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3770.3</v>
      </c>
      <c r="D23" s="20">
        <v>323.8</v>
      </c>
      <c r="E23" s="15">
        <f t="shared" si="0"/>
        <v>3446.5</v>
      </c>
      <c r="F23" s="20">
        <v>3774.1</v>
      </c>
      <c r="G23" s="20">
        <v>345.3</v>
      </c>
      <c r="H23" s="15">
        <f t="shared" si="1"/>
        <v>3428.7999999999997</v>
      </c>
      <c r="I23" s="20">
        <v>3791.6000000000004</v>
      </c>
      <c r="J23" s="20">
        <v>359.6</v>
      </c>
      <c r="K23" s="15">
        <f t="shared" si="2"/>
        <v>3432.0000000000005</v>
      </c>
      <c r="L23" s="20">
        <v>4129.6000000000004</v>
      </c>
      <c r="M23" s="20">
        <v>370.6</v>
      </c>
      <c r="N23" s="15">
        <f t="shared" si="3"/>
        <v>3759.0000000000005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18741.7</v>
      </c>
      <c r="D24" s="15">
        <f>SUM(D25:D28)</f>
        <v>30731.499999999996</v>
      </c>
      <c r="E24" s="15">
        <f t="shared" si="0"/>
        <v>-11989.799999999996</v>
      </c>
      <c r="F24" s="15">
        <f>SUM(F25:F28)</f>
        <v>17520</v>
      </c>
      <c r="G24" s="15">
        <f>SUM(G25:G28)</f>
        <v>28493</v>
      </c>
      <c r="H24" s="15">
        <f t="shared" si="1"/>
        <v>-10973</v>
      </c>
      <c r="I24" s="15">
        <f>SUM(I25:I28)</f>
        <v>16769.400000000001</v>
      </c>
      <c r="J24" s="15">
        <f>SUM(J25:J28)</f>
        <v>28048</v>
      </c>
      <c r="K24" s="15">
        <f t="shared" si="2"/>
        <v>-11278.599999999999</v>
      </c>
      <c r="L24" s="15">
        <f>SUM(L25:L28)</f>
        <v>17356.7</v>
      </c>
      <c r="M24" s="15">
        <f>SUM(M25:M28)</f>
        <v>26945.4</v>
      </c>
      <c r="N24" s="15">
        <f t="shared" si="3"/>
        <v>-9588.7000000000007</v>
      </c>
    </row>
    <row r="25" spans="1:14" s="21" customFormat="1" x14ac:dyDescent="0.25">
      <c r="A25" s="13" t="s">
        <v>39</v>
      </c>
      <c r="B25" s="19" t="s">
        <v>16</v>
      </c>
      <c r="C25" s="20">
        <v>9524.5</v>
      </c>
      <c r="D25" s="20">
        <v>0</v>
      </c>
      <c r="E25" s="15">
        <f t="shared" si="0"/>
        <v>9524.5</v>
      </c>
      <c r="F25" s="20">
        <v>8038.8</v>
      </c>
      <c r="G25" s="20">
        <v>0</v>
      </c>
      <c r="H25" s="15">
        <f t="shared" si="1"/>
        <v>8038.8</v>
      </c>
      <c r="I25" s="20">
        <v>7696.7</v>
      </c>
      <c r="J25" s="20">
        <v>0</v>
      </c>
      <c r="K25" s="15">
        <f t="shared" si="2"/>
        <v>7696.7</v>
      </c>
      <c r="L25" s="20">
        <v>8027.9</v>
      </c>
      <c r="M25" s="20">
        <v>0</v>
      </c>
      <c r="N25" s="15">
        <f t="shared" si="3"/>
        <v>8027.9</v>
      </c>
    </row>
    <row r="26" spans="1:14" s="21" customFormat="1" x14ac:dyDescent="0.25">
      <c r="A26" s="13" t="s">
        <v>40</v>
      </c>
      <c r="B26" s="19" t="s">
        <v>18</v>
      </c>
      <c r="C26" s="20">
        <v>1481.7</v>
      </c>
      <c r="D26" s="20">
        <v>1316.3000000000002</v>
      </c>
      <c r="E26" s="15">
        <f t="shared" si="0"/>
        <v>165.39999999999986</v>
      </c>
      <c r="F26" s="20">
        <v>1974.5</v>
      </c>
      <c r="G26" s="20">
        <v>1369.8000000000002</v>
      </c>
      <c r="H26" s="15">
        <f t="shared" si="1"/>
        <v>604.69999999999982</v>
      </c>
      <c r="I26" s="20">
        <v>1896.3999999999999</v>
      </c>
      <c r="J26" s="20">
        <v>1334.6999999999998</v>
      </c>
      <c r="K26" s="15">
        <f t="shared" si="2"/>
        <v>561.70000000000005</v>
      </c>
      <c r="L26" s="20">
        <v>1907.6</v>
      </c>
      <c r="M26" s="20">
        <v>1591.3999999999999</v>
      </c>
      <c r="N26" s="15">
        <f t="shared" si="3"/>
        <v>316.20000000000005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26449.399999999998</v>
      </c>
      <c r="E27" s="15">
        <f t="shared" si="0"/>
        <v>-26449.399999999998</v>
      </c>
      <c r="F27" s="20">
        <v>0</v>
      </c>
      <c r="G27" s="20">
        <v>24217.7</v>
      </c>
      <c r="H27" s="15">
        <f t="shared" si="1"/>
        <v>-24217.7</v>
      </c>
      <c r="I27" s="20">
        <v>0</v>
      </c>
      <c r="J27" s="20">
        <v>23781.200000000001</v>
      </c>
      <c r="K27" s="15">
        <f t="shared" si="2"/>
        <v>-23781.200000000001</v>
      </c>
      <c r="L27" s="20">
        <v>0</v>
      </c>
      <c r="M27" s="20">
        <v>22435.5</v>
      </c>
      <c r="N27" s="15">
        <f t="shared" si="3"/>
        <v>-22435.5</v>
      </c>
    </row>
    <row r="28" spans="1:14" s="21" customFormat="1" x14ac:dyDescent="0.25">
      <c r="A28" s="13" t="s">
        <v>42</v>
      </c>
      <c r="B28" s="19" t="s">
        <v>22</v>
      </c>
      <c r="C28" s="20">
        <v>7735.4999999999991</v>
      </c>
      <c r="D28" s="20">
        <v>2965.8</v>
      </c>
      <c r="E28" s="15">
        <f t="shared" si="0"/>
        <v>4769.6999999999989</v>
      </c>
      <c r="F28" s="20">
        <v>7506.7000000000007</v>
      </c>
      <c r="G28" s="20">
        <v>2905.5</v>
      </c>
      <c r="H28" s="15">
        <f t="shared" si="1"/>
        <v>4601.2000000000007</v>
      </c>
      <c r="I28" s="20">
        <v>7176.2999999999993</v>
      </c>
      <c r="J28" s="20">
        <v>2932.1</v>
      </c>
      <c r="K28" s="15">
        <f t="shared" si="2"/>
        <v>4244.1999999999989</v>
      </c>
      <c r="L28" s="20">
        <v>7421.2000000000007</v>
      </c>
      <c r="M28" s="20">
        <v>2918.5</v>
      </c>
      <c r="N28" s="15">
        <f t="shared" si="3"/>
        <v>4502.7000000000007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683.68839600000001</v>
      </c>
      <c r="D29" s="15">
        <f>SUM(D30:D33)</f>
        <v>625.41123954999989</v>
      </c>
      <c r="E29" s="15">
        <f t="shared" si="0"/>
        <v>58.27715645000012</v>
      </c>
      <c r="F29" s="15">
        <f>SUM(F30:F33)</f>
        <v>547.85682253999994</v>
      </c>
      <c r="G29" s="15">
        <f>SUM(G30:G33)</f>
        <v>516.94369431000007</v>
      </c>
      <c r="H29" s="15">
        <f t="shared" si="1"/>
        <v>30.91312822999987</v>
      </c>
      <c r="I29" s="15">
        <f>SUM(I30:I33)</f>
        <v>529.40455669999994</v>
      </c>
      <c r="J29" s="15">
        <f>SUM(J30:J33)</f>
        <v>525.60944833999997</v>
      </c>
      <c r="K29" s="15">
        <f t="shared" si="2"/>
        <v>3.795108359999972</v>
      </c>
      <c r="L29" s="15">
        <f>SUM(L30:L33)</f>
        <v>607.28572381999993</v>
      </c>
      <c r="M29" s="15">
        <f>SUM(M30:M33)</f>
        <v>540.39952385000004</v>
      </c>
      <c r="N29" s="15">
        <f t="shared" si="3"/>
        <v>66.886199969999893</v>
      </c>
    </row>
    <row r="30" spans="1:14" s="21" customFormat="1" x14ac:dyDescent="0.25">
      <c r="A30" s="13" t="s">
        <v>45</v>
      </c>
      <c r="B30" s="19" t="s">
        <v>16</v>
      </c>
      <c r="C30" s="20">
        <v>3.5</v>
      </c>
      <c r="D30" s="20">
        <v>132</v>
      </c>
      <c r="E30" s="15">
        <f t="shared" si="0"/>
        <v>-128.5</v>
      </c>
      <c r="F30" s="20">
        <v>2.4</v>
      </c>
      <c r="G30" s="20">
        <v>85.1</v>
      </c>
      <c r="H30" s="15">
        <f t="shared" si="1"/>
        <v>-82.699999999999989</v>
      </c>
      <c r="I30" s="20">
        <v>0.3</v>
      </c>
      <c r="J30" s="20">
        <v>86.7</v>
      </c>
      <c r="K30" s="15">
        <f t="shared" si="2"/>
        <v>-86.4</v>
      </c>
      <c r="L30" s="20">
        <v>1.1000000000000001</v>
      </c>
      <c r="M30" s="20">
        <v>107.9</v>
      </c>
      <c r="N30" s="15">
        <f t="shared" si="3"/>
        <v>-106.80000000000001</v>
      </c>
    </row>
    <row r="31" spans="1:14" s="21" customFormat="1" x14ac:dyDescent="0.25">
      <c r="A31" s="13" t="s">
        <v>46</v>
      </c>
      <c r="B31" s="19" t="s">
        <v>18</v>
      </c>
      <c r="C31" s="20">
        <v>209.3</v>
      </c>
      <c r="D31" s="20">
        <v>443.5</v>
      </c>
      <c r="E31" s="15">
        <f t="shared" si="0"/>
        <v>-234.2</v>
      </c>
      <c r="F31" s="20">
        <v>158.69999999999999</v>
      </c>
      <c r="G31" s="20">
        <v>373.70000000000005</v>
      </c>
      <c r="H31" s="15">
        <f t="shared" si="1"/>
        <v>-215.00000000000006</v>
      </c>
      <c r="I31" s="20">
        <v>155.30000000000001</v>
      </c>
      <c r="J31" s="20">
        <v>368.8</v>
      </c>
      <c r="K31" s="15">
        <f t="shared" si="2"/>
        <v>-213.5</v>
      </c>
      <c r="L31" s="20">
        <v>172.89999999999998</v>
      </c>
      <c r="M31" s="20">
        <v>365.20000000000005</v>
      </c>
      <c r="N31" s="15">
        <f t="shared" si="3"/>
        <v>-192.30000000000007</v>
      </c>
    </row>
    <row r="32" spans="1:14" s="21" customFormat="1" x14ac:dyDescent="0.25">
      <c r="A32" s="13" t="s">
        <v>47</v>
      </c>
      <c r="B32" s="19" t="s">
        <v>20</v>
      </c>
      <c r="C32" s="20">
        <v>292.55739599999998</v>
      </c>
      <c r="D32" s="20">
        <v>48.255239549999999</v>
      </c>
      <c r="E32" s="15">
        <f t="shared" si="0"/>
        <v>244.30215644999998</v>
      </c>
      <c r="F32" s="20">
        <v>260.44882253999998</v>
      </c>
      <c r="G32" s="20">
        <v>56.204694310000008</v>
      </c>
      <c r="H32" s="15">
        <f t="shared" si="1"/>
        <v>204.24412822999997</v>
      </c>
      <c r="I32" s="20">
        <v>224.11755669999997</v>
      </c>
      <c r="J32" s="20">
        <v>68.656448339999997</v>
      </c>
      <c r="K32" s="15">
        <f t="shared" si="2"/>
        <v>155.46110835999997</v>
      </c>
      <c r="L32" s="20">
        <v>241.62872382</v>
      </c>
      <c r="M32" s="20">
        <v>66.17752385</v>
      </c>
      <c r="N32" s="15">
        <f t="shared" si="3"/>
        <v>175.45119997</v>
      </c>
    </row>
    <row r="33" spans="1:14" s="21" customFormat="1" x14ac:dyDescent="0.25">
      <c r="A33" s="13" t="s">
        <v>48</v>
      </c>
      <c r="B33" s="19" t="s">
        <v>22</v>
      </c>
      <c r="C33" s="20">
        <v>178.33099999999999</v>
      </c>
      <c r="D33" s="20">
        <v>1.6559999999999999</v>
      </c>
      <c r="E33" s="15">
        <f t="shared" si="0"/>
        <v>176.67499999999998</v>
      </c>
      <c r="F33" s="20">
        <v>126.30800000000001</v>
      </c>
      <c r="G33" s="20">
        <v>1.9390000000000001</v>
      </c>
      <c r="H33" s="15">
        <f t="shared" si="1"/>
        <v>124.369</v>
      </c>
      <c r="I33" s="20">
        <v>149.68699999999998</v>
      </c>
      <c r="J33" s="20">
        <v>1.4530000000000001</v>
      </c>
      <c r="K33" s="15">
        <f t="shared" si="2"/>
        <v>148.23399999999998</v>
      </c>
      <c r="L33" s="20">
        <v>191.65699999999998</v>
      </c>
      <c r="M33" s="20">
        <v>1.1220000000000001</v>
      </c>
      <c r="N33" s="15">
        <f t="shared" si="3"/>
        <v>190.53499999999997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20014.414820531943</v>
      </c>
      <c r="D34" s="15">
        <f>SUM(D36:D39)</f>
        <v>25155.918695763849</v>
      </c>
      <c r="E34" s="15">
        <f t="shared" si="0"/>
        <v>-5141.5038752319051</v>
      </c>
      <c r="F34" s="15">
        <f>SUM(F36:F39)</f>
        <v>20788.98485347323</v>
      </c>
      <c r="G34" s="15">
        <f>SUM(G36:G39)</f>
        <v>25382.215442597451</v>
      </c>
      <c r="H34" s="15">
        <f t="shared" si="1"/>
        <v>-4593.2305891242213</v>
      </c>
      <c r="I34" s="15">
        <f>SUM(I36:I39)</f>
        <v>19802.197156443755</v>
      </c>
      <c r="J34" s="15">
        <f>SUM(J36:J39)</f>
        <v>26085.451927827486</v>
      </c>
      <c r="K34" s="15">
        <f t="shared" si="2"/>
        <v>-6283.2547713837303</v>
      </c>
      <c r="L34" s="15">
        <f>SUM(L36:L39)</f>
        <v>18579.650508960061</v>
      </c>
      <c r="M34" s="15">
        <f>SUM(M36:M39)</f>
        <v>26622.247716330559</v>
      </c>
      <c r="N34" s="15">
        <f t="shared" si="3"/>
        <v>-8042.5972073704979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2624.9</v>
      </c>
      <c r="D36" s="20">
        <v>8597.4</v>
      </c>
      <c r="E36" s="15">
        <f t="shared" si="0"/>
        <v>-5972.5</v>
      </c>
      <c r="F36" s="20">
        <v>3455.5</v>
      </c>
      <c r="G36" s="20">
        <v>8511.1</v>
      </c>
      <c r="H36" s="15">
        <f t="shared" ref="H36:H39" si="4">+F36-G36</f>
        <v>-5055.6000000000004</v>
      </c>
      <c r="I36" s="20">
        <v>2404.5999999999995</v>
      </c>
      <c r="J36" s="20">
        <v>9299.4</v>
      </c>
      <c r="K36" s="15">
        <f t="shared" ref="K36:K39" si="5">+I36-J36</f>
        <v>-6894.8</v>
      </c>
      <c r="L36" s="20">
        <v>2728.7</v>
      </c>
      <c r="M36" s="20">
        <v>9573</v>
      </c>
      <c r="N36" s="15">
        <f t="shared" ref="N36:N39" si="6">+L36-M36</f>
        <v>-6844.3</v>
      </c>
    </row>
    <row r="37" spans="1:14" s="21" customFormat="1" x14ac:dyDescent="0.25">
      <c r="A37" s="13" t="s">
        <v>53</v>
      </c>
      <c r="B37" s="19" t="s">
        <v>18</v>
      </c>
      <c r="C37" s="20">
        <v>9024.9</v>
      </c>
      <c r="D37" s="20">
        <v>4511.3999999999996</v>
      </c>
      <c r="E37" s="15">
        <f t="shared" si="0"/>
        <v>4513.5</v>
      </c>
      <c r="F37" s="20">
        <v>8351.7999999999993</v>
      </c>
      <c r="G37" s="20">
        <v>4741</v>
      </c>
      <c r="H37" s="15">
        <f t="shared" si="4"/>
        <v>3610.7999999999993</v>
      </c>
      <c r="I37" s="20">
        <v>8059.9</v>
      </c>
      <c r="J37" s="20">
        <v>4609.3999999999996</v>
      </c>
      <c r="K37" s="15">
        <f t="shared" si="5"/>
        <v>3450.5</v>
      </c>
      <c r="L37" s="20">
        <v>7777.7999999999993</v>
      </c>
      <c r="M37" s="20">
        <v>5013.6000000000004</v>
      </c>
      <c r="N37" s="15">
        <f t="shared" si="6"/>
        <v>2764.1999999999989</v>
      </c>
    </row>
    <row r="38" spans="1:14" s="21" customFormat="1" x14ac:dyDescent="0.25">
      <c r="A38" s="13" t="s">
        <v>54</v>
      </c>
      <c r="B38" s="19" t="s">
        <v>20</v>
      </c>
      <c r="C38" s="20">
        <v>4117.8938205319464</v>
      </c>
      <c r="D38" s="20">
        <v>3820.0356957638478</v>
      </c>
      <c r="E38" s="15">
        <f t="shared" si="0"/>
        <v>297.85812476809861</v>
      </c>
      <c r="F38" s="20">
        <v>4730.2998534732269</v>
      </c>
      <c r="G38" s="20">
        <v>3924.0504425974532</v>
      </c>
      <c r="H38" s="15">
        <f t="shared" si="4"/>
        <v>806.24941087577372</v>
      </c>
      <c r="I38" s="20">
        <v>5173.5751564437542</v>
      </c>
      <c r="J38" s="20">
        <v>4096.8819278274877</v>
      </c>
      <c r="K38" s="15">
        <f t="shared" si="5"/>
        <v>1076.6932286162664</v>
      </c>
      <c r="L38" s="20">
        <v>4062.2725089600608</v>
      </c>
      <c r="M38" s="20">
        <v>4091.0767163305582</v>
      </c>
      <c r="N38" s="15">
        <f t="shared" si="6"/>
        <v>-28.804207370497352</v>
      </c>
    </row>
    <row r="39" spans="1:14" s="21" customFormat="1" x14ac:dyDescent="0.25">
      <c r="A39" s="13" t="s">
        <v>55</v>
      </c>
      <c r="B39" s="19" t="s">
        <v>22</v>
      </c>
      <c r="C39" s="20">
        <v>4246.7209999999995</v>
      </c>
      <c r="D39" s="20">
        <v>8227.0830000000024</v>
      </c>
      <c r="E39" s="15">
        <f t="shared" si="0"/>
        <v>-3980.3620000000028</v>
      </c>
      <c r="F39" s="20">
        <v>4251.3850000000002</v>
      </c>
      <c r="G39" s="20">
        <v>8206.0649999999987</v>
      </c>
      <c r="H39" s="15">
        <f t="shared" si="4"/>
        <v>-3954.6799999999985</v>
      </c>
      <c r="I39" s="20">
        <v>4164.1219999999994</v>
      </c>
      <c r="J39" s="20">
        <v>8079.7699999999995</v>
      </c>
      <c r="K39" s="15">
        <f t="shared" si="5"/>
        <v>-3915.6480000000001</v>
      </c>
      <c r="L39" s="20">
        <v>4010.8779999999997</v>
      </c>
      <c r="M39" s="20">
        <v>7944.5709999999999</v>
      </c>
      <c r="N39" s="15">
        <f t="shared" si="6"/>
        <v>-3933.6930000000002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1017.1810845037685</v>
      </c>
      <c r="D41" s="20">
        <v>0</v>
      </c>
      <c r="E41" s="15">
        <f t="shared" si="0"/>
        <v>1017.1810845037685</v>
      </c>
      <c r="F41" s="20">
        <v>1018.097012500574</v>
      </c>
      <c r="G41" s="20">
        <v>0</v>
      </c>
      <c r="H41" s="15">
        <f t="shared" ref="H41:H48" si="7">+F41-G41</f>
        <v>1018.097012500574</v>
      </c>
      <c r="I41" s="20">
        <v>1020.5811803255566</v>
      </c>
      <c r="J41" s="20">
        <v>0</v>
      </c>
      <c r="K41" s="15">
        <f t="shared" ref="K41:K48" si="8">+I41-J41</f>
        <v>1020.5811803255566</v>
      </c>
      <c r="L41" s="20">
        <v>1041.5614382473627</v>
      </c>
      <c r="M41" s="20">
        <v>0</v>
      </c>
      <c r="N41" s="15">
        <f t="shared" ref="N41:N48" si="9">+L41-M41</f>
        <v>1041.5614382473627</v>
      </c>
    </row>
    <row r="42" spans="1:14" s="21" customFormat="1" x14ac:dyDescent="0.25">
      <c r="A42" s="13" t="s">
        <v>59</v>
      </c>
      <c r="B42" s="19" t="s">
        <v>60</v>
      </c>
      <c r="C42" s="20">
        <v>8981.3080000000009</v>
      </c>
      <c r="D42" s="20">
        <v>12478.893872150002</v>
      </c>
      <c r="E42" s="15">
        <f t="shared" si="0"/>
        <v>-3497.5858721500008</v>
      </c>
      <c r="F42" s="20">
        <v>10192.781999999999</v>
      </c>
      <c r="G42" s="20">
        <v>12850.650796280002</v>
      </c>
      <c r="H42" s="15">
        <f t="shared" si="7"/>
        <v>-2657.8687962800032</v>
      </c>
      <c r="I42" s="20">
        <v>9650.4230000000007</v>
      </c>
      <c r="J42" s="20">
        <v>13502.917971850002</v>
      </c>
      <c r="K42" s="15">
        <f t="shared" si="8"/>
        <v>-3852.4949718500011</v>
      </c>
      <c r="L42" s="20">
        <v>8675.92</v>
      </c>
      <c r="M42" s="20">
        <v>14198.074046329999</v>
      </c>
      <c r="N42" s="15">
        <f t="shared" si="9"/>
        <v>-5522.1540463299989</v>
      </c>
    </row>
    <row r="43" spans="1:14" s="21" customFormat="1" x14ac:dyDescent="0.25">
      <c r="A43" s="13" t="s">
        <v>61</v>
      </c>
      <c r="B43" s="19" t="s">
        <v>62</v>
      </c>
      <c r="C43" s="20">
        <v>6446.1347360281779</v>
      </c>
      <c r="D43" s="20">
        <v>8239.1478236138464</v>
      </c>
      <c r="E43" s="15">
        <f t="shared" si="0"/>
        <v>-1793.0130875856685</v>
      </c>
      <c r="F43" s="20">
        <v>5941.3288409726538</v>
      </c>
      <c r="G43" s="20">
        <v>8151.6656463174531</v>
      </c>
      <c r="H43" s="15">
        <f t="shared" si="7"/>
        <v>-2210.3368053447994</v>
      </c>
      <c r="I43" s="20">
        <v>5684.5999761181974</v>
      </c>
      <c r="J43" s="20">
        <v>8389.0929559774886</v>
      </c>
      <c r="K43" s="15">
        <f t="shared" si="8"/>
        <v>-2704.4929798592912</v>
      </c>
      <c r="L43" s="20">
        <v>5524.1000707126987</v>
      </c>
      <c r="M43" s="20">
        <v>8395.9946700005585</v>
      </c>
      <c r="N43" s="15">
        <f t="shared" si="9"/>
        <v>-2871.8945992878598</v>
      </c>
    </row>
    <row r="44" spans="1:14" s="21" customFormat="1" x14ac:dyDescent="0.25">
      <c r="A44" s="13" t="s">
        <v>63</v>
      </c>
      <c r="B44" s="19" t="s">
        <v>64</v>
      </c>
      <c r="C44" s="20">
        <v>287.89999999999998</v>
      </c>
      <c r="D44" s="20">
        <v>38.799999999999997</v>
      </c>
      <c r="E44" s="15">
        <f t="shared" si="0"/>
        <v>249.09999999999997</v>
      </c>
      <c r="F44" s="20">
        <v>327.5</v>
      </c>
      <c r="G44" s="20">
        <v>63</v>
      </c>
      <c r="H44" s="15">
        <f t="shared" si="7"/>
        <v>264.5</v>
      </c>
      <c r="I44" s="20">
        <v>315.59999999999997</v>
      </c>
      <c r="J44" s="20">
        <v>61.900000000000006</v>
      </c>
      <c r="K44" s="15">
        <f t="shared" si="8"/>
        <v>253.69999999999996</v>
      </c>
      <c r="L44" s="20">
        <v>266.3</v>
      </c>
      <c r="M44" s="20">
        <v>59.4</v>
      </c>
      <c r="N44" s="15">
        <f t="shared" si="9"/>
        <v>206.9</v>
      </c>
    </row>
    <row r="45" spans="1:14" s="21" customFormat="1" x14ac:dyDescent="0.25">
      <c r="A45" s="13" t="s">
        <v>65</v>
      </c>
      <c r="B45" s="19" t="s">
        <v>66</v>
      </c>
      <c r="C45" s="20">
        <v>2816.8909999999996</v>
      </c>
      <c r="D45" s="20">
        <v>3767.6770000000001</v>
      </c>
      <c r="E45" s="15">
        <f t="shared" si="0"/>
        <v>-950.78600000000051</v>
      </c>
      <c r="F45" s="20">
        <v>2931.6769999999997</v>
      </c>
      <c r="G45" s="20">
        <v>3808.5989999999997</v>
      </c>
      <c r="H45" s="15">
        <f t="shared" si="7"/>
        <v>-876.92200000000003</v>
      </c>
      <c r="I45" s="20">
        <v>2762.4929999999999</v>
      </c>
      <c r="J45" s="20">
        <v>3621.1409999999996</v>
      </c>
      <c r="K45" s="15">
        <f t="shared" si="8"/>
        <v>-858.64799999999968</v>
      </c>
      <c r="L45" s="20">
        <v>2663.2690000000002</v>
      </c>
      <c r="M45" s="20">
        <v>3489.0790000000002</v>
      </c>
      <c r="N45" s="15">
        <f t="shared" si="9"/>
        <v>-825.81</v>
      </c>
    </row>
    <row r="46" spans="1:14" s="21" customFormat="1" x14ac:dyDescent="0.25">
      <c r="A46" s="13" t="s">
        <v>67</v>
      </c>
      <c r="B46" s="19" t="s">
        <v>68</v>
      </c>
      <c r="C46" s="20">
        <v>465</v>
      </c>
      <c r="D46" s="20">
        <v>194.6</v>
      </c>
      <c r="E46" s="15">
        <f t="shared" si="0"/>
        <v>270.39999999999998</v>
      </c>
      <c r="F46" s="20">
        <v>377.59999999999997</v>
      </c>
      <c r="G46" s="20">
        <v>80.2</v>
      </c>
      <c r="H46" s="15">
        <f t="shared" si="7"/>
        <v>297.39999999999998</v>
      </c>
      <c r="I46" s="20">
        <v>368.50000000000006</v>
      </c>
      <c r="J46" s="20">
        <v>84.1</v>
      </c>
      <c r="K46" s="15">
        <f t="shared" si="8"/>
        <v>284.40000000000009</v>
      </c>
      <c r="L46" s="20">
        <v>408.5</v>
      </c>
      <c r="M46" s="20">
        <v>46.3</v>
      </c>
      <c r="N46" s="15">
        <f t="shared" si="9"/>
        <v>362.2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436.8</v>
      </c>
      <c r="E47" s="15">
        <f t="shared" si="0"/>
        <v>-436.8</v>
      </c>
      <c r="F47" s="23"/>
      <c r="G47" s="20">
        <v>428.1</v>
      </c>
      <c r="H47" s="15">
        <f t="shared" si="7"/>
        <v>-428.1</v>
      </c>
      <c r="I47" s="23"/>
      <c r="J47" s="20">
        <v>426.3</v>
      </c>
      <c r="K47" s="15">
        <f t="shared" si="8"/>
        <v>-426.3</v>
      </c>
      <c r="L47" s="23"/>
      <c r="M47" s="20">
        <v>433.4</v>
      </c>
      <c r="N47" s="15">
        <f t="shared" si="9"/>
        <v>-433.4</v>
      </c>
    </row>
    <row r="48" spans="1:14" s="21" customFormat="1" x14ac:dyDescent="0.25">
      <c r="A48" s="13" t="s">
        <v>71</v>
      </c>
      <c r="B48" s="17" t="s">
        <v>72</v>
      </c>
      <c r="C48" s="20">
        <v>3583.1</v>
      </c>
      <c r="D48" s="23"/>
      <c r="E48" s="15">
        <f t="shared" si="0"/>
        <v>3583.1</v>
      </c>
      <c r="F48" s="20">
        <v>2410.4</v>
      </c>
      <c r="G48" s="23"/>
      <c r="H48" s="15">
        <f t="shared" si="7"/>
        <v>2410.4</v>
      </c>
      <c r="I48" s="20">
        <v>2996</v>
      </c>
      <c r="J48" s="23"/>
      <c r="K48" s="15">
        <f t="shared" si="8"/>
        <v>2996</v>
      </c>
      <c r="L48" s="20">
        <v>2640</v>
      </c>
      <c r="M48" s="23"/>
      <c r="N48" s="15">
        <f t="shared" si="9"/>
        <v>2640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2024-10-07T14:32:15Z</dcterms:created>
  <dcterms:modified xsi:type="dcterms:W3CDTF">2024-10-07T14:32:34Z</dcterms:modified>
</cp:coreProperties>
</file>