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AB32E361-F27F-497F-821D-4F407B869E80}" xr6:coauthVersionLast="47" xr6:coauthVersionMax="47" xr10:uidLastSave="{00000000-0000-0000-0000-000000000000}"/>
  <bookViews>
    <workbookView xWindow="-108" yWindow="-108" windowWidth="23256" windowHeight="12576" xr2:uid="{E1AE1996-529E-4BE2-87FD-EB581B7AD644}"/>
  </bookViews>
  <sheets>
    <sheet name="QBOP_2024" sheetId="1" r:id="rId1"/>
  </sheets>
  <definedNames>
    <definedName name="_xlnm._FilterDatabase" localSheetId="0" hidden="1">QBOP_2024!$A$6:$BC$92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1" l="1"/>
  <c r="H91" i="1"/>
  <c r="E91" i="1"/>
  <c r="K90" i="1"/>
  <c r="H90" i="1"/>
  <c r="E90" i="1"/>
  <c r="K89" i="1"/>
  <c r="H89" i="1"/>
  <c r="E89" i="1"/>
  <c r="K88" i="1"/>
  <c r="H88" i="1"/>
  <c r="E88" i="1"/>
  <c r="K87" i="1"/>
  <c r="H87" i="1"/>
  <c r="E87" i="1"/>
  <c r="K86" i="1"/>
  <c r="H86" i="1"/>
  <c r="E86" i="1"/>
  <c r="K85" i="1"/>
  <c r="H85" i="1"/>
  <c r="E85" i="1"/>
  <c r="K84" i="1"/>
  <c r="H84" i="1"/>
  <c r="E84" i="1"/>
  <c r="K82" i="1"/>
  <c r="H82" i="1"/>
  <c r="E82" i="1"/>
  <c r="K81" i="1"/>
  <c r="H81" i="1"/>
  <c r="E81" i="1"/>
  <c r="K80" i="1"/>
  <c r="H80" i="1"/>
  <c r="E80" i="1"/>
  <c r="K79" i="1"/>
  <c r="H79" i="1"/>
  <c r="E79" i="1"/>
  <c r="J77" i="1"/>
  <c r="I77" i="1"/>
  <c r="K77" i="1" s="1"/>
  <c r="G77" i="1"/>
  <c r="F77" i="1"/>
  <c r="D77" i="1"/>
  <c r="C77" i="1"/>
  <c r="E77" i="1" s="1"/>
  <c r="K72" i="1"/>
  <c r="H72" i="1"/>
  <c r="E72" i="1"/>
  <c r="K71" i="1"/>
  <c r="H71" i="1"/>
  <c r="E71" i="1"/>
  <c r="K70" i="1"/>
  <c r="H70" i="1"/>
  <c r="E70" i="1"/>
  <c r="K69" i="1"/>
  <c r="H69" i="1"/>
  <c r="E69" i="1"/>
  <c r="K68" i="1"/>
  <c r="H68" i="1"/>
  <c r="E68" i="1"/>
  <c r="J67" i="1"/>
  <c r="I67" i="1"/>
  <c r="K67" i="1" s="1"/>
  <c r="G67" i="1"/>
  <c r="F67" i="1"/>
  <c r="D67" i="1"/>
  <c r="C67" i="1"/>
  <c r="K66" i="1"/>
  <c r="H66" i="1"/>
  <c r="E66" i="1"/>
  <c r="K65" i="1"/>
  <c r="H65" i="1"/>
  <c r="E65" i="1"/>
  <c r="K64" i="1"/>
  <c r="H64" i="1"/>
  <c r="E64" i="1"/>
  <c r="K63" i="1"/>
  <c r="H63" i="1"/>
  <c r="E63" i="1"/>
  <c r="J62" i="1"/>
  <c r="I62" i="1"/>
  <c r="K62" i="1" s="1"/>
  <c r="G62" i="1"/>
  <c r="G61" i="1" s="1"/>
  <c r="F62" i="1"/>
  <c r="D62" i="1"/>
  <c r="C62" i="1"/>
  <c r="E62" i="1" s="1"/>
  <c r="J61" i="1"/>
  <c r="K60" i="1"/>
  <c r="H60" i="1"/>
  <c r="E60" i="1"/>
  <c r="K59" i="1"/>
  <c r="H59" i="1"/>
  <c r="E59" i="1"/>
  <c r="K58" i="1"/>
  <c r="H58" i="1"/>
  <c r="E58" i="1"/>
  <c r="K57" i="1"/>
  <c r="H57" i="1"/>
  <c r="E57" i="1"/>
  <c r="J56" i="1"/>
  <c r="I56" i="1"/>
  <c r="K56" i="1" s="1"/>
  <c r="G56" i="1"/>
  <c r="F56" i="1"/>
  <c r="D56" i="1"/>
  <c r="C56" i="1"/>
  <c r="K55" i="1"/>
  <c r="H55" i="1"/>
  <c r="E55" i="1"/>
  <c r="K54" i="1"/>
  <c r="H54" i="1"/>
  <c r="E54" i="1"/>
  <c r="K53" i="1"/>
  <c r="H53" i="1"/>
  <c r="E53" i="1"/>
  <c r="K52" i="1"/>
  <c r="H52" i="1"/>
  <c r="E52" i="1"/>
  <c r="J51" i="1"/>
  <c r="I51" i="1"/>
  <c r="G51" i="1"/>
  <c r="F51" i="1"/>
  <c r="D51" i="1"/>
  <c r="C51" i="1"/>
  <c r="K50" i="1"/>
  <c r="H50" i="1"/>
  <c r="E50" i="1"/>
  <c r="K49" i="1"/>
  <c r="H49" i="1"/>
  <c r="E49" i="1"/>
  <c r="K48" i="1"/>
  <c r="H48" i="1"/>
  <c r="E48" i="1"/>
  <c r="K47" i="1"/>
  <c r="H47" i="1"/>
  <c r="E47" i="1"/>
  <c r="J46" i="1"/>
  <c r="I46" i="1"/>
  <c r="I45" i="1" s="1"/>
  <c r="H46" i="1"/>
  <c r="G46" i="1"/>
  <c r="F46" i="1"/>
  <c r="D46" i="1"/>
  <c r="C46" i="1"/>
  <c r="E46" i="1" s="1"/>
  <c r="K42" i="1"/>
  <c r="H42" i="1"/>
  <c r="E42" i="1"/>
  <c r="K41" i="1"/>
  <c r="H41" i="1"/>
  <c r="E41" i="1"/>
  <c r="J40" i="1"/>
  <c r="I40" i="1"/>
  <c r="K40" i="1" s="1"/>
  <c r="G40" i="1"/>
  <c r="F40" i="1"/>
  <c r="D40" i="1"/>
  <c r="C40" i="1"/>
  <c r="K39" i="1"/>
  <c r="H39" i="1"/>
  <c r="E39" i="1"/>
  <c r="K38" i="1"/>
  <c r="H38" i="1"/>
  <c r="E38" i="1"/>
  <c r="J37" i="1"/>
  <c r="I37" i="1"/>
  <c r="G37" i="1"/>
  <c r="F37" i="1"/>
  <c r="H37" i="1" s="1"/>
  <c r="D37" i="1"/>
  <c r="C37" i="1"/>
  <c r="E37" i="1" s="1"/>
  <c r="K36" i="1"/>
  <c r="H36" i="1"/>
  <c r="E36" i="1"/>
  <c r="K35" i="1"/>
  <c r="H35" i="1"/>
  <c r="E35" i="1"/>
  <c r="J34" i="1"/>
  <c r="I34" i="1"/>
  <c r="K34" i="1" s="1"/>
  <c r="G34" i="1"/>
  <c r="F34" i="1"/>
  <c r="D34" i="1"/>
  <c r="C34" i="1"/>
  <c r="K33" i="1"/>
  <c r="H33" i="1"/>
  <c r="E33" i="1"/>
  <c r="K32" i="1"/>
  <c r="H32" i="1"/>
  <c r="E32" i="1"/>
  <c r="K31" i="1"/>
  <c r="H31" i="1"/>
  <c r="E31" i="1"/>
  <c r="K30" i="1"/>
  <c r="H30" i="1"/>
  <c r="E30" i="1"/>
  <c r="J29" i="1"/>
  <c r="I29" i="1"/>
  <c r="K29" i="1" s="1"/>
  <c r="G29" i="1"/>
  <c r="F29" i="1"/>
  <c r="D29" i="1"/>
  <c r="C29" i="1"/>
  <c r="K28" i="1"/>
  <c r="H28" i="1"/>
  <c r="E28" i="1"/>
  <c r="K27" i="1"/>
  <c r="H27" i="1"/>
  <c r="E27" i="1"/>
  <c r="K26" i="1"/>
  <c r="H26" i="1"/>
  <c r="E26" i="1"/>
  <c r="J25" i="1"/>
  <c r="J24" i="1" s="1"/>
  <c r="J22" i="1" s="1"/>
  <c r="I25" i="1"/>
  <c r="G25" i="1"/>
  <c r="F25" i="1"/>
  <c r="F24" i="1" s="1"/>
  <c r="D25" i="1"/>
  <c r="C25" i="1"/>
  <c r="K23" i="1"/>
  <c r="H23" i="1"/>
  <c r="E23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J8" i="1"/>
  <c r="I8" i="1"/>
  <c r="G8" i="1"/>
  <c r="F8" i="1"/>
  <c r="H8" i="1" s="1"/>
  <c r="D8" i="1"/>
  <c r="C8" i="1"/>
  <c r="K7" i="1"/>
  <c r="H7" i="1"/>
  <c r="E7" i="1"/>
  <c r="K8" i="1" l="1"/>
  <c r="F61" i="1"/>
  <c r="H61" i="1" s="1"/>
  <c r="G24" i="1"/>
  <c r="G22" i="1" s="1"/>
  <c r="G6" i="1" s="1"/>
  <c r="F45" i="1"/>
  <c r="K25" i="1"/>
  <c r="H40" i="1"/>
  <c r="K46" i="1"/>
  <c r="H51" i="1"/>
  <c r="E56" i="1"/>
  <c r="H62" i="1"/>
  <c r="D61" i="1"/>
  <c r="J45" i="1"/>
  <c r="J44" i="1" s="1"/>
  <c r="G45" i="1"/>
  <c r="H45" i="1" s="1"/>
  <c r="K37" i="1"/>
  <c r="E40" i="1"/>
  <c r="E51" i="1"/>
  <c r="J6" i="1"/>
  <c r="H34" i="1"/>
  <c r="I61" i="1"/>
  <c r="K61" i="1" s="1"/>
  <c r="H67" i="1"/>
  <c r="I24" i="1"/>
  <c r="G44" i="1"/>
  <c r="D45" i="1"/>
  <c r="D44" i="1" s="1"/>
  <c r="E25" i="1"/>
  <c r="K51" i="1"/>
  <c r="D24" i="1"/>
  <c r="D22" i="1" s="1"/>
  <c r="D6" i="1" s="1"/>
  <c r="I44" i="1"/>
  <c r="H29" i="1"/>
  <c r="E34" i="1"/>
  <c r="E67" i="1"/>
  <c r="H77" i="1"/>
  <c r="F44" i="1"/>
  <c r="F22" i="1"/>
  <c r="H24" i="1"/>
  <c r="E29" i="1"/>
  <c r="E8" i="1"/>
  <c r="H25" i="1"/>
  <c r="C45" i="1"/>
  <c r="K45" i="1"/>
  <c r="H56" i="1"/>
  <c r="C61" i="1"/>
  <c r="E61" i="1" s="1"/>
  <c r="C24" i="1"/>
  <c r="K44" i="1" l="1"/>
  <c r="K24" i="1"/>
  <c r="I22" i="1"/>
  <c r="H44" i="1"/>
  <c r="E24" i="1"/>
  <c r="C22" i="1"/>
  <c r="E45" i="1"/>
  <c r="C44" i="1"/>
  <c r="E44" i="1" s="1"/>
  <c r="F6" i="1"/>
  <c r="H6" i="1" s="1"/>
  <c r="H22" i="1"/>
  <c r="K22" i="1" l="1"/>
  <c r="I6" i="1"/>
  <c r="K6" i="1" s="1"/>
  <c r="K92" i="1" s="1"/>
  <c r="H92" i="1"/>
  <c r="E22" i="1"/>
  <c r="C6" i="1"/>
  <c r="E6" i="1" s="1"/>
  <c r="E92" i="1" s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<sst xmlns="http://schemas.openxmlformats.org/spreadsheetml/2006/main" count="200" uniqueCount="145">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</sst>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wrapText="1"/>
    </xf>
    <xf numFmtId="0" fontId="2" fillId="0" borderId="4" xfId="1" applyFont="1" applyBorder="1" applyAlignment="1">
      <alignment horizontal="right"/>
    </xf>
    <xf numFmtId="49" fontId="10" fillId="0" borderId="3" xfId="1" applyNumberFormat="1" applyFont="1" applyBorder="1" applyAlignment="1">
      <alignment horizontal="right"/>
    </xf>
    <xf numFmtId="0" fontId="7" fillId="2" borderId="3" xfId="2" applyFont="1" applyFill="1" applyBorder="1"/>
    <xf numFmtId="164" fontId="12" fillId="0" borderId="3" xfId="3" applyNumberFormat="1" applyFont="1" applyBorder="1" applyAlignment="1">
      <alignment vertical="center"/>
    </xf>
    <xf numFmtId="49" fontId="12" fillId="0" borderId="3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3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3" xfId="1" applyFont="1" applyFill="1" applyBorder="1" applyAlignment="1">
      <alignment horizontal="justify" vertical="top" wrapText="1"/>
    </xf>
    <xf numFmtId="0" fontId="3" fillId="2" borderId="3" xfId="1" applyFont="1" applyFill="1" applyBorder="1" applyAlignment="1">
      <alignment horizontal="left" vertical="top" wrapText="1" indent="2"/>
    </xf>
    <xf numFmtId="0" fontId="3" fillId="2" borderId="1" xfId="1" applyFont="1" applyFill="1" applyBorder="1" applyAlignment="1">
      <alignment horizontal="left" vertical="top" indent="2"/>
    </xf>
    <xf numFmtId="0" fontId="3" fillId="2" borderId="3" xfId="1" applyFont="1" applyFill="1" applyBorder="1" applyAlignment="1">
      <alignment horizontal="left" vertical="top" wrapText="1" indent="6"/>
    </xf>
    <xf numFmtId="164" fontId="12" fillId="8" borderId="3" xfId="3" applyNumberFormat="1" applyFont="1" applyFill="1" applyBorder="1" applyAlignment="1">
      <alignment vertical="center"/>
    </xf>
    <xf numFmtId="0" fontId="3" fillId="0" borderId="3" xfId="1" applyFont="1" applyBorder="1" applyAlignment="1">
      <alignment horizontal="left"/>
    </xf>
    <xf numFmtId="0" fontId="14" fillId="2" borderId="3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C4E4BD61-A021-4730-9AE5-A60A5D5E5C6B}"/>
    <cellStyle name="Normal 7" xfId="1" xr:uid="{D8A5079B-2423-47E8-A50F-DC5DAA06726A}"/>
    <cellStyle name="Normal_Booklet 2011_euro17_WGES_2011_280" xfId="2" xr:uid="{B7E9AF9E-C815-408A-9196-BD0844B66B96}"/>
  </cellStyles>
  <dxfs count="100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D5C7-E364-4002-BACB-CDF2ADB87B94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09375" defaultRowHeight="13.2" x14ac:dyDescent="0.25"/>
  <cols>
    <col min="1" max="1" width="12.5546875" style="4" customWidth="1"/>
    <col min="2" max="2" width="79.33203125" style="4" customWidth="1"/>
    <col min="3" max="5" width="13.33203125" style="3" customWidth="1"/>
    <col min="6" max="14" width="13.33203125" style="4" customWidth="1"/>
    <col min="15" max="16384" width="9.109375" style="4"/>
  </cols>
  <sheetData>
    <row r="1" spans="1:14" ht="24.9" customHeight="1" x14ac:dyDescent="0.35">
      <c r="A1" s="1"/>
      <c r="B1" s="2"/>
    </row>
    <row r="2" spans="1:14" ht="24.9" customHeight="1" x14ac:dyDescent="0.5">
      <c r="A2" s="1"/>
      <c r="B2" s="5" t="s">
        <v>0</v>
      </c>
      <c r="C2" s="5"/>
    </row>
    <row r="3" spans="1:14" ht="24.9" customHeight="1" x14ac:dyDescent="0.4">
      <c r="A3" s="1"/>
      <c r="B3" s="6" t="s">
        <v>1</v>
      </c>
    </row>
    <row r="4" spans="1:14" ht="24.9" customHeight="1" x14ac:dyDescent="0.5">
      <c r="A4" s="1"/>
      <c r="B4" s="5">
        <v>2024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" customHeight="1" x14ac:dyDescent="0.35">
      <c r="A5" s="13"/>
      <c r="B5" s="2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ht="18.75" customHeight="1" x14ac:dyDescent="0.35">
      <c r="A6" s="14" t="s">
        <v>9</v>
      </c>
      <c r="B6" s="15" t="s">
        <v>10</v>
      </c>
      <c r="C6" s="16">
        <f>+C7+C8+C22+C37</f>
        <v>28303.938450968264</v>
      </c>
      <c r="D6" s="16">
        <f>+D7+D8+D22+D37</f>
        <v>28466.212694978436</v>
      </c>
      <c r="E6" s="16">
        <f>+C6-D6</f>
        <v>-162.27424401017197</v>
      </c>
      <c r="F6" s="16">
        <f>+F7+F8+F22+F37</f>
        <v>58349.982028493832</v>
      </c>
      <c r="G6" s="16">
        <f>+G7+G8+G22+G37</f>
        <v>58712.198382503841</v>
      </c>
      <c r="H6" s="16">
        <f>+F6-G6</f>
        <v>-362.21635401000822</v>
      </c>
      <c r="I6" s="16">
        <f>+I7+I8+I22+I37</f>
        <v>87002.683451743724</v>
      </c>
      <c r="J6" s="16">
        <f>+J7+J8+J22+J37</f>
        <v>88259.412628126433</v>
      </c>
      <c r="K6" s="16">
        <f>+I6-J6</f>
        <v>-1256.7291763827088</v>
      </c>
      <c r="L6" s="16"/>
      <c r="M6" s="16"/>
      <c r="N6" s="16"/>
    </row>
    <row r="7" spans="1:14" ht="18.75" customHeight="1" x14ac:dyDescent="0.3">
      <c r="A7" s="17" t="s">
        <v>11</v>
      </c>
      <c r="B7" s="18" t="s">
        <v>12</v>
      </c>
      <c r="C7" s="19">
        <v>24254.021764000001</v>
      </c>
      <c r="D7" s="19">
        <v>23482.912027000002</v>
      </c>
      <c r="E7" s="16">
        <f t="shared" ref="E7:E69" si="0">+C7-D7</f>
        <v>771.10973699999886</v>
      </c>
      <c r="F7" s="19">
        <v>49730.706465000003</v>
      </c>
      <c r="G7" s="19">
        <v>48399.225882000006</v>
      </c>
      <c r="H7" s="16">
        <f t="shared" ref="H7:H42" si="1">+F7-G7</f>
        <v>1331.4805829999968</v>
      </c>
      <c r="I7" s="19">
        <v>73463.030278999999</v>
      </c>
      <c r="J7" s="19">
        <v>72244.835926999993</v>
      </c>
      <c r="K7" s="16">
        <f t="shared" ref="K7:K42" si="2">+I7-J7</f>
        <v>1218.1943520000059</v>
      </c>
      <c r="L7" s="19"/>
      <c r="M7" s="19"/>
      <c r="N7" s="16"/>
    </row>
    <row r="8" spans="1:14" ht="18.75" customHeight="1" x14ac:dyDescent="0.3">
      <c r="A8" s="17" t="s">
        <v>13</v>
      </c>
      <c r="B8" s="18" t="s">
        <v>14</v>
      </c>
      <c r="C8" s="16">
        <f>SUM(C9:C21)</f>
        <v>2704.7267047574032</v>
      </c>
      <c r="D8" s="16">
        <f>SUM(D9:D21)</f>
        <v>2643.8064576631468</v>
      </c>
      <c r="E8" s="16">
        <f t="shared" si="0"/>
        <v>60.92024709425641</v>
      </c>
      <c r="F8" s="16">
        <f>SUM(F9:F21)</f>
        <v>5769.446628848139</v>
      </c>
      <c r="G8" s="16">
        <f>SUM(G9:G21)</f>
        <v>5512.2389222231095</v>
      </c>
      <c r="H8" s="16">
        <f t="shared" si="1"/>
        <v>257.20770662502946</v>
      </c>
      <c r="I8" s="16">
        <f>SUM(I9:I21)</f>
        <v>9251.2190351131903</v>
      </c>
      <c r="J8" s="16">
        <f>SUM(J9:J21)</f>
        <v>8811.9973620835426</v>
      </c>
      <c r="K8" s="16">
        <f t="shared" si="2"/>
        <v>439.22167302964772</v>
      </c>
      <c r="L8" s="16"/>
      <c r="M8" s="16"/>
      <c r="N8" s="16"/>
    </row>
    <row r="9" spans="1:14" ht="18.75" customHeight="1" x14ac:dyDescent="0.35">
      <c r="A9" s="17" t="s">
        <v>15</v>
      </c>
      <c r="B9" s="20" t="s">
        <v>16</v>
      </c>
      <c r="C9" s="19">
        <v>136.19672299999999</v>
      </c>
      <c r="D9" s="19">
        <v>17.561195000000005</v>
      </c>
      <c r="E9" s="16">
        <f t="shared" si="0"/>
        <v>118.63552799999999</v>
      </c>
      <c r="F9" s="19">
        <v>363.17216199999996</v>
      </c>
      <c r="G9" s="19">
        <v>21.821908000000004</v>
      </c>
      <c r="H9" s="16">
        <f t="shared" si="1"/>
        <v>341.35025399999995</v>
      </c>
      <c r="I9" s="19">
        <v>582.47216200000003</v>
      </c>
      <c r="J9" s="19">
        <v>30.021908</v>
      </c>
      <c r="K9" s="16">
        <f t="shared" si="2"/>
        <v>552.45025399999997</v>
      </c>
      <c r="L9" s="19"/>
      <c r="M9" s="19"/>
      <c r="N9" s="16"/>
    </row>
    <row r="10" spans="1:14" ht="18.75" customHeight="1" x14ac:dyDescent="0.35">
      <c r="A10" s="17" t="s">
        <v>17</v>
      </c>
      <c r="B10" s="20" t="s">
        <v>18</v>
      </c>
      <c r="C10" s="19">
        <v>69.785557923495034</v>
      </c>
      <c r="D10" s="19">
        <v>57.307901212243259</v>
      </c>
      <c r="E10" s="16">
        <f t="shared" si="0"/>
        <v>12.477656711251775</v>
      </c>
      <c r="F10" s="19">
        <v>147.40011584699005</v>
      </c>
      <c r="G10" s="19">
        <v>115.39480242448647</v>
      </c>
      <c r="H10" s="16">
        <f t="shared" si="1"/>
        <v>32.005313422503576</v>
      </c>
      <c r="I10" s="19">
        <v>232.6331789836</v>
      </c>
      <c r="J10" s="19">
        <v>192.62444998828002</v>
      </c>
      <c r="K10" s="16">
        <f t="shared" si="2"/>
        <v>40.008728995319984</v>
      </c>
      <c r="L10" s="19"/>
      <c r="M10" s="19"/>
      <c r="N10" s="16"/>
    </row>
    <row r="11" spans="1:14" ht="18.75" customHeight="1" x14ac:dyDescent="0.35">
      <c r="A11" s="17" t="s">
        <v>19</v>
      </c>
      <c r="B11" s="20" t="s">
        <v>20</v>
      </c>
      <c r="C11" s="19">
        <v>860.85548866072747</v>
      </c>
      <c r="D11" s="19">
        <v>818.22490307114117</v>
      </c>
      <c r="E11" s="16">
        <f t="shared" si="0"/>
        <v>42.630585589586303</v>
      </c>
      <c r="F11" s="19">
        <v>1830.1299773214548</v>
      </c>
      <c r="G11" s="19">
        <v>1727.1228061422819</v>
      </c>
      <c r="H11" s="16">
        <f t="shared" si="1"/>
        <v>103.00717117917293</v>
      </c>
      <c r="I11" s="19">
        <v>2878.1799826725205</v>
      </c>
      <c r="J11" s="19">
        <v>2678.9152344919571</v>
      </c>
      <c r="K11" s="16">
        <f t="shared" si="2"/>
        <v>199.2647481805634</v>
      </c>
      <c r="L11" s="19"/>
      <c r="M11" s="19"/>
      <c r="N11" s="16"/>
    </row>
    <row r="12" spans="1:14" ht="18.75" customHeight="1" x14ac:dyDescent="0.35">
      <c r="A12" s="17" t="s">
        <v>21</v>
      </c>
      <c r="B12" s="20" t="s">
        <v>22</v>
      </c>
      <c r="C12" s="19">
        <v>290.10000000000002</v>
      </c>
      <c r="D12" s="19">
        <v>433.5</v>
      </c>
      <c r="E12" s="16">
        <f t="shared" si="0"/>
        <v>-143.39999999999998</v>
      </c>
      <c r="F12" s="19">
        <v>620.79999999999995</v>
      </c>
      <c r="G12" s="19">
        <v>934.7</v>
      </c>
      <c r="H12" s="16">
        <f t="shared" si="1"/>
        <v>-313.90000000000009</v>
      </c>
      <c r="I12" s="19">
        <v>1219.9000000000001</v>
      </c>
      <c r="J12" s="19">
        <v>1850.68</v>
      </c>
      <c r="K12" s="16">
        <f t="shared" si="2"/>
        <v>-630.78</v>
      </c>
      <c r="L12" s="19"/>
      <c r="M12" s="19"/>
      <c r="N12" s="16"/>
    </row>
    <row r="13" spans="1:14" ht="18.75" customHeight="1" x14ac:dyDescent="0.35">
      <c r="A13" s="17" t="s">
        <v>23</v>
      </c>
      <c r="B13" s="20" t="s">
        <v>24</v>
      </c>
      <c r="C13" s="19">
        <v>34.988</v>
      </c>
      <c r="D13" s="19">
        <v>27.877999999999997</v>
      </c>
      <c r="E13" s="16">
        <f t="shared" si="0"/>
        <v>7.110000000000003</v>
      </c>
      <c r="F13" s="19">
        <v>70.747000000000014</v>
      </c>
      <c r="G13" s="19">
        <v>89.140000000000015</v>
      </c>
      <c r="H13" s="16">
        <f t="shared" si="1"/>
        <v>-18.393000000000001</v>
      </c>
      <c r="I13" s="19">
        <v>108.60000000000001</v>
      </c>
      <c r="J13" s="19">
        <v>143.19999999999999</v>
      </c>
      <c r="K13" s="16">
        <f t="shared" si="2"/>
        <v>-34.59999999999998</v>
      </c>
      <c r="L13" s="19"/>
      <c r="M13" s="19"/>
      <c r="N13" s="16"/>
    </row>
    <row r="14" spans="1:14" ht="18.75" customHeight="1" x14ac:dyDescent="0.35">
      <c r="A14" s="17" t="s">
        <v>25</v>
      </c>
      <c r="B14" s="20" t="s">
        <v>26</v>
      </c>
      <c r="C14" s="19">
        <v>22.975499999999982</v>
      </c>
      <c r="D14" s="19">
        <v>42.425649999999997</v>
      </c>
      <c r="E14" s="16">
        <f t="shared" si="0"/>
        <v>-19.450150000000015</v>
      </c>
      <c r="F14" s="19">
        <v>43.936499999999988</v>
      </c>
      <c r="G14" s="19">
        <v>84.214074999999994</v>
      </c>
      <c r="H14" s="16">
        <f t="shared" si="1"/>
        <v>-40.277575000000006</v>
      </c>
      <c r="I14" s="19">
        <v>65.904749999999979</v>
      </c>
      <c r="J14" s="19">
        <v>133.42111249999999</v>
      </c>
      <c r="K14" s="16">
        <f t="shared" si="2"/>
        <v>-67.516362500000014</v>
      </c>
      <c r="L14" s="19"/>
      <c r="M14" s="19"/>
      <c r="N14" s="16"/>
    </row>
    <row r="15" spans="1:14" ht="18.75" customHeight="1" x14ac:dyDescent="0.35">
      <c r="A15" s="17" t="s">
        <v>27</v>
      </c>
      <c r="B15" s="20" t="s">
        <v>28</v>
      </c>
      <c r="C15" s="19">
        <v>71.118645833333346</v>
      </c>
      <c r="D15" s="19">
        <v>75.867041334693965</v>
      </c>
      <c r="E15" s="16">
        <f t="shared" si="0"/>
        <v>-4.7483955013606192</v>
      </c>
      <c r="F15" s="19">
        <v>157.18937500000004</v>
      </c>
      <c r="G15" s="19">
        <v>170.33936656620449</v>
      </c>
      <c r="H15" s="16">
        <f t="shared" si="1"/>
        <v>-13.149991566204449</v>
      </c>
      <c r="I15" s="19">
        <v>261.92455000000001</v>
      </c>
      <c r="J15" s="19">
        <v>314.60000000000002</v>
      </c>
      <c r="K15" s="16">
        <f t="shared" si="2"/>
        <v>-52.675450000000012</v>
      </c>
      <c r="L15" s="19"/>
      <c r="M15" s="19"/>
      <c r="N15" s="16"/>
    </row>
    <row r="16" spans="1:14" ht="18.75" customHeight="1" x14ac:dyDescent="0.35">
      <c r="A16" s="17" t="s">
        <v>29</v>
      </c>
      <c r="B16" s="20" t="s">
        <v>30</v>
      </c>
      <c r="C16" s="19">
        <v>11.933</v>
      </c>
      <c r="D16" s="19">
        <v>226.55868966383298</v>
      </c>
      <c r="E16" s="16">
        <f t="shared" si="0"/>
        <v>-214.62568966383299</v>
      </c>
      <c r="F16" s="19">
        <v>30.960000000000004</v>
      </c>
      <c r="G16" s="19">
        <v>434.28437932766599</v>
      </c>
      <c r="H16" s="16">
        <f t="shared" si="1"/>
        <v>-403.32437932766601</v>
      </c>
      <c r="I16" s="19">
        <v>53.9</v>
      </c>
      <c r="J16" s="19">
        <v>729.9</v>
      </c>
      <c r="K16" s="16">
        <f t="shared" si="2"/>
        <v>-676</v>
      </c>
      <c r="L16" s="19"/>
      <c r="M16" s="19"/>
      <c r="N16" s="16"/>
    </row>
    <row r="17" spans="1:14" ht="18.75" customHeight="1" x14ac:dyDescent="0.35">
      <c r="A17" s="17" t="s">
        <v>31</v>
      </c>
      <c r="B17" s="20" t="s">
        <v>32</v>
      </c>
      <c r="C17" s="19">
        <v>498.29373543503965</v>
      </c>
      <c r="D17" s="19">
        <v>335.89422029024485</v>
      </c>
      <c r="E17" s="16">
        <f t="shared" si="0"/>
        <v>162.3995151447948</v>
      </c>
      <c r="F17" s="19">
        <v>1008.584470870079</v>
      </c>
      <c r="G17" s="19">
        <v>654.87528058048963</v>
      </c>
      <c r="H17" s="16">
        <f t="shared" si="1"/>
        <v>353.7091902895894</v>
      </c>
      <c r="I17" s="19">
        <v>1886.0529605270478</v>
      </c>
      <c r="J17" s="19">
        <v>1275.0421712902134</v>
      </c>
      <c r="K17" s="16">
        <f t="shared" si="2"/>
        <v>611.0107892368344</v>
      </c>
      <c r="L17" s="19"/>
      <c r="M17" s="19"/>
      <c r="N17" s="16"/>
    </row>
    <row r="18" spans="1:14" ht="18.75" customHeight="1" x14ac:dyDescent="0.35">
      <c r="A18" s="17" t="s">
        <v>33</v>
      </c>
      <c r="B18" s="20" t="s">
        <v>34</v>
      </c>
      <c r="C18" s="19">
        <v>691.17705390480739</v>
      </c>
      <c r="D18" s="19">
        <v>592.57185709099053</v>
      </c>
      <c r="E18" s="16">
        <f t="shared" si="0"/>
        <v>98.60519681381686</v>
      </c>
      <c r="F18" s="19">
        <v>1457.8180278096152</v>
      </c>
      <c r="G18" s="19">
        <v>1248.3073041819812</v>
      </c>
      <c r="H18" s="16">
        <f t="shared" si="1"/>
        <v>209.51072362763398</v>
      </c>
      <c r="I18" s="19">
        <v>1883.5008919300228</v>
      </c>
      <c r="J18" s="19">
        <v>1406.8423318130926</v>
      </c>
      <c r="K18" s="16">
        <f t="shared" si="2"/>
        <v>476.65856011693018</v>
      </c>
      <c r="L18" s="19"/>
      <c r="M18" s="19"/>
      <c r="N18" s="16"/>
    </row>
    <row r="19" spans="1:14" ht="18.75" customHeight="1" x14ac:dyDescent="0.35">
      <c r="A19" s="17" t="s">
        <v>35</v>
      </c>
      <c r="B19" s="21" t="s">
        <v>36</v>
      </c>
      <c r="C19" s="19">
        <v>5.6359999999999992</v>
      </c>
      <c r="D19" s="19">
        <v>15.844999999999999</v>
      </c>
      <c r="E19" s="16">
        <f t="shared" si="0"/>
        <v>-10.209</v>
      </c>
      <c r="F19" s="19">
        <v>13.566999999999997</v>
      </c>
      <c r="G19" s="19">
        <v>30.658999999999995</v>
      </c>
      <c r="H19" s="16">
        <f t="shared" si="1"/>
        <v>-17.091999999999999</v>
      </c>
      <c r="I19" s="19">
        <v>24.108558999999993</v>
      </c>
      <c r="J19" s="19">
        <v>55.370153999999985</v>
      </c>
      <c r="K19" s="16">
        <f t="shared" si="2"/>
        <v>-31.261594999999993</v>
      </c>
      <c r="L19" s="19"/>
      <c r="M19" s="19"/>
      <c r="N19" s="16"/>
    </row>
    <row r="20" spans="1:14" ht="18.75" customHeight="1" x14ac:dyDescent="0.35">
      <c r="A20" s="17" t="s">
        <v>37</v>
      </c>
      <c r="B20" s="21" t="s">
        <v>38</v>
      </c>
      <c r="C20" s="19">
        <v>11.667000000000002</v>
      </c>
      <c r="D20" s="19">
        <v>0.17200000000000001</v>
      </c>
      <c r="E20" s="16">
        <f t="shared" si="0"/>
        <v>11.495000000000001</v>
      </c>
      <c r="F20" s="19">
        <v>25.141999999999999</v>
      </c>
      <c r="G20" s="19">
        <v>1.38</v>
      </c>
      <c r="H20" s="16">
        <f t="shared" si="1"/>
        <v>23.762</v>
      </c>
      <c r="I20" s="19">
        <v>54.042000000000002</v>
      </c>
      <c r="J20" s="19">
        <v>1.38</v>
      </c>
      <c r="K20" s="16">
        <f t="shared" si="2"/>
        <v>52.661999999999999</v>
      </c>
      <c r="L20" s="19"/>
      <c r="M20" s="19"/>
      <c r="N20" s="16"/>
    </row>
    <row r="21" spans="1:14" ht="18.75" customHeight="1" x14ac:dyDescent="0.35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/>
      <c r="M21" s="19"/>
      <c r="N21" s="16"/>
    </row>
    <row r="22" spans="1:14" ht="18.75" customHeight="1" x14ac:dyDescent="0.3">
      <c r="A22" s="17" t="s">
        <v>41</v>
      </c>
      <c r="B22" s="22" t="s">
        <v>42</v>
      </c>
      <c r="C22" s="16">
        <f>+C23+C24+C34</f>
        <v>1061.595339210862</v>
      </c>
      <c r="D22" s="16">
        <f>+D23+D24+D34</f>
        <v>1842.2381577552865</v>
      </c>
      <c r="E22" s="16">
        <f t="shared" si="0"/>
        <v>-780.64281854442447</v>
      </c>
      <c r="F22" s="16">
        <f>+F23+F24+F34</f>
        <v>2161.4217716456869</v>
      </c>
      <c r="G22" s="16">
        <f>+G23+G24+G34</f>
        <v>3734.8739407345352</v>
      </c>
      <c r="H22" s="16">
        <f t="shared" si="1"/>
        <v>-1573.4521690888482</v>
      </c>
      <c r="I22" s="16">
        <f>+I23+I24+I34</f>
        <v>3235.0423766305353</v>
      </c>
      <c r="J22" s="16">
        <f>+J23+J24+J34</f>
        <v>5569.4708419967128</v>
      </c>
      <c r="K22" s="16">
        <f t="shared" si="2"/>
        <v>-2334.4284653661775</v>
      </c>
      <c r="L22" s="16"/>
      <c r="M22" s="16"/>
      <c r="N22" s="16"/>
    </row>
    <row r="23" spans="1:14" ht="18.75" customHeight="1" x14ac:dyDescent="0.35">
      <c r="A23" s="17" t="s">
        <v>43</v>
      </c>
      <c r="B23" s="21" t="s">
        <v>44</v>
      </c>
      <c r="C23" s="19">
        <v>499.23087299999997</v>
      </c>
      <c r="D23" s="19">
        <v>75.317402999999999</v>
      </c>
      <c r="E23" s="16">
        <f t="shared" si="0"/>
        <v>423.91346999999996</v>
      </c>
      <c r="F23" s="19">
        <v>998.46174600000006</v>
      </c>
      <c r="G23" s="19">
        <v>150.634806</v>
      </c>
      <c r="H23" s="16">
        <f t="shared" si="1"/>
        <v>847.82694000000004</v>
      </c>
      <c r="I23" s="19">
        <v>1515.3</v>
      </c>
      <c r="J23" s="19">
        <v>233</v>
      </c>
      <c r="K23" s="16">
        <f t="shared" si="2"/>
        <v>1282.3</v>
      </c>
      <c r="L23" s="19"/>
      <c r="M23" s="19"/>
      <c r="N23" s="16"/>
    </row>
    <row r="24" spans="1:14" ht="18.75" customHeight="1" x14ac:dyDescent="0.35">
      <c r="A24" s="17" t="s">
        <v>45</v>
      </c>
      <c r="B24" s="21" t="s">
        <v>46</v>
      </c>
      <c r="C24" s="16">
        <f>+C25+C29+C32+C33</f>
        <v>444.16446621086192</v>
      </c>
      <c r="D24" s="16">
        <f>+D25+D29+D32+D33</f>
        <v>1745.0207547552864</v>
      </c>
      <c r="E24" s="16">
        <f t="shared" si="0"/>
        <v>-1300.8562885444244</v>
      </c>
      <c r="F24" s="16">
        <f>+F25+F29+F32+F33</f>
        <v>884.26002564568694</v>
      </c>
      <c r="G24" s="16">
        <f>+G25+G29+G32+G33</f>
        <v>3536.1391347345352</v>
      </c>
      <c r="H24" s="16">
        <f t="shared" si="1"/>
        <v>-2651.8791090888481</v>
      </c>
      <c r="I24" s="16">
        <f>+I25+I29+I32+I33</f>
        <v>1316.7423766305353</v>
      </c>
      <c r="J24" s="16">
        <f>+J25+J29+J32+J33</f>
        <v>5258.6708419967126</v>
      </c>
      <c r="K24" s="16">
        <f t="shared" si="2"/>
        <v>-3941.9284653661771</v>
      </c>
      <c r="L24" s="16"/>
      <c r="M24" s="16"/>
      <c r="N24" s="16"/>
    </row>
    <row r="25" spans="1:14" ht="18.75" customHeight="1" x14ac:dyDescent="0.35">
      <c r="A25" s="17" t="s">
        <v>47</v>
      </c>
      <c r="B25" s="23" t="s">
        <v>48</v>
      </c>
      <c r="C25" s="16">
        <f>SUM(C26:C28)</f>
        <v>176.11084499999998</v>
      </c>
      <c r="D25" s="16">
        <f>SUM(D26:D28)</f>
        <v>1113.7990000000002</v>
      </c>
      <c r="E25" s="16">
        <f t="shared" si="0"/>
        <v>-937.68815500000028</v>
      </c>
      <c r="F25" s="16">
        <f>SUM(F26:F28)</f>
        <v>355.63815799999998</v>
      </c>
      <c r="G25" s="16">
        <f>SUM(G26:G28)</f>
        <v>2234.0809999999997</v>
      </c>
      <c r="H25" s="16">
        <f t="shared" si="1"/>
        <v>-1878.4428419999997</v>
      </c>
      <c r="I25" s="16">
        <f>SUM(I26:I28)</f>
        <v>533.15590200000008</v>
      </c>
      <c r="J25" s="16">
        <f>SUM(J26:J28)</f>
        <v>3321.5079999999989</v>
      </c>
      <c r="K25" s="16">
        <f t="shared" si="2"/>
        <v>-2788.3520979999989</v>
      </c>
      <c r="L25" s="16"/>
      <c r="M25" s="16"/>
      <c r="N25" s="16"/>
    </row>
    <row r="26" spans="1:14" ht="18.75" customHeight="1" x14ac:dyDescent="0.35">
      <c r="A26" s="17" t="s">
        <v>49</v>
      </c>
      <c r="B26" s="24" t="s">
        <v>50</v>
      </c>
      <c r="C26" s="19">
        <v>58.594000000000001</v>
      </c>
      <c r="D26" s="19">
        <v>727.03482200000008</v>
      </c>
      <c r="E26" s="16">
        <f t="shared" si="0"/>
        <v>-668.44082200000003</v>
      </c>
      <c r="F26" s="19">
        <v>93.537000000000006</v>
      </c>
      <c r="G26" s="19">
        <v>1874.9781260000002</v>
      </c>
      <c r="H26" s="16">
        <f t="shared" si="1"/>
        <v>-1781.4411260000002</v>
      </c>
      <c r="I26" s="19">
        <v>128.75</v>
      </c>
      <c r="J26" s="19">
        <v>2484.3428949999998</v>
      </c>
      <c r="K26" s="16">
        <f t="shared" si="2"/>
        <v>-2355.5928949999998</v>
      </c>
      <c r="L26" s="19"/>
      <c r="M26" s="19"/>
      <c r="N26" s="16"/>
    </row>
    <row r="27" spans="1:14" ht="18.75" customHeight="1" x14ac:dyDescent="0.35">
      <c r="A27" s="17" t="s">
        <v>51</v>
      </c>
      <c r="B27" s="24" t="s">
        <v>52</v>
      </c>
      <c r="C27" s="19">
        <v>61.405999999999985</v>
      </c>
      <c r="D27" s="19">
        <v>222.96517800000009</v>
      </c>
      <c r="E27" s="16">
        <f t="shared" si="0"/>
        <v>-161.55917800000012</v>
      </c>
      <c r="F27" s="19">
        <v>146.46299999999994</v>
      </c>
      <c r="G27" s="19">
        <v>25.02187399999967</v>
      </c>
      <c r="H27" s="16">
        <f t="shared" si="1"/>
        <v>121.44112600000027</v>
      </c>
      <c r="I27" s="19">
        <v>231.25000000000009</v>
      </c>
      <c r="J27" s="19">
        <v>365.65710499999904</v>
      </c>
      <c r="K27" s="16">
        <f t="shared" si="2"/>
        <v>-134.40710499999895</v>
      </c>
      <c r="L27" s="19"/>
      <c r="M27" s="19"/>
      <c r="N27" s="16"/>
    </row>
    <row r="28" spans="1:14" ht="18.75" customHeight="1" x14ac:dyDescent="0.3">
      <c r="A28" s="17" t="s">
        <v>53</v>
      </c>
      <c r="B28" s="25" t="s">
        <v>54</v>
      </c>
      <c r="C28" s="19">
        <v>56.110844999999998</v>
      </c>
      <c r="D28" s="19">
        <v>163.79900000000001</v>
      </c>
      <c r="E28" s="16">
        <f t="shared" si="0"/>
        <v>-107.68815500000001</v>
      </c>
      <c r="F28" s="19">
        <v>115.638158</v>
      </c>
      <c r="G28" s="19">
        <v>334.08100000000007</v>
      </c>
      <c r="H28" s="16">
        <f t="shared" si="1"/>
        <v>-218.44284200000007</v>
      </c>
      <c r="I28" s="19">
        <v>173.155902</v>
      </c>
      <c r="J28" s="19">
        <v>471.50800000000004</v>
      </c>
      <c r="K28" s="16">
        <f t="shared" si="2"/>
        <v>-298.35209800000007</v>
      </c>
      <c r="L28" s="19"/>
      <c r="M28" s="19"/>
      <c r="N28" s="16"/>
    </row>
    <row r="29" spans="1:14" ht="18.75" customHeight="1" x14ac:dyDescent="0.35">
      <c r="A29" s="17" t="s">
        <v>55</v>
      </c>
      <c r="B29" s="26" t="s">
        <v>56</v>
      </c>
      <c r="C29" s="16">
        <f>SUM(C30:C31)</f>
        <v>183.8</v>
      </c>
      <c r="D29" s="16">
        <f>SUM(D30:D31)</f>
        <v>251.6</v>
      </c>
      <c r="E29" s="16">
        <f t="shared" si="0"/>
        <v>-67.799999999999983</v>
      </c>
      <c r="F29" s="16">
        <f>SUM(F30:F31)</f>
        <v>365.6</v>
      </c>
      <c r="G29" s="16">
        <f>SUM(G30:G31)</f>
        <v>544.40000000000009</v>
      </c>
      <c r="H29" s="16">
        <f t="shared" si="1"/>
        <v>-178.80000000000007</v>
      </c>
      <c r="I29" s="16">
        <f>SUM(I30:I31)</f>
        <v>562.29999999999995</v>
      </c>
      <c r="J29" s="16">
        <f>SUM(J30:J31)</f>
        <v>857.5</v>
      </c>
      <c r="K29" s="16">
        <f t="shared" si="2"/>
        <v>-295.20000000000005</v>
      </c>
      <c r="L29" s="16"/>
      <c r="M29" s="16"/>
      <c r="N29" s="16"/>
    </row>
    <row r="30" spans="1:14" ht="18.75" customHeight="1" x14ac:dyDescent="0.35">
      <c r="A30" s="17" t="s">
        <v>57</v>
      </c>
      <c r="B30" s="24" t="s">
        <v>58</v>
      </c>
      <c r="C30" s="19">
        <v>67</v>
      </c>
      <c r="D30" s="19">
        <v>0</v>
      </c>
      <c r="E30" s="16">
        <f t="shared" si="0"/>
        <v>67</v>
      </c>
      <c r="F30" s="19">
        <v>125</v>
      </c>
      <c r="G30" s="19">
        <v>0</v>
      </c>
      <c r="H30" s="16">
        <f t="shared" si="1"/>
        <v>125</v>
      </c>
      <c r="I30" s="19">
        <v>192</v>
      </c>
      <c r="J30" s="19">
        <v>0</v>
      </c>
      <c r="K30" s="16">
        <f t="shared" si="2"/>
        <v>192</v>
      </c>
      <c r="L30" s="19"/>
      <c r="M30" s="19"/>
      <c r="N30" s="16"/>
    </row>
    <row r="31" spans="1:14" ht="18.75" customHeight="1" x14ac:dyDescent="0.35">
      <c r="A31" s="17" t="s">
        <v>59</v>
      </c>
      <c r="B31" s="24" t="s">
        <v>60</v>
      </c>
      <c r="C31" s="19">
        <v>116.8</v>
      </c>
      <c r="D31" s="19">
        <v>251.6</v>
      </c>
      <c r="E31" s="16">
        <f t="shared" si="0"/>
        <v>-134.80000000000001</v>
      </c>
      <c r="F31" s="19">
        <v>240.60000000000002</v>
      </c>
      <c r="G31" s="19">
        <v>544.40000000000009</v>
      </c>
      <c r="H31" s="16">
        <f t="shared" si="1"/>
        <v>-303.80000000000007</v>
      </c>
      <c r="I31" s="19">
        <v>370.3</v>
      </c>
      <c r="J31" s="19">
        <v>857.5</v>
      </c>
      <c r="K31" s="16">
        <f t="shared" si="2"/>
        <v>-487.2</v>
      </c>
      <c r="L31" s="19"/>
      <c r="M31" s="19"/>
      <c r="N31" s="16"/>
    </row>
    <row r="32" spans="1:14" ht="18.75" customHeight="1" x14ac:dyDescent="0.35">
      <c r="A32" s="17" t="s">
        <v>61</v>
      </c>
      <c r="B32" s="26" t="s">
        <v>62</v>
      </c>
      <c r="C32" s="19">
        <v>53.753621210861937</v>
      </c>
      <c r="D32" s="19">
        <v>379.6217547552863</v>
      </c>
      <c r="E32" s="16">
        <f t="shared" si="0"/>
        <v>-325.86813354442438</v>
      </c>
      <c r="F32" s="19">
        <v>105.12186764568695</v>
      </c>
      <c r="G32" s="19">
        <v>757.65813473453568</v>
      </c>
      <c r="H32" s="16">
        <f t="shared" si="1"/>
        <v>-652.53626708884872</v>
      </c>
      <c r="I32" s="19">
        <v>139.2864746305352</v>
      </c>
      <c r="J32" s="19">
        <v>1079.6628419967133</v>
      </c>
      <c r="K32" s="16">
        <f t="shared" si="2"/>
        <v>-940.3763673661781</v>
      </c>
      <c r="L32" s="19"/>
      <c r="M32" s="19"/>
      <c r="N32" s="16"/>
    </row>
    <row r="33" spans="1:14" ht="18.75" customHeight="1" x14ac:dyDescent="0.35">
      <c r="A33" s="17" t="s">
        <v>63</v>
      </c>
      <c r="B33" s="26" t="s">
        <v>64</v>
      </c>
      <c r="C33" s="19">
        <v>30.5</v>
      </c>
      <c r="D33" s="19">
        <v>0</v>
      </c>
      <c r="E33" s="16">
        <f t="shared" si="0"/>
        <v>30.5</v>
      </c>
      <c r="F33" s="19">
        <v>57.9</v>
      </c>
      <c r="G33" s="19">
        <v>0</v>
      </c>
      <c r="H33" s="16">
        <f t="shared" si="1"/>
        <v>57.9</v>
      </c>
      <c r="I33" s="19">
        <v>82</v>
      </c>
      <c r="J33" s="19">
        <v>0</v>
      </c>
      <c r="K33" s="16">
        <f t="shared" si="2"/>
        <v>82</v>
      </c>
      <c r="L33" s="19"/>
      <c r="M33" s="19"/>
      <c r="N33" s="16"/>
    </row>
    <row r="34" spans="1:14" ht="18.75" customHeight="1" x14ac:dyDescent="0.35">
      <c r="A34" s="17" t="s">
        <v>65</v>
      </c>
      <c r="B34" s="21" t="s">
        <v>66</v>
      </c>
      <c r="C34" s="16">
        <f>SUM(C35:C36)</f>
        <v>118.2</v>
      </c>
      <c r="D34" s="16">
        <f>SUM(D35:D36)</f>
        <v>21.9</v>
      </c>
      <c r="E34" s="16">
        <f t="shared" si="0"/>
        <v>96.300000000000011</v>
      </c>
      <c r="F34" s="16">
        <f>SUM(F35:F36)</f>
        <v>278.7</v>
      </c>
      <c r="G34" s="16">
        <f>SUM(G35:G36)</f>
        <v>48.099999999999994</v>
      </c>
      <c r="H34" s="16">
        <f t="shared" si="1"/>
        <v>230.6</v>
      </c>
      <c r="I34" s="16">
        <f>SUM(I35:I36)</f>
        <v>403</v>
      </c>
      <c r="J34" s="16">
        <f>SUM(J35:J36)</f>
        <v>77.8</v>
      </c>
      <c r="K34" s="16">
        <f t="shared" si="2"/>
        <v>325.2</v>
      </c>
      <c r="L34" s="16"/>
      <c r="M34" s="16"/>
      <c r="N34" s="16"/>
    </row>
    <row r="35" spans="1:14" ht="18.75" customHeight="1" x14ac:dyDescent="0.3">
      <c r="A35" s="17" t="s">
        <v>67</v>
      </c>
      <c r="B35" s="27" t="s">
        <v>68</v>
      </c>
      <c r="C35" s="19">
        <v>118.2</v>
      </c>
      <c r="D35" s="19">
        <v>21.9</v>
      </c>
      <c r="E35" s="16">
        <f t="shared" si="0"/>
        <v>96.300000000000011</v>
      </c>
      <c r="F35" s="19">
        <v>278.7</v>
      </c>
      <c r="G35" s="19">
        <v>48.099999999999994</v>
      </c>
      <c r="H35" s="16">
        <f t="shared" si="1"/>
        <v>230.6</v>
      </c>
      <c r="I35" s="19">
        <v>403</v>
      </c>
      <c r="J35" s="19">
        <v>77.8</v>
      </c>
      <c r="K35" s="16">
        <f t="shared" si="2"/>
        <v>325.2</v>
      </c>
      <c r="L35" s="19"/>
      <c r="M35" s="19"/>
      <c r="N35" s="16"/>
    </row>
    <row r="36" spans="1:14" ht="18.75" customHeight="1" x14ac:dyDescent="0.3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/>
      <c r="M36" s="19"/>
      <c r="N36" s="16"/>
    </row>
    <row r="37" spans="1:14" ht="18.75" customHeight="1" x14ac:dyDescent="0.35">
      <c r="A37" s="17" t="s">
        <v>71</v>
      </c>
      <c r="B37" s="28" t="s">
        <v>72</v>
      </c>
      <c r="C37" s="16">
        <f>SUM(C38:C39)</f>
        <v>283.59464300000002</v>
      </c>
      <c r="D37" s="16">
        <f>SUM(D38:D39)</f>
        <v>497.25605255999994</v>
      </c>
      <c r="E37" s="16">
        <f t="shared" si="0"/>
        <v>-213.66140955999992</v>
      </c>
      <c r="F37" s="16">
        <f>SUM(F38:F39)</f>
        <v>688.40716300000008</v>
      </c>
      <c r="G37" s="16">
        <f>SUM(G38:G39)</f>
        <v>1065.8596375461923</v>
      </c>
      <c r="H37" s="16">
        <f t="shared" si="1"/>
        <v>-377.45247454619221</v>
      </c>
      <c r="I37" s="16">
        <f>SUM(I38:I39)</f>
        <v>1053.3917609999999</v>
      </c>
      <c r="J37" s="16">
        <f>SUM(J38:J39)</f>
        <v>1633.108497046192</v>
      </c>
      <c r="K37" s="16">
        <f t="shared" si="2"/>
        <v>-579.71673604619218</v>
      </c>
      <c r="L37" s="16"/>
      <c r="M37" s="16"/>
      <c r="N37" s="16"/>
    </row>
    <row r="38" spans="1:14" ht="18.75" customHeight="1" x14ac:dyDescent="0.3">
      <c r="A38" s="17" t="s">
        <v>73</v>
      </c>
      <c r="B38" s="27" t="s">
        <v>68</v>
      </c>
      <c r="C38" s="19">
        <v>137.058683</v>
      </c>
      <c r="D38" s="19">
        <v>256.49267255999996</v>
      </c>
      <c r="E38" s="16">
        <f t="shared" si="0"/>
        <v>-119.43398955999996</v>
      </c>
      <c r="F38" s="19">
        <v>395.33524299999999</v>
      </c>
      <c r="G38" s="19">
        <v>584.33287754619232</v>
      </c>
      <c r="H38" s="16">
        <f t="shared" si="1"/>
        <v>-188.99763454619233</v>
      </c>
      <c r="I38" s="19">
        <v>613.78388099999995</v>
      </c>
      <c r="J38" s="19">
        <v>910.81835704619232</v>
      </c>
      <c r="K38" s="16">
        <f t="shared" si="2"/>
        <v>-297.03447604619237</v>
      </c>
      <c r="L38" s="19"/>
      <c r="M38" s="19"/>
      <c r="N38" s="16"/>
    </row>
    <row r="39" spans="1:14" ht="18.75" customHeight="1" x14ac:dyDescent="0.3">
      <c r="A39" s="17" t="s">
        <v>74</v>
      </c>
      <c r="B39" s="27" t="s">
        <v>70</v>
      </c>
      <c r="C39" s="19">
        <v>146.53595999999999</v>
      </c>
      <c r="D39" s="19">
        <v>240.76338000000001</v>
      </c>
      <c r="E39" s="16">
        <f t="shared" si="0"/>
        <v>-94.227420000000023</v>
      </c>
      <c r="F39" s="19">
        <v>293.07192000000003</v>
      </c>
      <c r="G39" s="19">
        <v>481.52675999999997</v>
      </c>
      <c r="H39" s="16">
        <f t="shared" si="1"/>
        <v>-188.45483999999993</v>
      </c>
      <c r="I39" s="19">
        <v>439.60788000000002</v>
      </c>
      <c r="J39" s="19">
        <v>722.29013999999984</v>
      </c>
      <c r="K39" s="16">
        <f t="shared" si="2"/>
        <v>-282.68225999999981</v>
      </c>
      <c r="L39" s="19"/>
      <c r="M39" s="19"/>
      <c r="N39" s="16"/>
    </row>
    <row r="40" spans="1:14" ht="18.75" customHeight="1" x14ac:dyDescent="0.35">
      <c r="A40" s="14" t="s">
        <v>75</v>
      </c>
      <c r="B40" s="29" t="s">
        <v>76</v>
      </c>
      <c r="C40" s="16">
        <f>SUM(C41:C42)</f>
        <v>162.80000000000001</v>
      </c>
      <c r="D40" s="16">
        <f>SUM(D41:D42)</f>
        <v>261.60000000000002</v>
      </c>
      <c r="E40" s="16">
        <f t="shared" si="0"/>
        <v>-98.800000000000011</v>
      </c>
      <c r="F40" s="16">
        <f>SUM(F41:F42)</f>
        <v>1427.5</v>
      </c>
      <c r="G40" s="16">
        <f>SUM(G41:G42)</f>
        <v>585.5</v>
      </c>
      <c r="H40" s="16">
        <f t="shared" si="1"/>
        <v>842</v>
      </c>
      <c r="I40" s="16">
        <f>SUM(I41:I42)</f>
        <v>1696.6000000000001</v>
      </c>
      <c r="J40" s="16">
        <f>SUM(J41:J42)</f>
        <v>815.6</v>
      </c>
      <c r="K40" s="16">
        <f t="shared" si="2"/>
        <v>881.00000000000011</v>
      </c>
      <c r="L40" s="16"/>
      <c r="M40" s="16"/>
      <c r="N40" s="16"/>
    </row>
    <row r="41" spans="1:14" ht="18.75" customHeight="1" x14ac:dyDescent="0.35">
      <c r="A41" s="17" t="s">
        <v>77</v>
      </c>
      <c r="B41" s="21" t="s">
        <v>78</v>
      </c>
      <c r="C41" s="19">
        <v>58</v>
      </c>
      <c r="D41" s="19">
        <v>261.60000000000002</v>
      </c>
      <c r="E41" s="16">
        <f t="shared" si="0"/>
        <v>-203.60000000000002</v>
      </c>
      <c r="F41" s="19">
        <v>134.1</v>
      </c>
      <c r="G41" s="19">
        <v>585.5</v>
      </c>
      <c r="H41" s="16">
        <f t="shared" si="1"/>
        <v>-451.4</v>
      </c>
      <c r="I41" s="19">
        <v>192.8</v>
      </c>
      <c r="J41" s="19">
        <v>815.6</v>
      </c>
      <c r="K41" s="16">
        <f t="shared" si="2"/>
        <v>-622.79999999999995</v>
      </c>
      <c r="L41" s="19"/>
      <c r="M41" s="19"/>
      <c r="N41" s="16"/>
    </row>
    <row r="42" spans="1:14" ht="18.75" customHeight="1" x14ac:dyDescent="0.35">
      <c r="A42" s="17" t="s">
        <v>79</v>
      </c>
      <c r="B42" s="21" t="s">
        <v>80</v>
      </c>
      <c r="C42" s="19">
        <v>104.8</v>
      </c>
      <c r="D42" s="19">
        <v>0</v>
      </c>
      <c r="E42" s="16">
        <f t="shared" si="0"/>
        <v>104.8</v>
      </c>
      <c r="F42" s="19">
        <v>1293.4000000000001</v>
      </c>
      <c r="G42" s="19">
        <v>0</v>
      </c>
      <c r="H42" s="16">
        <f t="shared" si="1"/>
        <v>1293.4000000000001</v>
      </c>
      <c r="I42" s="19">
        <v>1503.8000000000002</v>
      </c>
      <c r="J42" s="19">
        <v>0</v>
      </c>
      <c r="K42" s="16">
        <f t="shared" si="2"/>
        <v>1503.8000000000002</v>
      </c>
      <c r="L42" s="19"/>
      <c r="M42" s="19"/>
      <c r="N42" s="16"/>
    </row>
    <row r="43" spans="1:14" ht="18.75" customHeight="1" x14ac:dyDescent="0.35">
      <c r="A43" s="30"/>
      <c r="B43" s="31"/>
      <c r="C43" s="12" t="s">
        <v>81</v>
      </c>
      <c r="D43" s="12" t="s">
        <v>82</v>
      </c>
      <c r="E43" s="12" t="s">
        <v>8</v>
      </c>
      <c r="F43" s="12" t="s">
        <v>81</v>
      </c>
      <c r="G43" s="12" t="s">
        <v>82</v>
      </c>
      <c r="H43" s="12" t="s">
        <v>8</v>
      </c>
      <c r="I43" s="12" t="s">
        <v>81</v>
      </c>
      <c r="J43" s="12" t="s">
        <v>82</v>
      </c>
      <c r="K43" s="12" t="s">
        <v>8</v>
      </c>
      <c r="L43" s="12" t="s">
        <v>81</v>
      </c>
      <c r="M43" s="12" t="s">
        <v>82</v>
      </c>
      <c r="N43" s="12" t="s">
        <v>8</v>
      </c>
    </row>
    <row r="44" spans="1:14" ht="18.75" customHeight="1" x14ac:dyDescent="0.35">
      <c r="A44" s="14" t="s">
        <v>83</v>
      </c>
      <c r="B44" s="32" t="s">
        <v>84</v>
      </c>
      <c r="C44" s="16">
        <f>+C45+C61+E72+C77+C91</f>
        <v>7929.0738759675032</v>
      </c>
      <c r="D44" s="16">
        <f>+D45+D61+D77</f>
        <v>8261.7778130328807</v>
      </c>
      <c r="E44" s="16">
        <f t="shared" si="0"/>
        <v>-332.70393706537743</v>
      </c>
      <c r="F44" s="16">
        <f>+F45+F61+H72+F77+F91</f>
        <v>9884.4951078721879</v>
      </c>
      <c r="G44" s="16">
        <f>+G45+G61+G77</f>
        <v>8637.8006644918933</v>
      </c>
      <c r="H44" s="16">
        <f t="shared" ref="H44:H71" si="3">+F44-G44</f>
        <v>1246.6944433802946</v>
      </c>
      <c r="I44" s="16">
        <f>+I45+I61+K72+I77+I91</f>
        <v>12041.955545775725</v>
      </c>
      <c r="J44" s="16">
        <f>+J45+J61+J77</f>
        <v>12221.744527983828</v>
      </c>
      <c r="K44" s="16">
        <f t="shared" ref="K44:K71" si="4">+I44-J44</f>
        <v>-179.78898220810333</v>
      </c>
      <c r="L44" s="16"/>
      <c r="M44" s="16"/>
      <c r="N44" s="16"/>
    </row>
    <row r="45" spans="1:14" ht="18.75" customHeight="1" x14ac:dyDescent="0.3">
      <c r="A45" s="17" t="s">
        <v>85</v>
      </c>
      <c r="B45" s="33" t="s">
        <v>48</v>
      </c>
      <c r="C45" s="16">
        <f>+C46+C51+C56</f>
        <v>1120.2025966499998</v>
      </c>
      <c r="D45" s="16">
        <f>+D46+D51+D56</f>
        <v>1049.3960046700001</v>
      </c>
      <c r="E45" s="16">
        <f t="shared" si="0"/>
        <v>70.806591979999666</v>
      </c>
      <c r="F45" s="16">
        <f>+F46+F51+F56</f>
        <v>1584.5232934400001</v>
      </c>
      <c r="G45" s="16">
        <f>+G46+G51+G56</f>
        <v>1329.1829654299995</v>
      </c>
      <c r="H45" s="16">
        <f t="shared" si="3"/>
        <v>255.34032801000058</v>
      </c>
      <c r="I45" s="16">
        <f>+I46+I51+I56</f>
        <v>1859.7876595500004</v>
      </c>
      <c r="J45" s="16">
        <f>+J46+J51+J56</f>
        <v>2269.6361774399993</v>
      </c>
      <c r="K45" s="16">
        <f t="shared" si="4"/>
        <v>-409.8485178899989</v>
      </c>
      <c r="L45" s="16"/>
      <c r="M45" s="16"/>
      <c r="N45" s="16"/>
    </row>
    <row r="46" spans="1:14" ht="18.75" customHeight="1" x14ac:dyDescent="0.3">
      <c r="A46" s="17" t="s">
        <v>86</v>
      </c>
      <c r="B46" s="34" t="s">
        <v>87</v>
      </c>
      <c r="C46" s="16">
        <f>SUM(C47:C50)</f>
        <v>27.433000000000003</v>
      </c>
      <c r="D46" s="16">
        <f>SUM(D47:D50)</f>
        <v>137.80540399999998</v>
      </c>
      <c r="E46" s="16">
        <f t="shared" si="0"/>
        <v>-110.37240399999997</v>
      </c>
      <c r="F46" s="16">
        <f>SUM(F47:F50)</f>
        <v>-2.1930000000000014</v>
      </c>
      <c r="G46" s="16">
        <f>SUM(G47:G50)</f>
        <v>281.448463</v>
      </c>
      <c r="H46" s="16">
        <f t="shared" si="3"/>
        <v>-283.64146299999999</v>
      </c>
      <c r="I46" s="16">
        <f>SUM(I47:I50)</f>
        <v>341.12299999999999</v>
      </c>
      <c r="J46" s="16">
        <f>SUM(J47:J50)</f>
        <v>605.13849200000004</v>
      </c>
      <c r="K46" s="16">
        <f t="shared" si="4"/>
        <v>-264.01549200000005</v>
      </c>
      <c r="L46" s="16"/>
      <c r="M46" s="16"/>
      <c r="N46" s="16"/>
    </row>
    <row r="47" spans="1:14" ht="18.75" customHeight="1" x14ac:dyDescent="0.3">
      <c r="A47" s="17" t="s">
        <v>88</v>
      </c>
      <c r="B47" s="36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3"/>
        <v>0</v>
      </c>
      <c r="I47" s="19">
        <v>0</v>
      </c>
      <c r="J47" s="19">
        <v>0</v>
      </c>
      <c r="K47" s="16">
        <f t="shared" si="4"/>
        <v>0</v>
      </c>
      <c r="L47" s="19"/>
      <c r="M47" s="19"/>
      <c r="N47" s="16"/>
    </row>
    <row r="48" spans="1:14" ht="18.75" customHeight="1" x14ac:dyDescent="0.3">
      <c r="A48" s="17" t="s">
        <v>90</v>
      </c>
      <c r="B48" s="36" t="s">
        <v>91</v>
      </c>
      <c r="C48" s="19">
        <v>0</v>
      </c>
      <c r="D48" s="19">
        <v>2.2964040000000003</v>
      </c>
      <c r="E48" s="16">
        <f t="shared" si="0"/>
        <v>-2.2964040000000003</v>
      </c>
      <c r="F48" s="19">
        <v>0</v>
      </c>
      <c r="G48" s="19">
        <v>384.39146299999999</v>
      </c>
      <c r="H48" s="16">
        <f t="shared" si="3"/>
        <v>-384.39146299999999</v>
      </c>
      <c r="I48" s="19">
        <v>360</v>
      </c>
      <c r="J48" s="19">
        <v>546.05749200000002</v>
      </c>
      <c r="K48" s="16">
        <f t="shared" si="4"/>
        <v>-186.05749200000002</v>
      </c>
      <c r="L48" s="19"/>
      <c r="M48" s="19"/>
      <c r="N48" s="16"/>
    </row>
    <row r="49" spans="1:14" ht="18.75" customHeight="1" x14ac:dyDescent="0.3">
      <c r="A49" s="17" t="s">
        <v>92</v>
      </c>
      <c r="B49" s="36" t="s">
        <v>68</v>
      </c>
      <c r="C49" s="19">
        <v>0</v>
      </c>
      <c r="D49" s="19">
        <v>0</v>
      </c>
      <c r="E49" s="16">
        <f t="shared" si="0"/>
        <v>0</v>
      </c>
      <c r="F49" s="19">
        <v>0</v>
      </c>
      <c r="G49" s="19">
        <v>0</v>
      </c>
      <c r="H49" s="16">
        <f t="shared" si="3"/>
        <v>0</v>
      </c>
      <c r="I49" s="19">
        <v>0</v>
      </c>
      <c r="J49" s="19">
        <v>0</v>
      </c>
      <c r="K49" s="16">
        <f t="shared" si="4"/>
        <v>0</v>
      </c>
      <c r="L49" s="19"/>
      <c r="M49" s="19"/>
      <c r="N49" s="16"/>
    </row>
    <row r="50" spans="1:14" ht="18.75" customHeight="1" x14ac:dyDescent="0.3">
      <c r="A50" s="17" t="s">
        <v>93</v>
      </c>
      <c r="B50" s="36" t="s">
        <v>70</v>
      </c>
      <c r="C50" s="19">
        <v>27.433000000000003</v>
      </c>
      <c r="D50" s="19">
        <v>135.50899999999999</v>
      </c>
      <c r="E50" s="16">
        <f t="shared" si="0"/>
        <v>-108.07599999999998</v>
      </c>
      <c r="F50" s="19">
        <v>-2.1930000000000014</v>
      </c>
      <c r="G50" s="19">
        <v>-102.94299999999998</v>
      </c>
      <c r="H50" s="16">
        <f t="shared" si="3"/>
        <v>100.74999999999999</v>
      </c>
      <c r="I50" s="19">
        <v>-18.877000000000002</v>
      </c>
      <c r="J50" s="19">
        <v>59.081000000000003</v>
      </c>
      <c r="K50" s="16">
        <f t="shared" si="4"/>
        <v>-77.957999999999998</v>
      </c>
      <c r="L50" s="19"/>
      <c r="M50" s="19"/>
      <c r="N50" s="16"/>
    </row>
    <row r="51" spans="1:14" ht="18.75" customHeight="1" x14ac:dyDescent="0.3">
      <c r="A51" s="17" t="s">
        <v>94</v>
      </c>
      <c r="B51" s="35" t="s">
        <v>52</v>
      </c>
      <c r="C51" s="16">
        <f>SUM(C52:C55)</f>
        <v>61.405999999999985</v>
      </c>
      <c r="D51" s="16">
        <f>SUM(D52:D55)</f>
        <v>222.96517800000009</v>
      </c>
      <c r="E51" s="16">
        <f t="shared" si="0"/>
        <v>-161.55917800000012</v>
      </c>
      <c r="F51" s="16">
        <f>SUM(F52:F55)</f>
        <v>146.46299999999994</v>
      </c>
      <c r="G51" s="16">
        <f>SUM(G52:G55)</f>
        <v>25.021873999999642</v>
      </c>
      <c r="H51" s="16">
        <f t="shared" si="3"/>
        <v>121.4411260000003</v>
      </c>
      <c r="I51" s="16">
        <f>SUM(I52:I55)</f>
        <v>231.25000000000009</v>
      </c>
      <c r="J51" s="16">
        <f>SUM(J52:J55)</f>
        <v>365.65710499999904</v>
      </c>
      <c r="K51" s="16">
        <f t="shared" si="4"/>
        <v>-134.40710499999895</v>
      </c>
      <c r="L51" s="16"/>
      <c r="M51" s="16"/>
      <c r="N51" s="16"/>
    </row>
    <row r="52" spans="1:14" ht="18.75" customHeight="1" x14ac:dyDescent="0.3">
      <c r="A52" s="17" t="s">
        <v>95</v>
      </c>
      <c r="B52" s="36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3"/>
        <v>0</v>
      </c>
      <c r="I52" s="19">
        <v>0</v>
      </c>
      <c r="J52" s="19">
        <v>0</v>
      </c>
      <c r="K52" s="16">
        <f t="shared" si="4"/>
        <v>0</v>
      </c>
      <c r="L52" s="19"/>
      <c r="M52" s="19"/>
      <c r="N52" s="16"/>
    </row>
    <row r="53" spans="1:14" ht="18.75" customHeight="1" x14ac:dyDescent="0.3">
      <c r="A53" s="17" t="s">
        <v>96</v>
      </c>
      <c r="B53" s="36" t="s">
        <v>91</v>
      </c>
      <c r="C53" s="19">
        <v>-23.089199000000001</v>
      </c>
      <c r="D53" s="19">
        <v>-138.90920299999999</v>
      </c>
      <c r="E53" s="16">
        <f t="shared" si="0"/>
        <v>115.82000399999998</v>
      </c>
      <c r="F53" s="19">
        <v>-15.619274000000001</v>
      </c>
      <c r="G53" s="19">
        <v>-76.962180000000004</v>
      </c>
      <c r="H53" s="16">
        <f t="shared" si="3"/>
        <v>61.342905999999999</v>
      </c>
      <c r="I53" s="19">
        <v>-9.2664240000000007</v>
      </c>
      <c r="J53" s="19">
        <v>49.99276399999998</v>
      </c>
      <c r="K53" s="16">
        <f t="shared" si="4"/>
        <v>-59.25918799999998</v>
      </c>
      <c r="L53" s="19"/>
      <c r="M53" s="19"/>
      <c r="N53" s="16"/>
    </row>
    <row r="54" spans="1:14" ht="18.75" customHeight="1" x14ac:dyDescent="0.3">
      <c r="A54" s="17" t="s">
        <v>97</v>
      </c>
      <c r="B54" s="36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3"/>
        <v>0</v>
      </c>
      <c r="I54" s="19">
        <v>0</v>
      </c>
      <c r="J54" s="19">
        <v>0</v>
      </c>
      <c r="K54" s="16">
        <f t="shared" si="4"/>
        <v>0</v>
      </c>
      <c r="L54" s="19"/>
      <c r="M54" s="19"/>
      <c r="N54" s="16"/>
    </row>
    <row r="55" spans="1:14" ht="18.75" customHeight="1" x14ac:dyDescent="0.3">
      <c r="A55" s="17" t="s">
        <v>98</v>
      </c>
      <c r="B55" s="36" t="s">
        <v>70</v>
      </c>
      <c r="C55" s="19">
        <v>84.495198999999985</v>
      </c>
      <c r="D55" s="19">
        <v>361.87438100000008</v>
      </c>
      <c r="E55" s="16">
        <f t="shared" si="0"/>
        <v>-277.37918200000013</v>
      </c>
      <c r="F55" s="19">
        <v>162.08227399999993</v>
      </c>
      <c r="G55" s="19">
        <v>101.98405399999965</v>
      </c>
      <c r="H55" s="16">
        <f t="shared" si="3"/>
        <v>60.098220000000282</v>
      </c>
      <c r="I55" s="19">
        <v>240.51642400000009</v>
      </c>
      <c r="J55" s="19">
        <v>315.66434099999907</v>
      </c>
      <c r="K55" s="16">
        <f t="shared" si="4"/>
        <v>-75.147916999998984</v>
      </c>
      <c r="L55" s="19"/>
      <c r="M55" s="19"/>
      <c r="N55" s="16"/>
    </row>
    <row r="56" spans="1:14" ht="18.75" customHeight="1" x14ac:dyDescent="0.3">
      <c r="A56" s="17" t="s">
        <v>99</v>
      </c>
      <c r="B56" s="34" t="s">
        <v>54</v>
      </c>
      <c r="C56" s="16">
        <f>SUM(C57:C60)</f>
        <v>1031.3635966499999</v>
      </c>
      <c r="D56" s="16">
        <f>SUM(D57:D60)</f>
        <v>688.62542267000003</v>
      </c>
      <c r="E56" s="16">
        <f t="shared" si="0"/>
        <v>342.73817397999983</v>
      </c>
      <c r="F56" s="16">
        <f>SUM(F57:F60)</f>
        <v>1440.2532934400001</v>
      </c>
      <c r="G56" s="16">
        <f>SUM(G57:G60)</f>
        <v>1022.71262843</v>
      </c>
      <c r="H56" s="16">
        <f t="shared" si="3"/>
        <v>417.54066501000011</v>
      </c>
      <c r="I56" s="16">
        <f>SUM(I57:I60)</f>
        <v>1287.4146595500004</v>
      </c>
      <c r="J56" s="16">
        <f>SUM(J57:J60)</f>
        <v>1298.8405804400002</v>
      </c>
      <c r="K56" s="16">
        <f t="shared" si="4"/>
        <v>-11.425920889999816</v>
      </c>
      <c r="L56" s="16"/>
      <c r="M56" s="16"/>
      <c r="N56" s="16"/>
    </row>
    <row r="57" spans="1:14" ht="18.75" customHeight="1" x14ac:dyDescent="0.3">
      <c r="A57" s="17" t="s">
        <v>100</v>
      </c>
      <c r="B57" s="36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3"/>
        <v>0</v>
      </c>
      <c r="I57" s="19">
        <v>0</v>
      </c>
      <c r="J57" s="19">
        <v>0</v>
      </c>
      <c r="K57" s="16">
        <f t="shared" si="4"/>
        <v>0</v>
      </c>
      <c r="L57" s="19"/>
      <c r="M57" s="19"/>
      <c r="N57" s="16"/>
    </row>
    <row r="58" spans="1:14" ht="18.75" customHeight="1" x14ac:dyDescent="0.3">
      <c r="A58" s="17" t="s">
        <v>101</v>
      </c>
      <c r="B58" s="36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3"/>
        <v>0</v>
      </c>
      <c r="I58" s="19">
        <v>0</v>
      </c>
      <c r="J58" s="19">
        <v>0</v>
      </c>
      <c r="K58" s="16">
        <f t="shared" si="4"/>
        <v>0</v>
      </c>
      <c r="L58" s="19"/>
      <c r="M58" s="19"/>
      <c r="N58" s="16"/>
    </row>
    <row r="59" spans="1:14" ht="18.75" customHeight="1" x14ac:dyDescent="0.3">
      <c r="A59" s="17" t="s">
        <v>102</v>
      </c>
      <c r="B59" s="36" t="s">
        <v>68</v>
      </c>
      <c r="C59" s="19">
        <v>0</v>
      </c>
      <c r="D59" s="19">
        <v>0</v>
      </c>
      <c r="E59" s="16">
        <f t="shared" si="0"/>
        <v>0</v>
      </c>
      <c r="F59" s="19">
        <v>0</v>
      </c>
      <c r="G59" s="19">
        <v>0</v>
      </c>
      <c r="H59" s="16">
        <f t="shared" si="3"/>
        <v>0</v>
      </c>
      <c r="I59" s="19">
        <v>0</v>
      </c>
      <c r="J59" s="19">
        <v>0</v>
      </c>
      <c r="K59" s="16">
        <f t="shared" si="4"/>
        <v>0</v>
      </c>
      <c r="L59" s="19"/>
      <c r="M59" s="19"/>
      <c r="N59" s="16"/>
    </row>
    <row r="60" spans="1:14" ht="18.75" customHeight="1" x14ac:dyDescent="0.3">
      <c r="A60" s="17" t="s">
        <v>103</v>
      </c>
      <c r="B60" s="36" t="s">
        <v>70</v>
      </c>
      <c r="C60" s="19">
        <v>1031.3635966499999</v>
      </c>
      <c r="D60" s="19">
        <v>688.62542267000003</v>
      </c>
      <c r="E60" s="16">
        <f t="shared" si="0"/>
        <v>342.73817397999983</v>
      </c>
      <c r="F60" s="19">
        <v>1440.2532934400001</v>
      </c>
      <c r="G60" s="19">
        <v>1022.71262843</v>
      </c>
      <c r="H60" s="16">
        <f t="shared" si="3"/>
        <v>417.54066501000011</v>
      </c>
      <c r="I60" s="19">
        <v>1287.4146595500004</v>
      </c>
      <c r="J60" s="19">
        <v>1298.8405804400002</v>
      </c>
      <c r="K60" s="16">
        <f t="shared" si="4"/>
        <v>-11.425920889999816</v>
      </c>
      <c r="L60" s="19"/>
      <c r="M60" s="19"/>
      <c r="N60" s="16"/>
    </row>
    <row r="61" spans="1:14" ht="18.75" customHeight="1" x14ac:dyDescent="0.3">
      <c r="A61" s="17" t="s">
        <v>104</v>
      </c>
      <c r="B61" s="33" t="s">
        <v>56</v>
      </c>
      <c r="C61" s="16">
        <f>+C62+C67</f>
        <v>1647.9999999999998</v>
      </c>
      <c r="D61" s="16">
        <f>+D62+D67</f>
        <v>5446.5</v>
      </c>
      <c r="E61" s="16">
        <f t="shared" si="0"/>
        <v>-3798.5</v>
      </c>
      <c r="F61" s="16">
        <f>+F62+F67</f>
        <v>3110.7</v>
      </c>
      <c r="G61" s="16">
        <f>+G62+G67</f>
        <v>7594.0999999999995</v>
      </c>
      <c r="H61" s="16">
        <f t="shared" si="3"/>
        <v>-4483.3999999999996</v>
      </c>
      <c r="I61" s="16">
        <f>+I62+I67</f>
        <v>3795.3</v>
      </c>
      <c r="J61" s="16">
        <f>+J62+J67</f>
        <v>8473.6999999999989</v>
      </c>
      <c r="K61" s="16">
        <f t="shared" si="4"/>
        <v>-4678.3999999999987</v>
      </c>
      <c r="L61" s="16"/>
      <c r="M61" s="16"/>
      <c r="N61" s="16"/>
    </row>
    <row r="62" spans="1:14" ht="18.75" customHeight="1" x14ac:dyDescent="0.3">
      <c r="A62" s="17" t="s">
        <v>105</v>
      </c>
      <c r="B62" s="34" t="s">
        <v>58</v>
      </c>
      <c r="C62" s="16">
        <f>SUM(C63:C66)</f>
        <v>902.09999999999991</v>
      </c>
      <c r="D62" s="16">
        <f>SUM(D63:D66)</f>
        <v>0</v>
      </c>
      <c r="E62" s="16">
        <f t="shared" si="0"/>
        <v>902.09999999999991</v>
      </c>
      <c r="F62" s="16">
        <f>SUM(F63:F66)</f>
        <v>1833.7</v>
      </c>
      <c r="G62" s="16">
        <f>SUM(G63:G66)</f>
        <v>0</v>
      </c>
      <c r="H62" s="16">
        <f t="shared" si="3"/>
        <v>1833.7</v>
      </c>
      <c r="I62" s="16">
        <f>SUM(I63:I66)</f>
        <v>2378.4</v>
      </c>
      <c r="J62" s="16">
        <f>SUM(J63:J66)</f>
        <v>0</v>
      </c>
      <c r="K62" s="16">
        <f t="shared" si="4"/>
        <v>2378.4</v>
      </c>
      <c r="L62" s="16"/>
      <c r="M62" s="16"/>
      <c r="N62" s="16"/>
    </row>
    <row r="63" spans="1:14" ht="18.75" customHeight="1" x14ac:dyDescent="0.3">
      <c r="A63" s="17" t="s">
        <v>106</v>
      </c>
      <c r="B63" s="36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3"/>
        <v>0</v>
      </c>
      <c r="I63" s="19">
        <v>0</v>
      </c>
      <c r="J63" s="19">
        <v>0</v>
      </c>
      <c r="K63" s="16">
        <f t="shared" si="4"/>
        <v>0</v>
      </c>
      <c r="L63" s="19"/>
      <c r="M63" s="19"/>
      <c r="N63" s="16"/>
    </row>
    <row r="64" spans="1:14" ht="18.75" customHeight="1" x14ac:dyDescent="0.3">
      <c r="A64" s="17" t="s">
        <v>107</v>
      </c>
      <c r="B64" s="36" t="s">
        <v>91</v>
      </c>
      <c r="C64" s="19">
        <v>-1.7</v>
      </c>
      <c r="D64" s="19">
        <v>0</v>
      </c>
      <c r="E64" s="16">
        <f t="shared" si="0"/>
        <v>-1.7</v>
      </c>
      <c r="F64" s="19">
        <v>-10.5</v>
      </c>
      <c r="G64" s="19">
        <v>0</v>
      </c>
      <c r="H64" s="16">
        <f t="shared" si="3"/>
        <v>-10.5</v>
      </c>
      <c r="I64" s="19">
        <v>8.8000000000000007</v>
      </c>
      <c r="J64" s="19">
        <v>0</v>
      </c>
      <c r="K64" s="16">
        <f t="shared" si="4"/>
        <v>8.8000000000000007</v>
      </c>
      <c r="L64" s="19"/>
      <c r="M64" s="19"/>
      <c r="N64" s="16"/>
    </row>
    <row r="65" spans="1:14" ht="18.75" customHeight="1" x14ac:dyDescent="0.3">
      <c r="A65" s="17" t="s">
        <v>108</v>
      </c>
      <c r="B65" s="36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3"/>
        <v>0</v>
      </c>
      <c r="I65" s="19">
        <v>0</v>
      </c>
      <c r="J65" s="19">
        <v>0</v>
      </c>
      <c r="K65" s="16">
        <f t="shared" si="4"/>
        <v>0</v>
      </c>
      <c r="L65" s="19"/>
      <c r="M65" s="19"/>
      <c r="N65" s="16"/>
    </row>
    <row r="66" spans="1:14" ht="18.75" customHeight="1" x14ac:dyDescent="0.3">
      <c r="A66" s="17" t="s">
        <v>109</v>
      </c>
      <c r="B66" s="36" t="s">
        <v>70</v>
      </c>
      <c r="C66" s="19">
        <v>903.8</v>
      </c>
      <c r="D66" s="19">
        <v>0</v>
      </c>
      <c r="E66" s="16">
        <f t="shared" si="0"/>
        <v>903.8</v>
      </c>
      <c r="F66" s="19">
        <v>1844.2</v>
      </c>
      <c r="G66" s="19">
        <v>0</v>
      </c>
      <c r="H66" s="16">
        <f t="shared" si="3"/>
        <v>1844.2</v>
      </c>
      <c r="I66" s="19">
        <v>2369.6</v>
      </c>
      <c r="J66" s="19">
        <v>0</v>
      </c>
      <c r="K66" s="16">
        <f t="shared" si="4"/>
        <v>2369.6</v>
      </c>
      <c r="L66" s="19"/>
      <c r="M66" s="19"/>
      <c r="N66" s="16"/>
    </row>
    <row r="67" spans="1:14" ht="18.75" customHeight="1" x14ac:dyDescent="0.3">
      <c r="A67" s="17" t="s">
        <v>110</v>
      </c>
      <c r="B67" s="34" t="s">
        <v>60</v>
      </c>
      <c r="C67" s="16">
        <f>SUM(C68:C71)</f>
        <v>745.89999999999986</v>
      </c>
      <c r="D67" s="16">
        <f>SUM(D68:D71)</f>
        <v>5446.5</v>
      </c>
      <c r="E67" s="16">
        <f t="shared" si="0"/>
        <v>-4700.6000000000004</v>
      </c>
      <c r="F67" s="16">
        <f>SUM(F68:F71)</f>
        <v>1277</v>
      </c>
      <c r="G67" s="16">
        <f>SUM(G68:G71)</f>
        <v>7594.0999999999995</v>
      </c>
      <c r="H67" s="16">
        <f t="shared" si="3"/>
        <v>-6317.0999999999995</v>
      </c>
      <c r="I67" s="16">
        <f>SUM(I68:I71)</f>
        <v>1416.9</v>
      </c>
      <c r="J67" s="16">
        <f>SUM(J68:J71)</f>
        <v>8473.6999999999989</v>
      </c>
      <c r="K67" s="16">
        <f t="shared" si="4"/>
        <v>-7056.7999999999993</v>
      </c>
      <c r="L67" s="16"/>
      <c r="M67" s="16"/>
      <c r="N67" s="16"/>
    </row>
    <row r="68" spans="1:14" ht="18.75" customHeight="1" x14ac:dyDescent="0.3">
      <c r="A68" s="17" t="s">
        <v>111</v>
      </c>
      <c r="B68" s="36" t="s">
        <v>89</v>
      </c>
      <c r="C68" s="19">
        <v>604.59999999999991</v>
      </c>
      <c r="D68" s="19">
        <v>0</v>
      </c>
      <c r="E68" s="16">
        <f t="shared" si="0"/>
        <v>604.59999999999991</v>
      </c>
      <c r="F68" s="19">
        <v>1086.8</v>
      </c>
      <c r="G68" s="19">
        <v>0</v>
      </c>
      <c r="H68" s="16">
        <f t="shared" si="3"/>
        <v>1086.8</v>
      </c>
      <c r="I68" s="19">
        <v>1250.0999999999999</v>
      </c>
      <c r="J68" s="19">
        <v>0</v>
      </c>
      <c r="K68" s="16">
        <f t="shared" si="4"/>
        <v>1250.0999999999999</v>
      </c>
      <c r="L68" s="19"/>
      <c r="M68" s="19"/>
      <c r="N68" s="16"/>
    </row>
    <row r="69" spans="1:14" ht="18.75" customHeight="1" x14ac:dyDescent="0.3">
      <c r="A69" s="17" t="s">
        <v>112</v>
      </c>
      <c r="B69" s="36" t="s">
        <v>91</v>
      </c>
      <c r="C69" s="19">
        <v>426</v>
      </c>
      <c r="D69" s="19">
        <v>24.4</v>
      </c>
      <c r="E69" s="16">
        <f t="shared" si="0"/>
        <v>401.6</v>
      </c>
      <c r="F69" s="19">
        <v>700.1</v>
      </c>
      <c r="G69" s="19">
        <v>608.70000000000005</v>
      </c>
      <c r="H69" s="16">
        <f t="shared" si="3"/>
        <v>91.399999999999977</v>
      </c>
      <c r="I69" s="19">
        <v>695.7</v>
      </c>
      <c r="J69" s="19">
        <v>1097.3</v>
      </c>
      <c r="K69" s="16">
        <f t="shared" si="4"/>
        <v>-401.59999999999991</v>
      </c>
      <c r="L69" s="19"/>
      <c r="M69" s="19"/>
      <c r="N69" s="16"/>
    </row>
    <row r="70" spans="1:14" ht="18.75" customHeight="1" x14ac:dyDescent="0.3">
      <c r="A70" s="17" t="s">
        <v>113</v>
      </c>
      <c r="B70" s="36" t="s">
        <v>68</v>
      </c>
      <c r="C70" s="19">
        <v>0</v>
      </c>
      <c r="D70" s="19">
        <v>5435.3</v>
      </c>
      <c r="E70" s="16">
        <f t="shared" ref="E70:E91" si="5">+C70-D70</f>
        <v>-5435.3</v>
      </c>
      <c r="F70" s="19">
        <v>0</v>
      </c>
      <c r="G70" s="19">
        <v>6992.4</v>
      </c>
      <c r="H70" s="16">
        <f t="shared" si="3"/>
        <v>-6992.4</v>
      </c>
      <c r="I70" s="19">
        <v>0</v>
      </c>
      <c r="J70" s="19">
        <v>7387.9</v>
      </c>
      <c r="K70" s="16">
        <f t="shared" si="4"/>
        <v>-7387.9</v>
      </c>
      <c r="L70" s="19"/>
      <c r="M70" s="19"/>
      <c r="N70" s="16"/>
    </row>
    <row r="71" spans="1:14" ht="18.75" customHeight="1" x14ac:dyDescent="0.3">
      <c r="A71" s="17" t="s">
        <v>114</v>
      </c>
      <c r="B71" s="36" t="s">
        <v>70</v>
      </c>
      <c r="C71" s="19">
        <v>-284.70000000000005</v>
      </c>
      <c r="D71" s="19">
        <v>-13.199999999999998</v>
      </c>
      <c r="E71" s="16">
        <f t="shared" si="5"/>
        <v>-271.50000000000006</v>
      </c>
      <c r="F71" s="19">
        <v>-509.9</v>
      </c>
      <c r="G71" s="19">
        <v>-7</v>
      </c>
      <c r="H71" s="16">
        <f t="shared" si="3"/>
        <v>-502.9</v>
      </c>
      <c r="I71" s="19">
        <v>-528.9</v>
      </c>
      <c r="J71" s="19">
        <v>-11.500000000000004</v>
      </c>
      <c r="K71" s="16">
        <f t="shared" si="4"/>
        <v>-517.4</v>
      </c>
      <c r="L71" s="19"/>
      <c r="M71" s="19"/>
      <c r="N71" s="16"/>
    </row>
    <row r="72" spans="1:14" ht="18.75" customHeight="1" x14ac:dyDescent="0.3">
      <c r="A72" s="17" t="s">
        <v>115</v>
      </c>
      <c r="B72" s="33" t="s">
        <v>116</v>
      </c>
      <c r="C72" s="37"/>
      <c r="D72" s="37"/>
      <c r="E72" s="16">
        <f>SUM(E73:E76)</f>
        <v>66.307477790000007</v>
      </c>
      <c r="F72" s="37"/>
      <c r="G72" s="37"/>
      <c r="H72" s="16">
        <f>SUM(H73:H76)</f>
        <v>189.76306368000002</v>
      </c>
      <c r="I72" s="37"/>
      <c r="J72" s="37"/>
      <c r="K72" s="16">
        <f>SUM(K73:K76)</f>
        <v>103.62410523</v>
      </c>
      <c r="L72" s="37"/>
      <c r="M72" s="37"/>
      <c r="N72" s="16"/>
    </row>
    <row r="73" spans="1:14" ht="18.75" customHeight="1" x14ac:dyDescent="0.3">
      <c r="A73" s="17" t="s">
        <v>117</v>
      </c>
      <c r="B73" s="36" t="s">
        <v>89</v>
      </c>
      <c r="C73" s="37"/>
      <c r="D73" s="37"/>
      <c r="E73" s="19">
        <v>-3.4</v>
      </c>
      <c r="F73" s="37"/>
      <c r="G73" s="37"/>
      <c r="H73" s="19">
        <v>-10</v>
      </c>
      <c r="I73" s="37"/>
      <c r="J73" s="37"/>
      <c r="K73" s="19">
        <v>-14.4</v>
      </c>
      <c r="L73" s="37"/>
      <c r="M73" s="37"/>
      <c r="N73" s="19"/>
    </row>
    <row r="74" spans="1:14" ht="18.75" customHeight="1" x14ac:dyDescent="0.3">
      <c r="A74" s="17" t="s">
        <v>118</v>
      </c>
      <c r="B74" s="36" t="s">
        <v>91</v>
      </c>
      <c r="C74" s="37"/>
      <c r="D74" s="37"/>
      <c r="E74" s="19">
        <v>48</v>
      </c>
      <c r="F74" s="37"/>
      <c r="G74" s="37"/>
      <c r="H74" s="19">
        <v>107.60000000000001</v>
      </c>
      <c r="I74" s="37"/>
      <c r="J74" s="37"/>
      <c r="K74" s="19">
        <v>-45.300000000000011</v>
      </c>
      <c r="L74" s="37"/>
      <c r="M74" s="37"/>
      <c r="N74" s="19"/>
    </row>
    <row r="75" spans="1:14" ht="18.75" customHeight="1" x14ac:dyDescent="0.3">
      <c r="A75" s="17" t="s">
        <v>119</v>
      </c>
      <c r="B75" s="36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/>
    </row>
    <row r="76" spans="1:14" ht="18.75" customHeight="1" x14ac:dyDescent="0.3">
      <c r="A76" s="17" t="s">
        <v>120</v>
      </c>
      <c r="B76" s="36" t="s">
        <v>70</v>
      </c>
      <c r="C76" s="37"/>
      <c r="D76" s="37"/>
      <c r="E76" s="19">
        <v>21.707477790000002</v>
      </c>
      <c r="F76" s="37"/>
      <c r="G76" s="37"/>
      <c r="H76" s="19">
        <v>92.163063679999993</v>
      </c>
      <c r="I76" s="37"/>
      <c r="J76" s="37"/>
      <c r="K76" s="19">
        <v>163.32410523000001</v>
      </c>
      <c r="L76" s="37"/>
      <c r="M76" s="37"/>
      <c r="N76" s="19"/>
    </row>
    <row r="77" spans="1:14" ht="18.75" customHeight="1" x14ac:dyDescent="0.3">
      <c r="A77" s="17" t="s">
        <v>121</v>
      </c>
      <c r="B77" s="33" t="s">
        <v>62</v>
      </c>
      <c r="C77" s="16">
        <f>SUM(C79:C82)</f>
        <v>4082.8638015275037</v>
      </c>
      <c r="D77" s="16">
        <f>SUM(D79:D82)</f>
        <v>1765.8818083628803</v>
      </c>
      <c r="E77" s="16">
        <f t="shared" si="5"/>
        <v>2316.9819931646234</v>
      </c>
      <c r="F77" s="16">
        <f>SUM(F79:F82)</f>
        <v>2914.508750752188</v>
      </c>
      <c r="G77" s="16">
        <f>SUM(G79:G82)</f>
        <v>-285.48230093810452</v>
      </c>
      <c r="H77" s="16">
        <f t="shared" ref="H77" si="6">+F77-G77</f>
        <v>3199.9910516902924</v>
      </c>
      <c r="I77" s="16">
        <f>SUM(I79:I82)</f>
        <v>3969.9437809957258</v>
      </c>
      <c r="J77" s="16">
        <f>SUM(J79:J82)</f>
        <v>1478.4083505438298</v>
      </c>
      <c r="K77" s="16">
        <f t="shared" ref="K77" si="7">+I77-J77</f>
        <v>2491.535430451896</v>
      </c>
      <c r="L77" s="16"/>
      <c r="M77" s="16"/>
      <c r="N77" s="16"/>
    </row>
    <row r="78" spans="1:14" ht="18.75" customHeight="1" x14ac:dyDescent="0.35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3">
      <c r="A79" s="17" t="s">
        <v>123</v>
      </c>
      <c r="B79" s="36" t="s">
        <v>89</v>
      </c>
      <c r="C79" s="19">
        <v>-13.099999999999998</v>
      </c>
      <c r="D79" s="19">
        <v>1328.3</v>
      </c>
      <c r="E79" s="16">
        <f t="shared" si="5"/>
        <v>-1341.3999999999999</v>
      </c>
      <c r="F79" s="19">
        <v>-6.7999999999999954</v>
      </c>
      <c r="G79" s="19">
        <v>648.2000000000005</v>
      </c>
      <c r="H79" s="16">
        <f t="shared" ref="H79:H82" si="8">+F79-G79</f>
        <v>-655.00000000000045</v>
      </c>
      <c r="I79" s="19">
        <v>82.899999999999991</v>
      </c>
      <c r="J79" s="19">
        <v>2960.2</v>
      </c>
      <c r="K79" s="16">
        <f t="shared" ref="K79:K82" si="9">+I79-J79</f>
        <v>-2877.2999999999997</v>
      </c>
      <c r="L79" s="19"/>
      <c r="M79" s="19"/>
      <c r="N79" s="16"/>
    </row>
    <row r="80" spans="1:14" ht="18.75" customHeight="1" x14ac:dyDescent="0.3">
      <c r="A80" s="17" t="s">
        <v>124</v>
      </c>
      <c r="B80" s="36" t="s">
        <v>91</v>
      </c>
      <c r="C80" s="19">
        <v>-868.6</v>
      </c>
      <c r="D80" s="19">
        <v>122.70000000000005</v>
      </c>
      <c r="E80" s="16">
        <f t="shared" si="5"/>
        <v>-991.30000000000007</v>
      </c>
      <c r="F80" s="19">
        <v>-1363.1000000000001</v>
      </c>
      <c r="G80" s="19">
        <v>-1068.1000000000001</v>
      </c>
      <c r="H80" s="16">
        <f t="shared" si="8"/>
        <v>-295</v>
      </c>
      <c r="I80" s="19">
        <v>-446.09999999999991</v>
      </c>
      <c r="J80" s="19">
        <v>-927.09999999999991</v>
      </c>
      <c r="K80" s="16">
        <f t="shared" si="9"/>
        <v>481</v>
      </c>
      <c r="L80" s="19"/>
      <c r="M80" s="19"/>
      <c r="N80" s="16"/>
    </row>
    <row r="81" spans="1:14" ht="18.75" customHeight="1" x14ac:dyDescent="0.3">
      <c r="A81" s="17" t="s">
        <v>125</v>
      </c>
      <c r="B81" s="36" t="s">
        <v>68</v>
      </c>
      <c r="C81" s="19">
        <v>4545.3288026475038</v>
      </c>
      <c r="D81" s="19">
        <v>25.566133522880335</v>
      </c>
      <c r="E81" s="16">
        <f t="shared" si="5"/>
        <v>4519.7626691246232</v>
      </c>
      <c r="F81" s="19">
        <v>4073.8546724321882</v>
      </c>
      <c r="G81" s="19">
        <v>81.313348101894988</v>
      </c>
      <c r="H81" s="16">
        <f t="shared" si="8"/>
        <v>3992.5413243302933</v>
      </c>
      <c r="I81" s="19">
        <v>4437.2050773257251</v>
      </c>
      <c r="J81" s="19">
        <v>109.17722830382978</v>
      </c>
      <c r="K81" s="16">
        <f t="shared" si="9"/>
        <v>4328.0278490218952</v>
      </c>
      <c r="L81" s="19"/>
      <c r="M81" s="19"/>
      <c r="N81" s="16"/>
    </row>
    <row r="82" spans="1:14" ht="18.75" customHeight="1" x14ac:dyDescent="0.3">
      <c r="A82" s="17" t="s">
        <v>126</v>
      </c>
      <c r="B82" s="36" t="s">
        <v>70</v>
      </c>
      <c r="C82" s="19">
        <v>419.23499887999992</v>
      </c>
      <c r="D82" s="19">
        <v>289.31567483999982</v>
      </c>
      <c r="E82" s="16">
        <f t="shared" si="5"/>
        <v>129.91932404000011</v>
      </c>
      <c r="F82" s="19">
        <v>210.5540783199998</v>
      </c>
      <c r="G82" s="19">
        <v>53.104350960000126</v>
      </c>
      <c r="H82" s="16">
        <f t="shared" si="8"/>
        <v>157.44972735999968</v>
      </c>
      <c r="I82" s="19">
        <v>-104.06129632999975</v>
      </c>
      <c r="J82" s="19">
        <v>-663.86887776000003</v>
      </c>
      <c r="K82" s="16">
        <f t="shared" si="9"/>
        <v>559.80758143000025</v>
      </c>
      <c r="L82" s="19"/>
      <c r="M82" s="19"/>
      <c r="N82" s="16"/>
    </row>
    <row r="83" spans="1:14" ht="18.75" customHeight="1" x14ac:dyDescent="0.35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3">
      <c r="A84" s="17" t="s">
        <v>128</v>
      </c>
      <c r="B84" s="36" t="s">
        <v>129</v>
      </c>
      <c r="C84" s="19">
        <v>5.4936884443886687</v>
      </c>
      <c r="D84" s="19">
        <v>0</v>
      </c>
      <c r="E84" s="16">
        <f t="shared" ref="E84:E89" si="10">+C84-D84</f>
        <v>5.4936884443886687</v>
      </c>
      <c r="F84" s="19">
        <v>5.2271661721903957</v>
      </c>
      <c r="G84" s="19">
        <v>0</v>
      </c>
      <c r="H84" s="16">
        <f t="shared" ref="H84:H91" si="11">+F84-G84</f>
        <v>5.2271661721903957</v>
      </c>
      <c r="I84" s="19">
        <v>5.4121596133005534</v>
      </c>
      <c r="J84" s="19">
        <v>0</v>
      </c>
      <c r="K84" s="16">
        <f t="shared" ref="K84:K91" si="12">+I84-J84</f>
        <v>5.4121596133005534</v>
      </c>
      <c r="L84" s="19"/>
      <c r="M84" s="19"/>
      <c r="N84" s="16"/>
    </row>
    <row r="85" spans="1:14" ht="18.75" customHeight="1" x14ac:dyDescent="0.3">
      <c r="A85" s="17" t="s">
        <v>130</v>
      </c>
      <c r="B85" s="36" t="s">
        <v>131</v>
      </c>
      <c r="C85" s="19">
        <v>4382.0646362400003</v>
      </c>
      <c r="D85" s="19">
        <v>2364.1400196300001</v>
      </c>
      <c r="E85" s="16">
        <f t="shared" si="10"/>
        <v>2017.9246166100002</v>
      </c>
      <c r="F85" s="19">
        <v>3691.7121275400004</v>
      </c>
      <c r="G85" s="19">
        <v>1310.2743258200003</v>
      </c>
      <c r="H85" s="16">
        <f t="shared" si="11"/>
        <v>2381.4378017200002</v>
      </c>
      <c r="I85" s="19">
        <v>4777.4080086399999</v>
      </c>
      <c r="J85" s="19">
        <v>3489.1835057600006</v>
      </c>
      <c r="K85" s="16">
        <f t="shared" si="12"/>
        <v>1288.2245028799994</v>
      </c>
      <c r="L85" s="19"/>
      <c r="M85" s="19"/>
      <c r="N85" s="16"/>
    </row>
    <row r="86" spans="1:14" ht="18.75" customHeight="1" x14ac:dyDescent="0.3">
      <c r="A86" s="17" t="s">
        <v>132</v>
      </c>
      <c r="B86" s="36" t="s">
        <v>133</v>
      </c>
      <c r="C86" s="19">
        <v>72.791114203115029</v>
      </c>
      <c r="D86" s="19">
        <v>21.715106672880353</v>
      </c>
      <c r="E86" s="16">
        <f t="shared" si="10"/>
        <v>51.076007530234676</v>
      </c>
      <c r="F86" s="19">
        <v>-407.57749374000224</v>
      </c>
      <c r="G86" s="19">
        <v>-335.49920649810502</v>
      </c>
      <c r="H86" s="16">
        <f t="shared" si="11"/>
        <v>-72.078287241897215</v>
      </c>
      <c r="I86" s="19">
        <v>-184.85608228757491</v>
      </c>
      <c r="J86" s="19">
        <v>-647.07938589617004</v>
      </c>
      <c r="K86" s="16">
        <f t="shared" si="12"/>
        <v>462.22330360859513</v>
      </c>
      <c r="L86" s="19"/>
      <c r="M86" s="19"/>
      <c r="N86" s="16"/>
    </row>
    <row r="87" spans="1:14" ht="18.75" customHeight="1" x14ac:dyDescent="0.3">
      <c r="A87" s="17" t="s">
        <v>134</v>
      </c>
      <c r="B87" s="36" t="s">
        <v>135</v>
      </c>
      <c r="C87" s="19">
        <v>3.1543515699999904</v>
      </c>
      <c r="D87" s="19">
        <v>-9.2076849299999637</v>
      </c>
      <c r="E87" s="16">
        <f t="shared" si="10"/>
        <v>12.362036499999954</v>
      </c>
      <c r="F87" s="19">
        <v>2.3447761600000021</v>
      </c>
      <c r="G87" s="19">
        <v>-6.2914648699999276</v>
      </c>
      <c r="H87" s="16">
        <f t="shared" si="11"/>
        <v>8.6362410299999297</v>
      </c>
      <c r="I87" s="19">
        <v>18.543167189999998</v>
      </c>
      <c r="J87" s="19">
        <v>-6.7612778800000584</v>
      </c>
      <c r="K87" s="16">
        <f t="shared" si="12"/>
        <v>25.304445070000057</v>
      </c>
      <c r="L87" s="19"/>
      <c r="M87" s="19"/>
      <c r="N87" s="16"/>
    </row>
    <row r="88" spans="1:14" ht="18.75" customHeight="1" x14ac:dyDescent="0.3">
      <c r="A88" s="17" t="s">
        <v>136</v>
      </c>
      <c r="B88" s="36" t="s">
        <v>137</v>
      </c>
      <c r="C88" s="19">
        <v>161.91232159999998</v>
      </c>
      <c r="D88" s="19">
        <v>252.20573522999979</v>
      </c>
      <c r="E88" s="16">
        <f t="shared" si="10"/>
        <v>-90.293413629999804</v>
      </c>
      <c r="F88" s="19">
        <v>152.32921428999978</v>
      </c>
      <c r="G88" s="19">
        <v>347.24797398000015</v>
      </c>
      <c r="H88" s="16">
        <f t="shared" si="11"/>
        <v>-194.91875969000037</v>
      </c>
      <c r="I88" s="19">
        <v>-9.6510622199998792</v>
      </c>
      <c r="J88" s="19">
        <v>7.6844007900001046</v>
      </c>
      <c r="K88" s="16">
        <f t="shared" si="12"/>
        <v>-17.335463009999984</v>
      </c>
      <c r="L88" s="19"/>
      <c r="M88" s="19"/>
      <c r="N88" s="16"/>
    </row>
    <row r="89" spans="1:14" ht="18.75" customHeight="1" x14ac:dyDescent="0.3">
      <c r="A89" s="17" t="s">
        <v>138</v>
      </c>
      <c r="B89" s="36" t="s">
        <v>139</v>
      </c>
      <c r="C89" s="19">
        <v>-542.55231053</v>
      </c>
      <c r="D89" s="19">
        <v>-862.97136824000006</v>
      </c>
      <c r="E89" s="16">
        <f t="shared" si="10"/>
        <v>320.41905771000006</v>
      </c>
      <c r="F89" s="19">
        <v>-529.52703967000002</v>
      </c>
      <c r="G89" s="19">
        <v>-1601.2139293700002</v>
      </c>
      <c r="H89" s="16">
        <f t="shared" si="11"/>
        <v>1071.6868897000002</v>
      </c>
      <c r="I89" s="19">
        <v>-636.91240993999986</v>
      </c>
      <c r="J89" s="19">
        <v>-1364.61889223</v>
      </c>
      <c r="K89" s="16">
        <f t="shared" si="12"/>
        <v>727.70648229000017</v>
      </c>
      <c r="L89" s="19"/>
      <c r="M89" s="19"/>
      <c r="N89" s="16"/>
    </row>
    <row r="90" spans="1:14" ht="18.75" customHeight="1" x14ac:dyDescent="0.3">
      <c r="A90" s="17" t="s">
        <v>140</v>
      </c>
      <c r="B90" s="36" t="s">
        <v>141</v>
      </c>
      <c r="C90" s="37"/>
      <c r="D90" s="19">
        <v>0</v>
      </c>
      <c r="E90" s="16">
        <f t="shared" si="5"/>
        <v>0</v>
      </c>
      <c r="F90" s="37"/>
      <c r="G90" s="19">
        <v>0</v>
      </c>
      <c r="H90" s="16">
        <f t="shared" si="11"/>
        <v>0</v>
      </c>
      <c r="I90" s="37"/>
      <c r="J90" s="19">
        <v>0</v>
      </c>
      <c r="K90" s="16">
        <f t="shared" si="12"/>
        <v>0</v>
      </c>
      <c r="L90" s="37"/>
      <c r="M90" s="19"/>
      <c r="N90" s="16"/>
    </row>
    <row r="91" spans="1:14" ht="18.75" customHeight="1" x14ac:dyDescent="0.3">
      <c r="A91" s="17" t="s">
        <v>142</v>
      </c>
      <c r="B91" s="33" t="s">
        <v>64</v>
      </c>
      <c r="C91" s="19">
        <v>1011.6999999999999</v>
      </c>
      <c r="D91" s="37"/>
      <c r="E91" s="16">
        <f t="shared" si="5"/>
        <v>1011.6999999999999</v>
      </c>
      <c r="F91" s="19">
        <v>2085</v>
      </c>
      <c r="G91" s="37"/>
      <c r="H91" s="16">
        <f t="shared" si="11"/>
        <v>2085</v>
      </c>
      <c r="I91" s="19">
        <v>2313.2999999999997</v>
      </c>
      <c r="J91" s="37"/>
      <c r="K91" s="16">
        <f t="shared" si="12"/>
        <v>2313.2999999999997</v>
      </c>
      <c r="L91" s="19"/>
      <c r="M91" s="37"/>
      <c r="N91" s="16"/>
    </row>
    <row r="92" spans="1:14" ht="18.75" customHeight="1" x14ac:dyDescent="0.3">
      <c r="A92" s="14" t="s">
        <v>143</v>
      </c>
      <c r="B92" s="40" t="s">
        <v>144</v>
      </c>
      <c r="C92" s="37"/>
      <c r="D92" s="37"/>
      <c r="E92" s="16">
        <f>+E44-E6-E40</f>
        <v>-71.62969305520545</v>
      </c>
      <c r="F92" s="37"/>
      <c r="G92" s="37"/>
      <c r="H92" s="16">
        <f>+H44-H6-H40</f>
        <v>766.91079739030283</v>
      </c>
      <c r="I92" s="37"/>
      <c r="J92" s="37"/>
      <c r="K92" s="16">
        <f>+K44-K6-K40</f>
        <v>195.94019417460538</v>
      </c>
      <c r="L92" s="37"/>
      <c r="M92" s="37"/>
      <c r="N92" s="16"/>
    </row>
    <row r="93" spans="1:14" s="41" customFormat="1" ht="18.75" customHeight="1" x14ac:dyDescent="0.3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5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5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5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5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5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5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5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5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5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5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5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5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5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5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5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5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5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5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5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5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5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99" priority="99" stopIfTrue="1"/>
    <cfRule type="duplicateValues" dxfId="98" priority="100" stopIfTrue="1"/>
  </conditionalFormatting>
  <conditionalFormatting sqref="D5">
    <cfRule type="duplicateValues" dxfId="97" priority="97" stopIfTrue="1"/>
    <cfRule type="duplicateValues" dxfId="96" priority="98" stopIfTrue="1"/>
  </conditionalFormatting>
  <conditionalFormatting sqref="E5">
    <cfRule type="duplicateValues" dxfId="95" priority="95" stopIfTrue="1"/>
    <cfRule type="duplicateValues" dxfId="94" priority="96" stopIfTrue="1"/>
  </conditionalFormatting>
  <conditionalFormatting sqref="C43">
    <cfRule type="duplicateValues" dxfId="93" priority="93" stopIfTrue="1"/>
    <cfRule type="duplicateValues" dxfId="92" priority="94" stopIfTrue="1"/>
  </conditionalFormatting>
  <conditionalFormatting sqref="D43">
    <cfRule type="duplicateValues" dxfId="91" priority="91" stopIfTrue="1"/>
    <cfRule type="duplicateValues" dxfId="90" priority="92" stopIfTrue="1"/>
  </conditionalFormatting>
  <conditionalFormatting sqref="E43">
    <cfRule type="duplicateValues" dxfId="89" priority="89" stopIfTrue="1"/>
    <cfRule type="duplicateValues" dxfId="88" priority="90" stopIfTrue="1"/>
  </conditionalFormatting>
  <conditionalFormatting sqref="F5">
    <cfRule type="duplicateValues" dxfId="59" priority="59" stopIfTrue="1"/>
    <cfRule type="duplicateValues" dxfId="58" priority="60" stopIfTrue="1"/>
  </conditionalFormatting>
  <conditionalFormatting sqref="G5">
    <cfRule type="duplicateValues" dxfId="57" priority="57" stopIfTrue="1"/>
    <cfRule type="duplicateValues" dxfId="56" priority="58" stopIfTrue="1"/>
  </conditionalFormatting>
  <conditionalFormatting sqref="H5">
    <cfRule type="duplicateValues" dxfId="55" priority="55" stopIfTrue="1"/>
    <cfRule type="duplicateValues" dxfId="54" priority="56" stopIfTrue="1"/>
  </conditionalFormatting>
  <conditionalFormatting sqref="I5">
    <cfRule type="duplicateValues" dxfId="53" priority="53" stopIfTrue="1"/>
    <cfRule type="duplicateValues" dxfId="52" priority="54" stopIfTrue="1"/>
  </conditionalFormatting>
  <conditionalFormatting sqref="J5">
    <cfRule type="duplicateValues" dxfId="51" priority="51" stopIfTrue="1"/>
    <cfRule type="duplicateValues" dxfId="50" priority="52" stopIfTrue="1"/>
  </conditionalFormatting>
  <conditionalFormatting sqref="K5">
    <cfRule type="duplicateValues" dxfId="49" priority="49" stopIfTrue="1"/>
    <cfRule type="duplicateValues" dxfId="48" priority="50" stopIfTrue="1"/>
  </conditionalFormatting>
  <conditionalFormatting sqref="L5">
    <cfRule type="duplicateValues" dxfId="47" priority="47" stopIfTrue="1"/>
    <cfRule type="duplicateValues" dxfId="46" priority="48" stopIfTrue="1"/>
  </conditionalFormatting>
  <conditionalFormatting sqref="M5">
    <cfRule type="duplicateValues" dxfId="45" priority="45" stopIfTrue="1"/>
    <cfRule type="duplicateValues" dxfId="44" priority="46" stopIfTrue="1"/>
  </conditionalFormatting>
  <conditionalFormatting sqref="N5">
    <cfRule type="duplicateValues" dxfId="43" priority="43" stopIfTrue="1"/>
    <cfRule type="duplicateValues" dxfId="42" priority="44" stopIfTrue="1"/>
  </conditionalFormatting>
  <conditionalFormatting sqref="F43">
    <cfRule type="duplicateValues" dxfId="35" priority="35" stopIfTrue="1"/>
    <cfRule type="duplicateValues" dxfId="34" priority="36" stopIfTrue="1"/>
  </conditionalFormatting>
  <conditionalFormatting sqref="G43">
    <cfRule type="duplicateValues" dxfId="33" priority="33" stopIfTrue="1"/>
    <cfRule type="duplicateValues" dxfId="32" priority="34" stopIfTrue="1"/>
  </conditionalFormatting>
  <conditionalFormatting sqref="H43">
    <cfRule type="duplicateValues" dxfId="31" priority="31" stopIfTrue="1"/>
    <cfRule type="duplicateValues" dxfId="30" priority="32" stopIfTrue="1"/>
  </conditionalFormatting>
  <conditionalFormatting sqref="I43">
    <cfRule type="duplicateValues" dxfId="23" priority="23" stopIfTrue="1"/>
    <cfRule type="duplicateValues" dxfId="22" priority="24" stopIfTrue="1"/>
  </conditionalFormatting>
  <conditionalFormatting sqref="J43">
    <cfRule type="duplicateValues" dxfId="21" priority="21" stopIfTrue="1"/>
    <cfRule type="duplicateValues" dxfId="20" priority="22" stopIfTrue="1"/>
  </conditionalFormatting>
  <conditionalFormatting sqref="K43">
    <cfRule type="duplicateValues" dxfId="19" priority="19" stopIfTrue="1"/>
    <cfRule type="duplicateValues" dxfId="18" priority="20" stopIfTrue="1"/>
  </conditionalFormatting>
  <conditionalFormatting sqref="L43">
    <cfRule type="duplicateValues" dxfId="11" priority="11" stopIfTrue="1"/>
    <cfRule type="duplicateValues" dxfId="10" priority="12" stopIfTrue="1"/>
  </conditionalFormatting>
  <conditionalFormatting sqref="M43">
    <cfRule type="duplicateValues" dxfId="9" priority="9" stopIfTrue="1"/>
    <cfRule type="duplicateValues" dxfId="8" priority="10" stopIfTrue="1"/>
  </conditionalFormatting>
  <conditionalFormatting sqref="N43">
    <cfRule type="duplicateValues" dxfId="7" priority="7" stopIfTrue="1"/>
    <cfRule type="duplicateValues" dxfId="6" priority="8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2024-12-23T08:55:49Z</dcterms:created>
  <dcterms:modified xsi:type="dcterms:W3CDTF">2024-12-23T08:56:25Z</dcterms:modified>
</cp:coreProperties>
</file>