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DO\Web NBS\Ekonomický a menový vývoj\"/>
    </mc:Choice>
  </mc:AlternateContent>
  <xr:revisionPtr revIDLastSave="0" documentId="8_{536CEFD5-CBEC-4B4F-8EA9-CBC85652A066}" xr6:coauthVersionLast="47" xr6:coauthVersionMax="47" xr10:uidLastSave="{00000000-0000-0000-0000-000000000000}"/>
  <bookViews>
    <workbookView xWindow="-120" yWindow="-120" windowWidth="29040" windowHeight="17640" tabRatio="908" xr2:uid="{00000000-000D-0000-FFFF-FFFF00000000}"/>
  </bookViews>
  <sheets>
    <sheet name="Súhrn" sheetId="22" r:id="rId1"/>
    <sheet name="HDP" sheetId="12" r:id="rId2"/>
    <sheet name="Inflácia" sheetId="13" r:id="rId3"/>
    <sheet name="Trh práce" sheetId="14" r:id="rId4"/>
    <sheet name="Obchodná a platobná bilancia" sheetId="17" r:id="rId5"/>
    <sheet name="Sektor_verejnej_správy" sheetId="21" r:id="rId6"/>
    <sheet name="Porovnanie predikcií" sheetId="18" r:id="rId7"/>
  </sheets>
  <definedNames>
    <definedName name="_xlnm.Print_Area" localSheetId="1">HDP!$A$1:$AA$52</definedName>
    <definedName name="_xlnm.Print_Area" localSheetId="2">Inflácia!$A$1:$AA$40</definedName>
    <definedName name="_xlnm.Print_Area" localSheetId="6">'Porovnanie predikcií'!$A$1:$R$29</definedName>
    <definedName name="_xlnm.Print_Area" localSheetId="0">Súhrn!$B$2:$M$78</definedName>
    <definedName name="_xlnm.Print_Area" localSheetId="3">'Trh práce'!$A$1:$AE$69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21" l="1"/>
  <c r="B2" i="21"/>
  <c r="B27" i="17"/>
  <c r="B2" i="17"/>
  <c r="B55" i="14"/>
  <c r="B30" i="14"/>
  <c r="B2" i="14"/>
  <c r="B2" i="13"/>
  <c r="B28" i="12"/>
  <c r="B15" i="12"/>
  <c r="B2" i="12"/>
  <c r="B2" i="22"/>
  <c r="S21" i="18" l="1"/>
  <c r="N21" i="18"/>
  <c r="I21" i="18"/>
  <c r="D21" i="18"/>
  <c r="K41" i="21" l="1"/>
  <c r="J41" i="21"/>
  <c r="I41" i="21"/>
  <c r="I23" i="21" s="1"/>
  <c r="H41" i="21"/>
  <c r="K40" i="21" l="1"/>
  <c r="J25" i="21"/>
  <c r="J32" i="21"/>
  <c r="J23" i="21"/>
  <c r="J20" i="21"/>
  <c r="J28" i="17"/>
  <c r="J24" i="21" l="1"/>
  <c r="J26" i="21"/>
  <c r="J40" i="21"/>
  <c r="J27" i="21"/>
  <c r="J30" i="21"/>
  <c r="J29" i="21"/>
  <c r="J31" i="21"/>
  <c r="P56" i="14"/>
  <c r="P31" i="14"/>
  <c r="T31" i="14"/>
  <c r="J56" i="14"/>
  <c r="J31" i="14"/>
  <c r="P29" i="12"/>
  <c r="P16" i="12"/>
  <c r="K44" i="12"/>
  <c r="J44" i="12"/>
  <c r="K29" i="12"/>
  <c r="K16" i="12"/>
  <c r="L29" i="12" l="1"/>
  <c r="T29" i="12"/>
  <c r="X29" i="12"/>
  <c r="L16" i="12"/>
  <c r="T16" i="12"/>
  <c r="X16" i="12"/>
  <c r="J29" i="12"/>
  <c r="J16" i="12"/>
  <c r="K25" i="21" l="1"/>
  <c r="K20" i="21"/>
  <c r="I20" i="21"/>
  <c r="H20" i="21"/>
  <c r="I27" i="21"/>
  <c r="I44" i="12"/>
  <c r="I29" i="12"/>
  <c r="I16" i="12"/>
  <c r="H29" i="17"/>
  <c r="H57" i="14"/>
  <c r="H32" i="14"/>
  <c r="H45" i="12"/>
  <c r="H30" i="12"/>
  <c r="H17" i="12"/>
  <c r="X28" i="17"/>
  <c r="T28" i="17"/>
  <c r="P28" i="17"/>
  <c r="L28" i="17"/>
  <c r="I28" i="17"/>
  <c r="H28" i="17"/>
  <c r="K28" i="17"/>
  <c r="X56" i="14"/>
  <c r="T56" i="14"/>
  <c r="L56" i="14"/>
  <c r="X31" i="14"/>
  <c r="L31" i="14"/>
  <c r="K56" i="14"/>
  <c r="I56" i="14"/>
  <c r="H56" i="14"/>
  <c r="H31" i="14"/>
  <c r="I31" i="14"/>
  <c r="K31" i="14"/>
  <c r="H23" i="21"/>
  <c r="H44" i="12"/>
  <c r="H29" i="12"/>
  <c r="H16" i="12"/>
  <c r="K27" i="21" l="1"/>
  <c r="I24" i="21"/>
  <c r="H25" i="21"/>
  <c r="H27" i="21"/>
  <c r="H32" i="21"/>
  <c r="H29" i="21"/>
  <c r="I29" i="21"/>
  <c r="K26" i="21"/>
  <c r="H24" i="21"/>
  <c r="H40" i="21"/>
  <c r="H30" i="21"/>
  <c r="I40" i="21"/>
  <c r="K32" i="21"/>
  <c r="I31" i="21"/>
  <c r="K31" i="21"/>
  <c r="I30" i="21"/>
  <c r="H26" i="21"/>
  <c r="K29" i="21"/>
  <c r="K30" i="21"/>
  <c r="I25" i="21"/>
  <c r="I26" i="21"/>
  <c r="I32" i="21"/>
  <c r="K24" i="21"/>
  <c r="K23" i="21"/>
  <c r="H31" i="21"/>
</calcChain>
</file>

<file path=xl/sharedStrings.xml><?xml version="1.0" encoding="utf-8"?>
<sst xmlns="http://schemas.openxmlformats.org/spreadsheetml/2006/main" count="682" uniqueCount="206">
  <si>
    <t>Hrubý domáci produkt</t>
  </si>
  <si>
    <t>Tvorba hrubého fixného kapitálu</t>
  </si>
  <si>
    <t>Domáci dopyt</t>
  </si>
  <si>
    <t>Q1</t>
  </si>
  <si>
    <t>Q2</t>
  </si>
  <si>
    <t>Q3</t>
  </si>
  <si>
    <t>Q4</t>
  </si>
  <si>
    <t>Trh práce</t>
  </si>
  <si>
    <t>Miera nezamestnanosti</t>
  </si>
  <si>
    <t>Disponibilný dôchodok</t>
  </si>
  <si>
    <t>Zamestnanosť</t>
  </si>
  <si>
    <t>Cenový vývoj</t>
  </si>
  <si>
    <t>Produkčná medzera</t>
  </si>
  <si>
    <t>Platobná bilancia</t>
  </si>
  <si>
    <t>Verejný sektor</t>
  </si>
  <si>
    <t>Verejný dlh</t>
  </si>
  <si>
    <t>Deflátor HDP</t>
  </si>
  <si>
    <t>Deflátor súkromnej spotreby</t>
  </si>
  <si>
    <t>Deflátor investícií</t>
  </si>
  <si>
    <t>Deflátor vládnej spotreby</t>
  </si>
  <si>
    <t>Deflátor exportu tovarov a služieb</t>
  </si>
  <si>
    <t>Deflátor importu tovarov a služieb</t>
  </si>
  <si>
    <t>Kompenzácie a mzdy</t>
  </si>
  <si>
    <t>Vývoj zamestnanosti, nezamestnanosti</t>
  </si>
  <si>
    <t>Demografia</t>
  </si>
  <si>
    <t>Ekonomicky aktívne obyvateľstvo</t>
  </si>
  <si>
    <t>Ekonomická aktivita</t>
  </si>
  <si>
    <t>Ukazovateľ</t>
  </si>
  <si>
    <t>Konečná spotreba verejnej správy</t>
  </si>
  <si>
    <t>Vývoz tovarov a služieb</t>
  </si>
  <si>
    <t>Dovoz tovarov a služieb</t>
  </si>
  <si>
    <t>Čistý vývoz</t>
  </si>
  <si>
    <t>Skutočnosť</t>
  </si>
  <si>
    <t>Počet nezamestnaných</t>
  </si>
  <si>
    <t>Deficit verejných financií</t>
  </si>
  <si>
    <t>Rast zahraničného dopytu Slovenska</t>
  </si>
  <si>
    <t>Súkromné investície</t>
  </si>
  <si>
    <t>Zmena stavu zásob</t>
  </si>
  <si>
    <t>Ceny potravín</t>
  </si>
  <si>
    <t>Ceny služieb</t>
  </si>
  <si>
    <t>Zamestnanci</t>
  </si>
  <si>
    <t>SZČO</t>
  </si>
  <si>
    <t>Nezamestnanosť</t>
  </si>
  <si>
    <t>Priemerná mzda, reálna</t>
  </si>
  <si>
    <t>Priemerná mzda, súkromný sektor</t>
  </si>
  <si>
    <t>Ceny energií</t>
  </si>
  <si>
    <t>Vývoz, dovoz tovarov a služieb v metodike ESA</t>
  </si>
  <si>
    <t>Vývoz tovarov a služieb v rámci eurozóny</t>
  </si>
  <si>
    <t>Vývoz tovarov a služieb mimo eurozóny</t>
  </si>
  <si>
    <t>Dovoz tovarov a služieb v rámci eurozóny</t>
  </si>
  <si>
    <t>Dovoz tovarov a služieb mimo eurozóny</t>
  </si>
  <si>
    <t>Vývoz, dovoz tovarov a služieb v metodike BoP</t>
  </si>
  <si>
    <t>Bežný účet platobnej bilancie</t>
  </si>
  <si>
    <t>Memo item: nominálne HDP</t>
  </si>
  <si>
    <t>Deficit verejnej správy (% HDP)</t>
  </si>
  <si>
    <t>Bežný účet platobnej bilancie (% HDP)</t>
  </si>
  <si>
    <t>Miera nezamestnanosti (miera v %)</t>
  </si>
  <si>
    <t>NBS</t>
  </si>
  <si>
    <t>IFP</t>
  </si>
  <si>
    <t>EK</t>
  </si>
  <si>
    <t>MMF</t>
  </si>
  <si>
    <t>OECD</t>
  </si>
  <si>
    <t>Jednotka</t>
  </si>
  <si>
    <t>Inflácia meraná HICP</t>
  </si>
  <si>
    <t>Inflácia meraná CPI</t>
  </si>
  <si>
    <t>Bežný účet</t>
  </si>
  <si>
    <t>[% HDP, ESA 95]</t>
  </si>
  <si>
    <t>Verejné investície</t>
  </si>
  <si>
    <t>Memo tab.</t>
  </si>
  <si>
    <t>Ceny priemyselných tovarov bez energií</t>
  </si>
  <si>
    <t>Inflácia meraná HICP bez cien energií</t>
  </si>
  <si>
    <t>Inflácia meraná HICP bez cien energií a potravín</t>
  </si>
  <si>
    <t>Kompenzácie zamestnancov</t>
  </si>
  <si>
    <t>Dlh verejnej správy (% HDP)</t>
  </si>
  <si>
    <t>Nominálne kompenzácie na zamestnanca</t>
  </si>
  <si>
    <t>Kompenzácie na zamestnanca, nominálne</t>
  </si>
  <si>
    <t>Obyvateľstvo v produktívnom veku (15 - 64 r.)</t>
  </si>
  <si>
    <t>Priemerná nominálna mzda</t>
  </si>
  <si>
    <t>Bilancia tovarov</t>
  </si>
  <si>
    <t>Obchodná bilancia (tovary a služby)</t>
  </si>
  <si>
    <t>Tabuľka 2 Cenový vývoj</t>
  </si>
  <si>
    <t>Tabuľka 1 Hrubý domáci produkt</t>
  </si>
  <si>
    <t>Tabuľka 3 Trh práce</t>
  </si>
  <si>
    <t>Zamestnanosť (ESA 2010)</t>
  </si>
  <si>
    <t>Zdroj:</t>
  </si>
  <si>
    <t>Hrubý domáci produkt (s. c.)</t>
  </si>
  <si>
    <t>Vládna spotreba (s. c.)</t>
  </si>
  <si>
    <t>Tvorba hrubého fixného kapitálu (s. c.)</t>
  </si>
  <si>
    <t>Export tovarov a služieb (s. c.)</t>
  </si>
  <si>
    <t>Tabuľka 4 Obchodná a platobná bilancia</t>
  </si>
  <si>
    <t>Hrubý dlh</t>
  </si>
  <si>
    <t>Celkové príjmy</t>
  </si>
  <si>
    <t>Celkové výdavky</t>
  </si>
  <si>
    <t>Bilancia príjmov a výdavkov</t>
  </si>
  <si>
    <t>Primárna bilancia</t>
  </si>
  <si>
    <t>Bežné príjmy</t>
  </si>
  <si>
    <t>Kapitálové príjmy</t>
  </si>
  <si>
    <t>Primárne výdavky</t>
  </si>
  <si>
    <t>Bežné výdavky</t>
  </si>
  <si>
    <t>Kapitálové výdavky</t>
  </si>
  <si>
    <t xml:space="preserve">Ceny neenergetických komodít v USD </t>
  </si>
  <si>
    <t xml:space="preserve">EURIBOR - 3M </t>
  </si>
  <si>
    <t>Výnos 10-ročného štátneho dlhopisu SR</t>
  </si>
  <si>
    <t>Cyklický komponent</t>
  </si>
  <si>
    <t>Štrukturálne saldo</t>
  </si>
  <si>
    <t>Cyklicky očistené primárne saldo</t>
  </si>
  <si>
    <t>Štrukturálny vývoj</t>
  </si>
  <si>
    <t>Súkromná spotreba (s. c.)</t>
  </si>
  <si>
    <t>Import tovarov a služieb (s. c.)</t>
  </si>
  <si>
    <t>Súkromná spotreba</t>
  </si>
  <si>
    <t>Domácnosti a neziskové inštitúcie slúžiace domácnostiam</t>
  </si>
  <si>
    <t>Tabuľka 5 Sektor verejnej správy  (S.13)</t>
  </si>
  <si>
    <t>Tabuľka 6 Porovnanie predikcií vybraných inštitúcií</t>
  </si>
  <si>
    <t>Externé prostredie a technické predpoklady</t>
  </si>
  <si>
    <t xml:space="preserve">Poznámka: </t>
  </si>
  <si>
    <r>
      <t xml:space="preserve">Odhad NAIRU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</si>
  <si>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>Produktivita práce</t>
    </r>
    <r>
      <rPr>
        <vertAlign val="superscript"/>
        <sz val="11"/>
        <color indexed="8"/>
        <rFont val="Cambria"/>
        <family val="1"/>
        <charset val="238"/>
      </rPr>
      <t xml:space="preserve"> 3)</t>
    </r>
  </si>
  <si>
    <r>
      <t xml:space="preserve">Neinflačné mzdy (nominálna produktivita) 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</si>
  <si>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 xml:space="preserve">Nominálne mzdy 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</si>
  <si>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 xml:space="preserve">Reálne mzdy </t>
    </r>
    <r>
      <rPr>
        <vertAlign val="superscript"/>
        <sz val="11"/>
        <color indexed="8"/>
        <rFont val="Cambria"/>
        <family val="1"/>
        <charset val="238"/>
      </rPr>
      <t>6)</t>
    </r>
  </si>
  <si>
    <r>
      <t xml:space="preserve">Miera úspor </t>
    </r>
    <r>
      <rPr>
        <vertAlign val="superscript"/>
        <sz val="11"/>
        <color indexed="8"/>
        <rFont val="Cambria"/>
        <family val="1"/>
        <charset val="238"/>
      </rPr>
      <t>7)</t>
    </r>
  </si>
  <si>
    <r>
      <t xml:space="preserve">Sektor verejnej správy </t>
    </r>
    <r>
      <rPr>
        <b/>
        <i/>
        <vertAlign val="superscript"/>
        <sz val="11"/>
        <color indexed="8"/>
        <rFont val="Cambria"/>
        <family val="1"/>
        <charset val="238"/>
      </rPr>
      <t>8)</t>
    </r>
  </si>
  <si>
    <r>
      <t xml:space="preserve">Saldo verejných financií </t>
    </r>
    <r>
      <rPr>
        <vertAlign val="superscript"/>
        <sz val="11"/>
        <color indexed="8"/>
        <rFont val="Cambria"/>
        <family val="1"/>
        <charset val="238"/>
      </rPr>
      <t>9)</t>
    </r>
  </si>
  <si>
    <r>
      <t xml:space="preserve">Fiškálna pozícia </t>
    </r>
    <r>
      <rPr>
        <vertAlign val="superscript"/>
        <sz val="11"/>
        <color indexed="8"/>
        <rFont val="Cambria"/>
        <family val="1"/>
        <charset val="238"/>
      </rPr>
      <t>10)</t>
    </r>
  </si>
  <si>
    <r>
      <t xml:space="preserve">Výmenný kurz USD/EUR </t>
    </r>
    <r>
      <rPr>
        <vertAlign val="superscript"/>
        <sz val="11"/>
        <color indexed="8"/>
        <rFont val="Cambria"/>
        <family val="1"/>
        <charset val="238"/>
      </rPr>
      <t xml:space="preserve">11)12) </t>
    </r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</si>
  <si>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 xml:space="preserve"> 11)12) </t>
    </r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</si>
  <si>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</si>
  <si>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>Cena ropy v EUR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</si>
  <si>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 xml:space="preserve">Saldo verejných financií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</si>
  <si>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Fiškálna pozícia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</si>
  <si>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Priemerná mzda, nominálna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</si>
  <si>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Priemerná mzda mimo súkromného sektora</t>
    </r>
    <r>
      <rPr>
        <sz val="11"/>
        <color indexed="8"/>
        <rFont val="Cambria"/>
        <family val="1"/>
        <charset val="238"/>
      </rPr>
      <t xml:space="preserve">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</si>
  <si>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Produktivita práce </t>
    </r>
    <r>
      <rPr>
        <vertAlign val="superscript"/>
        <sz val="11"/>
        <color indexed="8"/>
        <rFont val="Cambria"/>
        <family val="1"/>
        <charset val="238"/>
      </rPr>
      <t>3)</t>
    </r>
  </si>
  <si>
    <r>
      <t xml:space="preserve">Miera participácie 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</si>
  <si>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 xml:space="preserve">Odhad NAIRU 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</si>
  <si>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 xml:space="preserve">Priemerná mzda mimo súkromného sektora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</si>
  <si>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Výmenné relácie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</si>
  <si>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 xml:space="preserve">Jednotkové náklady práce </t>
    </r>
    <r>
      <rPr>
        <vertAlign val="superscript"/>
        <sz val="11"/>
        <color indexed="8"/>
        <rFont val="Cambria"/>
        <family val="1"/>
        <charset val="238"/>
      </rPr>
      <t>2)</t>
    </r>
  </si>
  <si>
    <t>2) Kompenzácie na zamestnanca v b. c. / produktivita práce ESA 2015 v s. c.</t>
  </si>
  <si>
    <t>Zdroj: NBS, ECB, ŠÚ SR</t>
  </si>
  <si>
    <t>Zdroj: NBS, ŠÚ SR</t>
  </si>
  <si>
    <t>pričom Hrubé úspory = hrubý disponibilný dôchodok + úpravy vyplývajúce zo zmeny nároku na dôchodok - súkromná spotreba</t>
  </si>
  <si>
    <t>10) Medziročná zmena cyklicky očisteného primárneho salda. Kladná hodnota znamená reštrikciu</t>
  </si>
  <si>
    <t>11) Medziročný rast v % a zmeny oproti predchádzajúcej predikcii sú rátané z nezaokrúhlených čísel</t>
  </si>
  <si>
    <t>12) Zmeny oproti predchádzajúcej predikcii v %</t>
  </si>
  <si>
    <t xml:space="preserve">  1) VZPS - výberové zisťovanie pracovných síl</t>
  </si>
  <si>
    <t xml:space="preserve">  2) Miera nezamestnanosti, ktorá nezrýchľuje infláciu</t>
  </si>
  <si>
    <t xml:space="preserve">  3) HDP s. c. / zamestnanosť ESA 2015</t>
  </si>
  <si>
    <t xml:space="preserve">  4) Vypočítaná z nominálneho HDP a zamestnanosti zo štvrťročného štatistického výkazníctva ŠÚ SR</t>
  </si>
  <si>
    <t xml:space="preserve">  7) Miera úspor = hrubé úspory / (hrubý disponibilný dôchodok + úpravy vyplývajúce zo zmeny nároku na dôchodok) *100, </t>
  </si>
  <si>
    <t xml:space="preserve">  9) B.9N - Čisté pôžičky poskytnuté (+) / prijaté (-)</t>
  </si>
  <si>
    <t>1) Deflátor exportu tovarov a služieb / deflátor importu tovarov a služieb</t>
  </si>
  <si>
    <t>2) Odvetvia mimo súkromného sektora sú definované ako priemer sekcií O, P a Q klasifikácie SK NACE Rev. 2 (verejná správa, školstvo, zdravotníctvo)</t>
  </si>
  <si>
    <t>4) Ekonomicky aktívne obyvateľstvo v tis. osôb / populácia v produktívnom veku v tis. osôb</t>
  </si>
  <si>
    <t>5) Miera nezamestnanosti, ktorá nezrýchľuje infláciu</t>
  </si>
  <si>
    <t>1) B.9N - Čisté pôžičky poskytnuté (+) / prijaté (-)</t>
  </si>
  <si>
    <t>2) Medziročná zmena cyklicky očisteného primárneho salda. Kladná hodnota znamená reštrikciu</t>
  </si>
  <si>
    <t>-</t>
  </si>
  <si>
    <t>1) MMF: index CPI</t>
  </si>
  <si>
    <r>
      <t>Index HICP</t>
    </r>
    <r>
      <rPr>
        <vertAlign val="superscript"/>
        <sz val="11"/>
        <color theme="1"/>
        <rFont val="Cambria"/>
        <family val="1"/>
        <charset val="238"/>
        <scheme val="major"/>
      </rPr>
      <t xml:space="preserve"> 1</t>
    </r>
    <r>
      <rPr>
        <vertAlign val="superscript"/>
        <sz val="11"/>
        <color indexed="8"/>
        <rFont val="Cambria"/>
        <family val="1"/>
        <charset val="238"/>
      </rPr>
      <t>)</t>
    </r>
  </si>
  <si>
    <t>medziročný rast v %</t>
  </si>
  <si>
    <t>medziročný rast v %, s. c.</t>
  </si>
  <si>
    <t>% HDP</t>
  </si>
  <si>
    <t>mil. EUR v s. c.</t>
  </si>
  <si>
    <t>% z potenciálneho produktu</t>
  </si>
  <si>
    <t>mil. EUR v b. c.</t>
  </si>
  <si>
    <t>tis. osôb, ESA 2010</t>
  </si>
  <si>
    <r>
      <t xml:space="preserve">tis. osôb, VZPS </t>
    </r>
    <r>
      <rPr>
        <vertAlign val="superscript"/>
        <sz val="11"/>
        <color indexed="8"/>
        <rFont val="Cambria"/>
        <family val="1"/>
        <charset val="238"/>
      </rPr>
      <t>1)</t>
    </r>
  </si>
  <si>
    <t>%</t>
  </si>
  <si>
    <t>medziročný rast v %, ESA 2010</t>
  </si>
  <si>
    <t>% z disponibilného dôchodku</t>
  </si>
  <si>
    <t>% trendového HDP</t>
  </si>
  <si>
    <t>medziročná zmena v p. b.</t>
  </si>
  <si>
    <t>úroveň</t>
  </si>
  <si>
    <t>% p. a.</t>
  </si>
  <si>
    <t>mil. € v b. c.</t>
  </si>
  <si>
    <t>rast v %, s. c.</t>
  </si>
  <si>
    <t>príspevok v p. b., s. c.</t>
  </si>
  <si>
    <t>rast v %, nsa</t>
  </si>
  <si>
    <t>rast v %, sa</t>
  </si>
  <si>
    <t>rast v %</t>
  </si>
  <si>
    <t>rast v %, y-o-y, nsa</t>
  </si>
  <si>
    <t>tis. osôb, VZPS</t>
  </si>
  <si>
    <t>€</t>
  </si>
  <si>
    <t>€, s. c.</t>
  </si>
  <si>
    <t>% z HDP, b. c.</t>
  </si>
  <si>
    <t>zmena v p. b.</t>
  </si>
  <si>
    <t>ESA 2010, mil. €, s. c.</t>
  </si>
  <si>
    <t>BoP, mil. €, b. c.</t>
  </si>
  <si>
    <t>ESA 2010, mil. €, b. c.</t>
  </si>
  <si>
    <t>ESA 2010, mil. €</t>
  </si>
  <si>
    <t xml:space="preserve">Zamestnanosť </t>
  </si>
  <si>
    <t xml:space="preserve">  8) Sektor S.13</t>
  </si>
  <si>
    <t xml:space="preserve">  5) Priemerné mesačné mzdy ESA 2010</t>
  </si>
  <si>
    <t xml:space="preserve">  6) Mzdy ESA 2010 deflované infláciou CPI</t>
  </si>
  <si>
    <t>1) Priemerná mesačná mzda z ESA 2010</t>
  </si>
  <si>
    <t>3) HDP s. c. / zamestnanosť ESA 2010</t>
  </si>
  <si>
    <t>Čistá inflácia</t>
  </si>
  <si>
    <t>Hodnoty v tabuľke sú uvádzané ako ročné rasty v %, ak nie je uvedené inak.</t>
  </si>
  <si>
    <t>Európska komisia -  European Economic Forecast (jarná predikcia - máj 2023)</t>
  </si>
  <si>
    <t>Medzinárodný menový fond - World Economic Outlook (apríl 2023)</t>
  </si>
  <si>
    <t>Inštitút finančnej politiky - Makroekonomická prognóza (február 2023), deficit a dlh verejnej správy sú z Programu stability na roky 2023 až 2026</t>
  </si>
  <si>
    <t>Organizácia pre ekonomickú spoluprácu a rozvoj (OECD) - Economic Outlook 113 (jún 2023)</t>
  </si>
  <si>
    <t xml:space="preserve">Letná strednodobá predikcia (P2Q-2023) </t>
  </si>
  <si>
    <t>Národná banka Slovenska - Strednodobá predikcia P2Q-2023 (letná predikcia)</t>
  </si>
  <si>
    <t>Zmena oproti jarnej predikcii (P1Q-2023)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</si>
</sst>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mmm\-yy;@"/>
    <numFmt numFmtId="165" formatCode="0.0"/>
    <numFmt numFmtId="166" formatCode="#,##0.0"/>
  </numFmts>
  <fonts count="5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vertAlign val="superscript"/>
      <sz val="11"/>
      <color indexed="8"/>
      <name val="Cambria"/>
      <family val="1"/>
      <charset val="238"/>
    </font>
    <font>
      <sz val="11"/>
      <color indexed="8"/>
      <name val="Cambria"/>
      <family val="1"/>
      <charset val="238"/>
    </font>
    <font>
      <b/>
      <i/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  <font>
      <sz val="11"/>
      <color theme="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5" fillId="0" borderId="0"/>
    <xf numFmtId="0" fontId="3" fillId="0" borderId="0"/>
    <xf numFmtId="0" fontId="43" fillId="0" borderId="0"/>
    <xf numFmtId="0" fontId="3" fillId="0" borderId="0"/>
    <xf numFmtId="0" fontId="42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26">
    <xf numFmtId="0" fontId="0" fillId="0" borderId="0" xfId="0"/>
    <xf numFmtId="0" fontId="44" fillId="26" borderId="13" xfId="0" applyFont="1" applyFill="1" applyBorder="1" applyAlignment="1">
      <alignment horizontal="center" vertical="center" textRotation="90" wrapText="1"/>
    </xf>
    <xf numFmtId="0" fontId="44" fillId="26" borderId="14" xfId="0" applyFont="1" applyFill="1" applyBorder="1" applyAlignment="1">
      <alignment horizontal="center" vertical="center" textRotation="90" wrapText="1"/>
    </xf>
    <xf numFmtId="0" fontId="45" fillId="26" borderId="15" xfId="0" applyFont="1" applyFill="1" applyBorder="1"/>
    <xf numFmtId="0" fontId="45" fillId="26" borderId="16" xfId="0" applyFont="1" applyFill="1" applyBorder="1"/>
    <xf numFmtId="165" fontId="45" fillId="0" borderId="18" xfId="0" applyNumberFormat="1" applyFont="1" applyFill="1" applyBorder="1" applyAlignment="1">
      <alignment horizontal="center"/>
    </xf>
    <xf numFmtId="0" fontId="46" fillId="26" borderId="19" xfId="0" applyFont="1" applyFill="1" applyBorder="1" applyAlignment="1">
      <alignment horizontal="left" vertical="center"/>
    </xf>
    <xf numFmtId="0" fontId="46" fillId="26" borderId="20" xfId="0" applyFont="1" applyFill="1" applyBorder="1" applyAlignment="1">
      <alignment horizontal="left" vertical="center"/>
    </xf>
    <xf numFmtId="0" fontId="47" fillId="26" borderId="15" xfId="0" applyFont="1" applyFill="1" applyBorder="1" applyAlignment="1">
      <alignment horizontal="left" vertical="center"/>
    </xf>
    <xf numFmtId="0" fontId="47" fillId="26" borderId="0" xfId="0" applyFont="1" applyFill="1" applyBorder="1" applyAlignment="1">
      <alignment horizontal="left" vertical="center"/>
    </xf>
    <xf numFmtId="0" fontId="48" fillId="0" borderId="0" xfId="0" applyFont="1"/>
    <xf numFmtId="0" fontId="45" fillId="0" borderId="0" xfId="0" applyFont="1"/>
    <xf numFmtId="0" fontId="49" fillId="0" borderId="21" xfId="0" applyFont="1" applyBorder="1" applyAlignment="1">
      <alignment horizontal="center"/>
    </xf>
    <xf numFmtId="0" fontId="49" fillId="0" borderId="22" xfId="0" applyFont="1" applyBorder="1" applyAlignment="1">
      <alignment horizontal="center"/>
    </xf>
    <xf numFmtId="0" fontId="49" fillId="0" borderId="23" xfId="0" applyFont="1" applyBorder="1" applyAlignment="1">
      <alignment horizontal="center"/>
    </xf>
    <xf numFmtId="0" fontId="49" fillId="0" borderId="24" xfId="0" applyFont="1" applyBorder="1" applyAlignment="1">
      <alignment horizontal="center"/>
    </xf>
    <xf numFmtId="0" fontId="46" fillId="27" borderId="25" xfId="0" applyFont="1" applyFill="1" applyBorder="1"/>
    <xf numFmtId="0" fontId="45" fillId="27" borderId="26" xfId="0" applyFont="1" applyFill="1" applyBorder="1"/>
    <xf numFmtId="0" fontId="45" fillId="27" borderId="27" xfId="0" applyFont="1" applyFill="1" applyBorder="1"/>
    <xf numFmtId="0" fontId="45" fillId="27" borderId="27" xfId="0" applyFont="1" applyFill="1" applyBorder="1" applyAlignment="1">
      <alignment horizontal="right"/>
    </xf>
    <xf numFmtId="0" fontId="45" fillId="27" borderId="28" xfId="0" applyFont="1" applyFill="1" applyBorder="1" applyAlignment="1">
      <alignment horizontal="center"/>
    </xf>
    <xf numFmtId="0" fontId="45" fillId="27" borderId="26" xfId="0" applyFont="1" applyFill="1" applyBorder="1" applyAlignment="1">
      <alignment horizontal="center"/>
    </xf>
    <xf numFmtId="0" fontId="45" fillId="27" borderId="29" xfId="0" applyFont="1" applyFill="1" applyBorder="1" applyAlignment="1">
      <alignment horizontal="center"/>
    </xf>
    <xf numFmtId="0" fontId="45" fillId="0" borderId="15" xfId="0" applyFont="1" applyBorder="1"/>
    <xf numFmtId="0" fontId="45" fillId="0" borderId="0" xfId="0" applyFont="1" applyBorder="1"/>
    <xf numFmtId="0" fontId="45" fillId="0" borderId="30" xfId="0" applyFont="1" applyBorder="1"/>
    <xf numFmtId="0" fontId="45" fillId="0" borderId="30" xfId="0" applyFont="1" applyBorder="1" applyAlignment="1">
      <alignment horizontal="right"/>
    </xf>
    <xf numFmtId="165" fontId="45" fillId="26" borderId="18" xfId="0" applyNumberFormat="1" applyFont="1" applyFill="1" applyBorder="1" applyAlignment="1">
      <alignment horizontal="right"/>
    </xf>
    <xf numFmtId="165" fontId="45" fillId="26" borderId="0" xfId="0" applyNumberFormat="1" applyFont="1" applyFill="1" applyBorder="1" applyAlignment="1">
      <alignment horizontal="right"/>
    </xf>
    <xf numFmtId="165" fontId="45" fillId="26" borderId="31" xfId="0" applyNumberFormat="1" applyFont="1" applyFill="1" applyBorder="1" applyAlignment="1">
      <alignment horizontal="right"/>
    </xf>
    <xf numFmtId="165" fontId="45" fillId="26" borderId="16" xfId="0" applyNumberFormat="1" applyFont="1" applyFill="1" applyBorder="1" applyAlignment="1">
      <alignment horizontal="right"/>
    </xf>
    <xf numFmtId="165" fontId="45" fillId="0" borderId="0" xfId="0" applyNumberFormat="1" applyFont="1"/>
    <xf numFmtId="165" fontId="45" fillId="0" borderId="18" xfId="0" applyNumberFormat="1" applyFont="1" applyBorder="1" applyAlignment="1">
      <alignment horizontal="right"/>
    </xf>
    <xf numFmtId="165" fontId="45" fillId="0" borderId="0" xfId="0" applyNumberFormat="1" applyFont="1" applyBorder="1" applyAlignment="1">
      <alignment horizontal="right"/>
    </xf>
    <xf numFmtId="165" fontId="45" fillId="0" borderId="16" xfId="0" applyNumberFormat="1" applyFont="1" applyBorder="1" applyAlignment="1">
      <alignment horizontal="right"/>
    </xf>
    <xf numFmtId="165" fontId="45" fillId="27" borderId="28" xfId="0" applyNumberFormat="1" applyFont="1" applyFill="1" applyBorder="1" applyAlignment="1">
      <alignment horizontal="right"/>
    </xf>
    <xf numFmtId="165" fontId="45" fillId="27" borderId="26" xfId="0" applyNumberFormat="1" applyFont="1" applyFill="1" applyBorder="1" applyAlignment="1">
      <alignment horizontal="right"/>
    </xf>
    <xf numFmtId="165" fontId="45" fillId="27" borderId="29" xfId="0" applyNumberFormat="1" applyFont="1" applyFill="1" applyBorder="1" applyAlignment="1">
      <alignment horizontal="right"/>
    </xf>
    <xf numFmtId="3" fontId="45" fillId="0" borderId="18" xfId="0" applyNumberFormat="1" applyFont="1" applyBorder="1" applyAlignment="1">
      <alignment horizontal="right"/>
    </xf>
    <xf numFmtId="3" fontId="45" fillId="0" borderId="0" xfId="0" applyNumberFormat="1" applyFont="1" applyBorder="1" applyAlignment="1">
      <alignment horizontal="right"/>
    </xf>
    <xf numFmtId="0" fontId="45" fillId="0" borderId="18" xfId="0" applyFont="1" applyBorder="1" applyAlignment="1">
      <alignment horizontal="right"/>
    </xf>
    <xf numFmtId="0" fontId="45" fillId="0" borderId="0" xfId="0" applyFont="1" applyBorder="1" applyAlignment="1">
      <alignment horizontal="right"/>
    </xf>
    <xf numFmtId="0" fontId="45" fillId="27" borderId="28" xfId="0" applyFont="1" applyFill="1" applyBorder="1" applyAlignment="1">
      <alignment horizontal="right"/>
    </xf>
    <xf numFmtId="0" fontId="45" fillId="27" borderId="26" xfId="0" applyFont="1" applyFill="1" applyBorder="1" applyAlignment="1">
      <alignment horizontal="right"/>
    </xf>
    <xf numFmtId="1" fontId="45" fillId="0" borderId="18" xfId="0" applyNumberFormat="1" applyFont="1" applyBorder="1" applyAlignment="1">
      <alignment horizontal="right"/>
    </xf>
    <xf numFmtId="1" fontId="45" fillId="0" borderId="0" xfId="0" applyNumberFormat="1" applyFont="1" applyBorder="1" applyAlignment="1">
      <alignment horizontal="right"/>
    </xf>
    <xf numFmtId="0" fontId="50" fillId="0" borderId="0" xfId="0" applyFont="1" applyFill="1" applyBorder="1"/>
    <xf numFmtId="0" fontId="50" fillId="0" borderId="30" xfId="0" applyFont="1" applyFill="1" applyBorder="1"/>
    <xf numFmtId="0" fontId="50" fillId="0" borderId="30" xfId="0" applyFont="1" applyFill="1" applyBorder="1" applyAlignment="1">
      <alignment horizontal="right"/>
    </xf>
    <xf numFmtId="165" fontId="45" fillId="0" borderId="18" xfId="0" applyNumberFormat="1" applyFont="1" applyFill="1" applyBorder="1" applyAlignment="1">
      <alignment horizontal="right"/>
    </xf>
    <xf numFmtId="165" fontId="45" fillId="0" borderId="0" xfId="0" applyNumberFormat="1" applyFont="1" applyFill="1" applyBorder="1" applyAlignment="1">
      <alignment horizontal="right"/>
    </xf>
    <xf numFmtId="0" fontId="45" fillId="0" borderId="15" xfId="0" applyFont="1" applyFill="1" applyBorder="1"/>
    <xf numFmtId="0" fontId="45" fillId="0" borderId="0" xfId="0" applyFont="1" applyFill="1" applyBorder="1"/>
    <xf numFmtId="0" fontId="45" fillId="0" borderId="30" xfId="0" applyFont="1" applyFill="1" applyBorder="1"/>
    <xf numFmtId="0" fontId="45" fillId="0" borderId="30" xfId="0" applyFont="1" applyFill="1" applyBorder="1" applyAlignment="1">
      <alignment horizontal="right"/>
    </xf>
    <xf numFmtId="0" fontId="45" fillId="26" borderId="30" xfId="0" applyFont="1" applyFill="1" applyBorder="1" applyAlignment="1">
      <alignment horizontal="right"/>
    </xf>
    <xf numFmtId="0" fontId="51" fillId="27" borderId="27" xfId="0" applyFont="1" applyFill="1" applyBorder="1"/>
    <xf numFmtId="165" fontId="45" fillId="0" borderId="32" xfId="0" applyNumberFormat="1" applyFont="1" applyBorder="1" applyAlignment="1">
      <alignment horizontal="right"/>
    </xf>
    <xf numFmtId="165" fontId="45" fillId="0" borderId="32" xfId="0" applyNumberFormat="1" applyFont="1" applyFill="1" applyBorder="1" applyAlignment="1">
      <alignment horizontal="right"/>
    </xf>
    <xf numFmtId="2" fontId="45" fillId="0" borderId="18" xfId="0" applyNumberFormat="1" applyFont="1" applyBorder="1" applyAlignment="1">
      <alignment horizontal="right"/>
    </xf>
    <xf numFmtId="2" fontId="45" fillId="0" borderId="0" xfId="0" applyNumberFormat="1" applyFont="1" applyBorder="1" applyAlignment="1">
      <alignment horizontal="right"/>
    </xf>
    <xf numFmtId="165" fontId="50" fillId="0" borderId="0" xfId="0" applyNumberFormat="1" applyFont="1" applyFill="1" applyBorder="1" applyAlignment="1">
      <alignment horizontal="right"/>
    </xf>
    <xf numFmtId="0" fontId="45" fillId="0" borderId="33" xfId="0" applyFont="1" applyBorder="1"/>
    <xf numFmtId="0" fontId="45" fillId="0" borderId="34" xfId="0" applyFont="1" applyBorder="1"/>
    <xf numFmtId="0" fontId="45" fillId="0" borderId="35" xfId="0" applyFont="1" applyBorder="1"/>
    <xf numFmtId="0" fontId="45" fillId="0" borderId="35" xfId="0" applyFont="1" applyBorder="1" applyAlignment="1">
      <alignment horizontal="right"/>
    </xf>
    <xf numFmtId="165" fontId="45" fillId="0" borderId="14" xfId="0" applyNumberFormat="1" applyFont="1" applyFill="1" applyBorder="1" applyAlignment="1">
      <alignment horizontal="right"/>
    </xf>
    <xf numFmtId="165" fontId="45" fillId="0" borderId="34" xfId="0" applyNumberFormat="1" applyFont="1" applyFill="1" applyBorder="1" applyAlignment="1">
      <alignment horizontal="right"/>
    </xf>
    <xf numFmtId="0" fontId="45" fillId="0" borderId="0" xfId="0" applyFont="1" applyFill="1"/>
    <xf numFmtId="0" fontId="45" fillId="0" borderId="0" xfId="0" applyFont="1" applyFill="1" applyAlignment="1">
      <alignment vertical="center"/>
    </xf>
    <xf numFmtId="0" fontId="52" fillId="0" borderId="0" xfId="0" applyFont="1" applyFill="1" applyAlignment="1">
      <alignment vertical="center"/>
    </xf>
    <xf numFmtId="0" fontId="48" fillId="26" borderId="0" xfId="0" applyFont="1" applyFill="1"/>
    <xf numFmtId="0" fontId="45" fillId="26" borderId="0" xfId="0" applyFont="1" applyFill="1"/>
    <xf numFmtId="0" fontId="44" fillId="26" borderId="35" xfId="0" applyFont="1" applyFill="1" applyBorder="1" applyAlignment="1">
      <alignment horizontal="center" vertical="center" textRotation="90" wrapText="1"/>
    </xf>
    <xf numFmtId="0" fontId="44" fillId="26" borderId="36" xfId="0" applyFont="1" applyFill="1" applyBorder="1" applyAlignment="1">
      <alignment horizontal="center" vertical="center" textRotation="90" wrapText="1"/>
    </xf>
    <xf numFmtId="165" fontId="45" fillId="0" borderId="30" xfId="0" applyNumberFormat="1" applyFont="1" applyFill="1" applyBorder="1" applyAlignment="1">
      <alignment horizontal="center"/>
    </xf>
    <xf numFmtId="165" fontId="45" fillId="0" borderId="16" xfId="0" applyNumberFormat="1" applyFont="1" applyFill="1" applyBorder="1" applyAlignment="1">
      <alignment horizontal="center"/>
    </xf>
    <xf numFmtId="0" fontId="45" fillId="26" borderId="33" xfId="0" applyFont="1" applyFill="1" applyBorder="1"/>
    <xf numFmtId="0" fontId="45" fillId="26" borderId="36" xfId="0" applyFont="1" applyFill="1" applyBorder="1"/>
    <xf numFmtId="165" fontId="45" fillId="0" borderId="36" xfId="0" applyNumberFormat="1" applyFont="1" applyFill="1" applyBorder="1" applyAlignment="1">
      <alignment horizontal="center"/>
    </xf>
    <xf numFmtId="165" fontId="45" fillId="0" borderId="14" xfId="0" applyNumberFormat="1" applyFont="1" applyFill="1" applyBorder="1" applyAlignment="1">
      <alignment horizontal="center"/>
    </xf>
    <xf numFmtId="0" fontId="45" fillId="26" borderId="0" xfId="0" applyFont="1" applyFill="1" applyBorder="1"/>
    <xf numFmtId="0" fontId="50" fillId="0" borderId="0" xfId="0" applyFont="1" applyFill="1"/>
    <xf numFmtId="0" fontId="53" fillId="27" borderId="37" xfId="0" applyFont="1" applyFill="1" applyBorder="1" applyAlignment="1">
      <alignment horizontal="left" vertical="center"/>
    </xf>
    <xf numFmtId="0" fontId="53" fillId="27" borderId="32" xfId="0" applyFont="1" applyFill="1" applyBorder="1" applyAlignment="1">
      <alignment horizontal="left" vertical="center"/>
    </xf>
    <xf numFmtId="0" fontId="53" fillId="27" borderId="38" xfId="0" applyFont="1" applyFill="1" applyBorder="1" applyAlignment="1">
      <alignment horizontal="left" vertical="center"/>
    </xf>
    <xf numFmtId="0" fontId="46" fillId="26" borderId="39" xfId="0" applyFont="1" applyFill="1" applyBorder="1" applyAlignment="1">
      <alignment horizontal="left" vertical="center"/>
    </xf>
    <xf numFmtId="0" fontId="51" fillId="26" borderId="21" xfId="0" applyFont="1" applyFill="1" applyBorder="1" applyAlignment="1">
      <alignment horizontal="center" vertical="center"/>
    </xf>
    <xf numFmtId="0" fontId="45" fillId="26" borderId="21" xfId="0" applyFont="1" applyFill="1" applyBorder="1" applyAlignment="1">
      <alignment horizontal="center" vertical="center" wrapText="1"/>
    </xf>
    <xf numFmtId="0" fontId="45" fillId="26" borderId="20" xfId="0" applyFont="1" applyFill="1" applyBorder="1" applyAlignment="1">
      <alignment horizontal="center" vertical="center"/>
    </xf>
    <xf numFmtId="0" fontId="45" fillId="26" borderId="40" xfId="0" applyFont="1" applyFill="1" applyBorder="1" applyAlignment="1">
      <alignment horizontal="center" vertical="center"/>
    </xf>
    <xf numFmtId="0" fontId="47" fillId="26" borderId="30" xfId="0" applyFont="1" applyFill="1" applyBorder="1" applyAlignment="1">
      <alignment horizontal="left" vertical="center"/>
    </xf>
    <xf numFmtId="0" fontId="51" fillId="26" borderId="30" xfId="0" applyFont="1" applyFill="1" applyBorder="1" applyAlignment="1">
      <alignment horizontal="center" vertical="center"/>
    </xf>
    <xf numFmtId="0" fontId="45" fillId="26" borderId="18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 vertical="center"/>
    </xf>
    <xf numFmtId="0" fontId="45" fillId="26" borderId="16" xfId="0" applyFont="1" applyFill="1" applyBorder="1" applyAlignment="1">
      <alignment horizontal="center" vertical="center"/>
    </xf>
    <xf numFmtId="3" fontId="45" fillId="26" borderId="18" xfId="0" applyNumberFormat="1" applyFont="1" applyFill="1" applyBorder="1" applyAlignment="1">
      <alignment horizontal="center" vertical="center"/>
    </xf>
    <xf numFmtId="3" fontId="45" fillId="26" borderId="0" xfId="0" applyNumberFormat="1" applyFont="1" applyFill="1" applyBorder="1" applyAlignment="1">
      <alignment horizontal="center" vertical="center"/>
    </xf>
    <xf numFmtId="3" fontId="45" fillId="26" borderId="16" xfId="0" applyNumberFormat="1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left" vertical="center"/>
    </xf>
    <xf numFmtId="0" fontId="54" fillId="26" borderId="0" xfId="0" applyFont="1" applyFill="1" applyBorder="1" applyAlignment="1">
      <alignment horizontal="left" vertical="center"/>
    </xf>
    <xf numFmtId="0" fontId="54" fillId="26" borderId="30" xfId="0" applyFont="1" applyFill="1" applyBorder="1" applyAlignment="1">
      <alignment horizontal="left" vertical="center"/>
    </xf>
    <xf numFmtId="3" fontId="45" fillId="26" borderId="18" xfId="0" applyNumberFormat="1" applyFont="1" applyFill="1" applyBorder="1" applyAlignment="1">
      <alignment horizontal="right"/>
    </xf>
    <xf numFmtId="3" fontId="45" fillId="26" borderId="0" xfId="0" applyNumberFormat="1" applyFont="1" applyFill="1" applyBorder="1" applyAlignment="1">
      <alignment horizontal="right"/>
    </xf>
    <xf numFmtId="3" fontId="45" fillId="26" borderId="16" xfId="0" applyNumberFormat="1" applyFont="1" applyFill="1" applyBorder="1" applyAlignment="1">
      <alignment horizontal="right"/>
    </xf>
    <xf numFmtId="0" fontId="51" fillId="26" borderId="0" xfId="0" applyFont="1" applyFill="1" applyBorder="1"/>
    <xf numFmtId="0" fontId="45" fillId="26" borderId="30" xfId="0" applyFont="1" applyFill="1" applyBorder="1"/>
    <xf numFmtId="0" fontId="47" fillId="26" borderId="33" xfId="0" applyFont="1" applyFill="1" applyBorder="1"/>
    <xf numFmtId="0" fontId="45" fillId="26" borderId="34" xfId="0" applyFont="1" applyFill="1" applyBorder="1"/>
    <xf numFmtId="0" fontId="45" fillId="26" borderId="35" xfId="0" applyFont="1" applyFill="1" applyBorder="1"/>
    <xf numFmtId="0" fontId="45" fillId="26" borderId="35" xfId="0" applyFont="1" applyFill="1" applyBorder="1" applyAlignment="1">
      <alignment horizontal="right"/>
    </xf>
    <xf numFmtId="3" fontId="45" fillId="26" borderId="14" xfId="0" applyNumberFormat="1" applyFont="1" applyFill="1" applyBorder="1"/>
    <xf numFmtId="3" fontId="45" fillId="26" borderId="34" xfId="0" applyNumberFormat="1" applyFont="1" applyFill="1" applyBorder="1"/>
    <xf numFmtId="3" fontId="45" fillId="26" borderId="36" xfId="0" applyNumberFormat="1" applyFont="1" applyFill="1" applyBorder="1"/>
    <xf numFmtId="0" fontId="45" fillId="26" borderId="0" xfId="0" applyFont="1" applyFill="1" applyBorder="1" applyAlignment="1">
      <alignment horizontal="right"/>
    </xf>
    <xf numFmtId="0" fontId="51" fillId="26" borderId="39" xfId="0" applyFont="1" applyFill="1" applyBorder="1" applyAlignment="1">
      <alignment horizontal="center" vertical="center"/>
    </xf>
    <xf numFmtId="0" fontId="46" fillId="26" borderId="15" xfId="0" applyFont="1" applyFill="1" applyBorder="1" applyAlignment="1">
      <alignment horizontal="left" vertical="center"/>
    </xf>
    <xf numFmtId="0" fontId="46" fillId="26" borderId="0" xfId="0" applyFont="1" applyFill="1" applyBorder="1" applyAlignment="1">
      <alignment horizontal="left" vertical="center"/>
    </xf>
    <xf numFmtId="0" fontId="46" fillId="26" borderId="30" xfId="0" applyFont="1" applyFill="1" applyBorder="1" applyAlignment="1">
      <alignment horizontal="left" vertical="center"/>
    </xf>
    <xf numFmtId="166" fontId="45" fillId="26" borderId="18" xfId="0" applyNumberFormat="1" applyFont="1" applyFill="1" applyBorder="1" applyAlignment="1">
      <alignment horizontal="right"/>
    </xf>
    <xf numFmtId="166" fontId="45" fillId="26" borderId="0" xfId="0" applyNumberFormat="1" applyFont="1" applyFill="1" applyBorder="1" applyAlignment="1">
      <alignment horizontal="right"/>
    </xf>
    <xf numFmtId="166" fontId="45" fillId="26" borderId="16" xfId="0" applyNumberFormat="1" applyFont="1" applyFill="1" applyBorder="1" applyAlignment="1">
      <alignment horizontal="right"/>
    </xf>
    <xf numFmtId="166" fontId="45" fillId="0" borderId="18" xfId="0" applyNumberFormat="1" applyFont="1" applyFill="1" applyBorder="1" applyAlignment="1">
      <alignment horizontal="right"/>
    </xf>
    <xf numFmtId="166" fontId="45" fillId="0" borderId="0" xfId="0" applyNumberFormat="1" applyFont="1" applyFill="1" applyBorder="1" applyAlignment="1">
      <alignment horizontal="right"/>
    </xf>
    <xf numFmtId="166" fontId="45" fillId="0" borderId="16" xfId="0" applyNumberFormat="1" applyFont="1" applyFill="1" applyBorder="1" applyAlignment="1">
      <alignment horizontal="right"/>
    </xf>
    <xf numFmtId="166" fontId="45" fillId="0" borderId="0" xfId="0" applyNumberFormat="1" applyFont="1" applyFill="1"/>
    <xf numFmtId="0" fontId="47" fillId="26" borderId="15" xfId="0" applyFont="1" applyFill="1" applyBorder="1"/>
    <xf numFmtId="166" fontId="45" fillId="26" borderId="18" xfId="0" applyNumberFormat="1" applyFont="1" applyFill="1" applyBorder="1"/>
    <xf numFmtId="166" fontId="45" fillId="26" borderId="0" xfId="0" applyNumberFormat="1" applyFont="1" applyFill="1" applyBorder="1"/>
    <xf numFmtId="166" fontId="45" fillId="26" borderId="16" xfId="0" applyNumberFormat="1" applyFont="1" applyFill="1" applyBorder="1"/>
    <xf numFmtId="0" fontId="51" fillId="26" borderId="34" xfId="0" applyFont="1" applyFill="1" applyBorder="1" applyAlignment="1">
      <alignment horizontal="left" vertical="center"/>
    </xf>
    <xf numFmtId="3" fontId="45" fillId="26" borderId="0" xfId="0" applyNumberFormat="1" applyFont="1" applyFill="1"/>
    <xf numFmtId="0" fontId="51" fillId="26" borderId="41" xfId="0" applyFont="1" applyFill="1" applyBorder="1" applyAlignment="1">
      <alignment horizontal="center"/>
    </xf>
    <xf numFmtId="0" fontId="45" fillId="26" borderId="42" xfId="0" applyFont="1" applyFill="1" applyBorder="1" applyAlignment="1">
      <alignment horizontal="center"/>
    </xf>
    <xf numFmtId="0" fontId="45" fillId="26" borderId="23" xfId="0" applyFont="1" applyFill="1" applyBorder="1" applyAlignment="1">
      <alignment horizontal="center"/>
    </xf>
    <xf numFmtId="0" fontId="45" fillId="26" borderId="39" xfId="0" applyFont="1" applyFill="1" applyBorder="1" applyAlignment="1">
      <alignment horizontal="center"/>
    </xf>
    <xf numFmtId="0" fontId="45" fillId="26" borderId="43" xfId="0" applyFont="1" applyFill="1" applyBorder="1" applyAlignment="1">
      <alignment horizontal="center"/>
    </xf>
    <xf numFmtId="0" fontId="45" fillId="26" borderId="44" xfId="0" applyFont="1" applyFill="1" applyBorder="1" applyAlignment="1">
      <alignment horizontal="center"/>
    </xf>
    <xf numFmtId="0" fontId="47" fillId="26" borderId="45" xfId="0" applyFont="1" applyFill="1" applyBorder="1" applyAlignment="1">
      <alignment horizontal="left" vertical="center"/>
    </xf>
    <xf numFmtId="0" fontId="51" fillId="26" borderId="45" xfId="0" applyFont="1" applyFill="1" applyBorder="1" applyAlignment="1">
      <alignment horizontal="center" vertical="center"/>
    </xf>
    <xf numFmtId="0" fontId="45" fillId="26" borderId="30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/>
    </xf>
    <xf numFmtId="0" fontId="45" fillId="26" borderId="30" xfId="0" applyFont="1" applyFill="1" applyBorder="1" applyAlignment="1">
      <alignment horizontal="center"/>
    </xf>
    <xf numFmtId="0" fontId="45" fillId="26" borderId="16" xfId="0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center" vertical="center"/>
    </xf>
    <xf numFmtId="3" fontId="45" fillId="26" borderId="0" xfId="0" applyNumberFormat="1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center"/>
    </xf>
    <xf numFmtId="3" fontId="45" fillId="26" borderId="16" xfId="0" applyNumberFormat="1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right"/>
    </xf>
    <xf numFmtId="3" fontId="45" fillId="26" borderId="0" xfId="0" applyNumberFormat="1" applyFont="1" applyFill="1" applyBorder="1"/>
    <xf numFmtId="3" fontId="45" fillId="26" borderId="30" xfId="0" applyNumberFormat="1" applyFont="1" applyFill="1" applyBorder="1"/>
    <xf numFmtId="3" fontId="45" fillId="26" borderId="16" xfId="0" applyNumberFormat="1" applyFont="1" applyFill="1" applyBorder="1"/>
    <xf numFmtId="3" fontId="45" fillId="26" borderId="18" xfId="0" applyNumberFormat="1" applyFont="1" applyFill="1" applyBorder="1"/>
    <xf numFmtId="166" fontId="45" fillId="28" borderId="0" xfId="0" applyNumberFormat="1" applyFont="1" applyFill="1" applyBorder="1"/>
    <xf numFmtId="3" fontId="45" fillId="28" borderId="30" xfId="0" applyNumberFormat="1" applyFont="1" applyFill="1" applyBorder="1"/>
    <xf numFmtId="3" fontId="45" fillId="28" borderId="0" xfId="0" applyNumberFormat="1" applyFont="1" applyFill="1" applyBorder="1"/>
    <xf numFmtId="3" fontId="45" fillId="28" borderId="16" xfId="0" applyNumberFormat="1" applyFont="1" applyFill="1" applyBorder="1"/>
    <xf numFmtId="165" fontId="45" fillId="26" borderId="18" xfId="0" applyNumberFormat="1" applyFont="1" applyFill="1" applyBorder="1"/>
    <xf numFmtId="165" fontId="45" fillId="26" borderId="0" xfId="0" applyNumberFormat="1" applyFont="1" applyFill="1" applyBorder="1"/>
    <xf numFmtId="165" fontId="45" fillId="26" borderId="30" xfId="0" applyNumberFormat="1" applyFont="1" applyFill="1" applyBorder="1"/>
    <xf numFmtId="3" fontId="45" fillId="26" borderId="35" xfId="0" applyNumberFormat="1" applyFont="1" applyFill="1" applyBorder="1"/>
    <xf numFmtId="3" fontId="45" fillId="28" borderId="34" xfId="0" applyNumberFormat="1" applyFont="1" applyFill="1" applyBorder="1"/>
    <xf numFmtId="3" fontId="45" fillId="28" borderId="35" xfId="0" applyNumberFormat="1" applyFont="1" applyFill="1" applyBorder="1"/>
    <xf numFmtId="3" fontId="45" fillId="28" borderId="36" xfId="0" applyNumberFormat="1" applyFont="1" applyFill="1" applyBorder="1"/>
    <xf numFmtId="165" fontId="45" fillId="26" borderId="30" xfId="0" applyNumberFormat="1" applyFont="1" applyFill="1" applyBorder="1" applyAlignment="1">
      <alignment horizontal="right"/>
    </xf>
    <xf numFmtId="165" fontId="45" fillId="26" borderId="16" xfId="0" applyNumberFormat="1" applyFont="1" applyFill="1" applyBorder="1"/>
    <xf numFmtId="166" fontId="45" fillId="26" borderId="30" xfId="0" applyNumberFormat="1" applyFont="1" applyFill="1" applyBorder="1" applyAlignment="1">
      <alignment horizontal="right"/>
    </xf>
    <xf numFmtId="0" fontId="45" fillId="26" borderId="18" xfId="0" applyFont="1" applyFill="1" applyBorder="1"/>
    <xf numFmtId="0" fontId="45" fillId="28" borderId="30" xfId="0" applyFont="1" applyFill="1" applyBorder="1"/>
    <xf numFmtId="0" fontId="45" fillId="28" borderId="16" xfId="0" applyFont="1" applyFill="1" applyBorder="1"/>
    <xf numFmtId="165" fontId="45" fillId="26" borderId="14" xfId="0" applyNumberFormat="1" applyFont="1" applyFill="1" applyBorder="1"/>
    <xf numFmtId="165" fontId="45" fillId="26" borderId="34" xfId="0" applyNumberFormat="1" applyFont="1" applyFill="1" applyBorder="1"/>
    <xf numFmtId="165" fontId="45" fillId="26" borderId="35" xfId="0" applyNumberFormat="1" applyFont="1" applyFill="1" applyBorder="1"/>
    <xf numFmtId="0" fontId="45" fillId="28" borderId="34" xfId="0" applyFont="1" applyFill="1" applyBorder="1"/>
    <xf numFmtId="0" fontId="45" fillId="28" borderId="35" xfId="0" applyFont="1" applyFill="1" applyBorder="1"/>
    <xf numFmtId="0" fontId="45" fillId="28" borderId="36" xfId="0" applyFont="1" applyFill="1" applyBorder="1"/>
    <xf numFmtId="165" fontId="45" fillId="26" borderId="0" xfId="0" applyNumberFormat="1" applyFont="1" applyFill="1"/>
    <xf numFmtId="0" fontId="45" fillId="26" borderId="31" xfId="0" applyFont="1" applyFill="1" applyBorder="1" applyAlignment="1">
      <alignment horizontal="center"/>
    </xf>
    <xf numFmtId="166" fontId="45" fillId="26" borderId="30" xfId="0" applyNumberFormat="1" applyFont="1" applyFill="1" applyBorder="1"/>
    <xf numFmtId="166" fontId="45" fillId="26" borderId="31" xfId="0" applyNumberFormat="1" applyFont="1" applyFill="1" applyBorder="1"/>
    <xf numFmtId="166" fontId="45" fillId="28" borderId="30" xfId="0" applyNumberFormat="1" applyFont="1" applyFill="1" applyBorder="1"/>
    <xf numFmtId="166" fontId="45" fillId="28" borderId="31" xfId="0" applyNumberFormat="1" applyFont="1" applyFill="1" applyBorder="1"/>
    <xf numFmtId="166" fontId="45" fillId="28" borderId="16" xfId="0" applyNumberFormat="1" applyFont="1" applyFill="1" applyBorder="1"/>
    <xf numFmtId="0" fontId="45" fillId="26" borderId="31" xfId="0" applyFont="1" applyFill="1" applyBorder="1"/>
    <xf numFmtId="165" fontId="45" fillId="26" borderId="31" xfId="0" applyNumberFormat="1" applyFont="1" applyFill="1" applyBorder="1"/>
    <xf numFmtId="3" fontId="45" fillId="0" borderId="62" xfId="0" applyNumberFormat="1" applyFont="1" applyFill="1" applyBorder="1"/>
    <xf numFmtId="3" fontId="45" fillId="26" borderId="31" xfId="0" applyNumberFormat="1" applyFont="1" applyFill="1" applyBorder="1"/>
    <xf numFmtId="0" fontId="45" fillId="0" borderId="63" xfId="0" applyFont="1" applyFill="1" applyBorder="1"/>
    <xf numFmtId="0" fontId="45" fillId="26" borderId="67" xfId="0" applyFont="1" applyFill="1" applyBorder="1"/>
    <xf numFmtId="0" fontId="45" fillId="0" borderId="67" xfId="0" applyFont="1" applyFill="1" applyBorder="1"/>
    <xf numFmtId="165" fontId="45" fillId="26" borderId="46" xfId="0" applyNumberFormat="1" applyFont="1" applyFill="1" applyBorder="1"/>
    <xf numFmtId="165" fontId="45" fillId="26" borderId="36" xfId="0" applyNumberFormat="1" applyFont="1" applyFill="1" applyBorder="1"/>
    <xf numFmtId="0" fontId="45" fillId="26" borderId="40" xfId="0" applyFont="1" applyFill="1" applyBorder="1" applyAlignment="1">
      <alignment horizontal="center"/>
    </xf>
    <xf numFmtId="0" fontId="53" fillId="27" borderId="32" xfId="0" applyFont="1" applyFill="1" applyBorder="1" applyAlignment="1">
      <alignment vertical="center"/>
    </xf>
    <xf numFmtId="0" fontId="53" fillId="27" borderId="38" xfId="0" applyFont="1" applyFill="1" applyBorder="1" applyAlignment="1">
      <alignment vertical="center"/>
    </xf>
    <xf numFmtId="0" fontId="45" fillId="26" borderId="22" xfId="0" applyFont="1" applyFill="1" applyBorder="1" applyAlignment="1">
      <alignment horizontal="center"/>
    </xf>
    <xf numFmtId="0" fontId="51" fillId="26" borderId="0" xfId="0" applyFont="1" applyFill="1"/>
    <xf numFmtId="0" fontId="45" fillId="26" borderId="47" xfId="0" applyFont="1" applyFill="1" applyBorder="1"/>
    <xf numFmtId="0" fontId="45" fillId="26" borderId="48" xfId="0" applyFont="1" applyFill="1" applyBorder="1"/>
    <xf numFmtId="17" fontId="45" fillId="26" borderId="49" xfId="0" applyNumberFormat="1" applyFont="1" applyFill="1" applyBorder="1"/>
    <xf numFmtId="17" fontId="45" fillId="26" borderId="50" xfId="0" applyNumberFormat="1" applyFont="1" applyFill="1" applyBorder="1"/>
    <xf numFmtId="0" fontId="45" fillId="26" borderId="33" xfId="0" applyFont="1" applyFill="1" applyBorder="1" applyAlignment="1">
      <alignment horizontal="left" vertical="center"/>
    </xf>
    <xf numFmtId="0" fontId="45" fillId="26" borderId="14" xfId="0" applyFont="1" applyFill="1" applyBorder="1" applyAlignment="1">
      <alignment horizontal="right"/>
    </xf>
    <xf numFmtId="164" fontId="45" fillId="26" borderId="0" xfId="0" applyNumberFormat="1" applyFont="1" applyFill="1" applyAlignment="1"/>
    <xf numFmtId="164" fontId="45" fillId="26" borderId="0" xfId="0" applyNumberFormat="1" applyFont="1" applyFill="1"/>
    <xf numFmtId="3" fontId="45" fillId="26" borderId="46" xfId="0" applyNumberFormat="1" applyFont="1" applyFill="1" applyBorder="1"/>
    <xf numFmtId="0" fontId="51" fillId="26" borderId="51" xfId="0" applyFont="1" applyFill="1" applyBorder="1" applyAlignment="1">
      <alignment horizontal="center"/>
    </xf>
    <xf numFmtId="0" fontId="45" fillId="26" borderId="18" xfId="0" applyFont="1" applyFill="1" applyBorder="1" applyAlignment="1">
      <alignment horizontal="center"/>
    </xf>
    <xf numFmtId="0" fontId="51" fillId="26" borderId="34" xfId="0" applyFont="1" applyFill="1" applyBorder="1"/>
    <xf numFmtId="0" fontId="45" fillId="27" borderId="27" xfId="0" applyFont="1" applyFill="1" applyBorder="1" applyAlignment="1">
      <alignment horizontal="center"/>
    </xf>
    <xf numFmtId="165" fontId="45" fillId="0" borderId="30" xfId="0" applyNumberFormat="1" applyFont="1" applyBorder="1" applyAlignment="1">
      <alignment horizontal="right"/>
    </xf>
    <xf numFmtId="165" fontId="45" fillId="27" borderId="27" xfId="0" applyNumberFormat="1" applyFont="1" applyFill="1" applyBorder="1" applyAlignment="1">
      <alignment horizontal="right"/>
    </xf>
    <xf numFmtId="3" fontId="45" fillId="0" borderId="30" xfId="0" applyNumberFormat="1" applyFont="1" applyBorder="1" applyAlignment="1">
      <alignment horizontal="right"/>
    </xf>
    <xf numFmtId="1" fontId="45" fillId="0" borderId="30" xfId="0" applyNumberFormat="1" applyFont="1" applyBorder="1" applyAlignment="1">
      <alignment horizontal="right"/>
    </xf>
    <xf numFmtId="165" fontId="45" fillId="0" borderId="30" xfId="0" applyNumberFormat="1" applyFont="1" applyFill="1" applyBorder="1" applyAlignment="1">
      <alignment horizontal="right"/>
    </xf>
    <xf numFmtId="2" fontId="45" fillId="0" borderId="30" xfId="0" applyNumberFormat="1" applyFont="1" applyBorder="1" applyAlignment="1">
      <alignment horizontal="right"/>
    </xf>
    <xf numFmtId="165" fontId="45" fillId="0" borderId="35" xfId="0" applyNumberFormat="1" applyFont="1" applyFill="1" applyBorder="1" applyAlignment="1">
      <alignment horizontal="right"/>
    </xf>
    <xf numFmtId="165" fontId="45" fillId="0" borderId="38" xfId="0" applyNumberFormat="1" applyFont="1" applyBorder="1" applyAlignment="1">
      <alignment horizontal="right"/>
    </xf>
    <xf numFmtId="165" fontId="45" fillId="0" borderId="16" xfId="0" applyNumberFormat="1" applyFont="1" applyFill="1" applyBorder="1" applyAlignment="1">
      <alignment horizontal="right"/>
    </xf>
    <xf numFmtId="165" fontId="45" fillId="0" borderId="36" xfId="0" applyNumberFormat="1" applyFont="1" applyFill="1" applyBorder="1" applyAlignment="1">
      <alignment horizontal="right"/>
    </xf>
    <xf numFmtId="165" fontId="45" fillId="28" borderId="0" xfId="0" applyNumberFormat="1" applyFont="1" applyFill="1" applyBorder="1"/>
    <xf numFmtId="165" fontId="45" fillId="28" borderId="30" xfId="0" applyNumberFormat="1" applyFont="1" applyFill="1" applyBorder="1"/>
    <xf numFmtId="165" fontId="45" fillId="28" borderId="31" xfId="0" applyNumberFormat="1" applyFont="1" applyFill="1" applyBorder="1"/>
    <xf numFmtId="165" fontId="45" fillId="28" borderId="16" xfId="0" applyNumberFormat="1" applyFont="1" applyFill="1" applyBorder="1"/>
    <xf numFmtId="165" fontId="45" fillId="0" borderId="17" xfId="0" applyNumberFormat="1" applyFont="1" applyFill="1" applyBorder="1" applyAlignment="1">
      <alignment horizontal="center"/>
    </xf>
    <xf numFmtId="165" fontId="45" fillId="26" borderId="0" xfId="0" applyNumberFormat="1" applyFont="1" applyFill="1" applyAlignment="1">
      <alignment horizontal="right"/>
    </xf>
    <xf numFmtId="166" fontId="45" fillId="26" borderId="0" xfId="0" applyNumberFormat="1" applyFont="1" applyFill="1" applyAlignment="1">
      <alignment horizontal="right"/>
    </xf>
    <xf numFmtId="0" fontId="45" fillId="28" borderId="0" xfId="0" applyFont="1" applyFill="1"/>
    <xf numFmtId="165" fontId="45" fillId="0" borderId="13" xfId="0" applyNumberFormat="1" applyFont="1" applyFill="1" applyBorder="1" applyAlignment="1">
      <alignment horizontal="center"/>
    </xf>
    <xf numFmtId="165" fontId="45" fillId="0" borderId="0" xfId="0" applyNumberFormat="1" applyFont="1" applyFill="1" applyAlignment="1">
      <alignment horizontal="right"/>
    </xf>
    <xf numFmtId="0" fontId="45" fillId="26" borderId="0" xfId="0" applyFont="1" applyFill="1" applyBorder="1" applyAlignment="1">
      <alignment horizontal="center" vertical="center"/>
    </xf>
    <xf numFmtId="0" fontId="45" fillId="26" borderId="39" xfId="0" applyFont="1" applyFill="1" applyBorder="1" applyAlignment="1">
      <alignment horizontal="center"/>
    </xf>
    <xf numFmtId="3" fontId="45" fillId="0" borderId="0" xfId="0" applyNumberFormat="1" applyFont="1" applyFill="1" applyBorder="1"/>
    <xf numFmtId="3" fontId="45" fillId="0" borderId="30" xfId="0" applyNumberFormat="1" applyFont="1" applyFill="1" applyBorder="1"/>
    <xf numFmtId="3" fontId="45" fillId="0" borderId="31" xfId="0" applyNumberFormat="1" applyFont="1" applyFill="1" applyBorder="1"/>
    <xf numFmtId="3" fontId="45" fillId="0" borderId="16" xfId="0" applyNumberFormat="1" applyFont="1" applyFill="1" applyBorder="1"/>
    <xf numFmtId="3" fontId="45" fillId="0" borderId="64" xfId="0" applyNumberFormat="1" applyFont="1" applyFill="1" applyBorder="1"/>
    <xf numFmtId="3" fontId="45" fillId="0" borderId="65" xfId="0" applyNumberFormat="1" applyFont="1" applyFill="1" applyBorder="1"/>
    <xf numFmtId="3" fontId="45" fillId="0" borderId="66" xfId="0" applyNumberFormat="1" applyFont="1" applyFill="1" applyBorder="1"/>
    <xf numFmtId="3" fontId="45" fillId="0" borderId="0" xfId="0" applyNumberFormat="1" applyFont="1" applyFill="1"/>
    <xf numFmtId="1" fontId="45" fillId="0" borderId="0" xfId="0" applyNumberFormat="1" applyFont="1" applyFill="1"/>
    <xf numFmtId="1" fontId="45" fillId="0" borderId="30" xfId="0" applyNumberFormat="1" applyFont="1" applyFill="1" applyBorder="1"/>
    <xf numFmtId="1" fontId="45" fillId="0" borderId="31" xfId="0" applyNumberFormat="1" applyFont="1" applyFill="1" applyBorder="1"/>
    <xf numFmtId="1" fontId="45" fillId="0" borderId="16" xfId="0" applyNumberFormat="1" applyFont="1" applyFill="1" applyBorder="1"/>
    <xf numFmtId="3" fontId="45" fillId="0" borderId="70" xfId="0" applyNumberFormat="1" applyFont="1" applyFill="1" applyBorder="1"/>
    <xf numFmtId="3" fontId="45" fillId="0" borderId="71" xfId="0" applyNumberFormat="1" applyFont="1" applyFill="1" applyBorder="1"/>
    <xf numFmtId="3" fontId="45" fillId="0" borderId="72" xfId="0" applyNumberFormat="1" applyFont="1" applyFill="1" applyBorder="1"/>
    <xf numFmtId="165" fontId="45" fillId="0" borderId="18" xfId="0" applyNumberFormat="1" applyFont="1" applyFill="1" applyBorder="1"/>
    <xf numFmtId="165" fontId="45" fillId="0" borderId="0" xfId="0" applyNumberFormat="1" applyFont="1" applyFill="1" applyBorder="1"/>
    <xf numFmtId="165" fontId="45" fillId="0" borderId="30" xfId="0" applyNumberFormat="1" applyFont="1" applyFill="1" applyBorder="1"/>
    <xf numFmtId="165" fontId="45" fillId="0" borderId="31" xfId="0" applyNumberFormat="1" applyFont="1" applyFill="1" applyBorder="1"/>
    <xf numFmtId="165" fontId="45" fillId="0" borderId="16" xfId="0" applyNumberFormat="1" applyFont="1" applyFill="1" applyBorder="1"/>
    <xf numFmtId="165" fontId="45" fillId="0" borderId="62" xfId="0" applyNumberFormat="1" applyFont="1" applyFill="1" applyBorder="1"/>
    <xf numFmtId="165" fontId="45" fillId="0" borderId="65" xfId="0" applyNumberFormat="1" applyFont="1" applyFill="1" applyBorder="1"/>
    <xf numFmtId="165" fontId="45" fillId="0" borderId="66" xfId="0" applyNumberFormat="1" applyFont="1" applyFill="1" applyBorder="1"/>
    <xf numFmtId="165" fontId="45" fillId="0" borderId="0" xfId="0" applyNumberFormat="1" applyFont="1" applyFill="1"/>
    <xf numFmtId="165" fontId="45" fillId="0" borderId="70" xfId="0" applyNumberFormat="1" applyFont="1" applyFill="1" applyBorder="1"/>
    <xf numFmtId="165" fontId="45" fillId="0" borderId="71" xfId="0" applyNumberFormat="1" applyFont="1" applyFill="1" applyBorder="1"/>
    <xf numFmtId="165" fontId="45" fillId="0" borderId="72" xfId="0" applyNumberFormat="1" applyFont="1" applyFill="1" applyBorder="1"/>
    <xf numFmtId="0" fontId="45" fillId="26" borderId="45" xfId="0" applyFont="1" applyFill="1" applyBorder="1"/>
    <xf numFmtId="1" fontId="45" fillId="0" borderId="0" xfId="0" applyNumberFormat="1" applyFont="1" applyFill="1" applyBorder="1"/>
    <xf numFmtId="0" fontId="45" fillId="26" borderId="45" xfId="0" applyFont="1" applyFill="1" applyBorder="1" applyAlignment="1">
      <alignment horizontal="center"/>
    </xf>
    <xf numFmtId="0" fontId="50" fillId="26" borderId="0" xfId="0" applyFont="1" applyFill="1"/>
    <xf numFmtId="0" fontId="45" fillId="26" borderId="39" xfId="0" applyFont="1" applyFill="1" applyBorder="1" applyAlignment="1">
      <alignment horizontal="center"/>
    </xf>
    <xf numFmtId="165" fontId="45" fillId="0" borderId="17" xfId="0" applyNumberFormat="1" applyFont="1" applyBorder="1" applyAlignment="1">
      <alignment horizontal="center"/>
    </xf>
    <xf numFmtId="165" fontId="45" fillId="0" borderId="18" xfId="0" applyNumberFormat="1" applyFont="1" applyBorder="1" applyAlignment="1">
      <alignment horizontal="center"/>
    </xf>
    <xf numFmtId="165" fontId="45" fillId="0" borderId="30" xfId="0" applyNumberFormat="1" applyFont="1" applyBorder="1" applyAlignment="1">
      <alignment horizontal="center"/>
    </xf>
    <xf numFmtId="165" fontId="45" fillId="0" borderId="13" xfId="0" applyNumberFormat="1" applyFont="1" applyBorder="1" applyAlignment="1">
      <alignment horizontal="center"/>
    </xf>
    <xf numFmtId="165" fontId="45" fillId="0" borderId="14" xfId="0" applyNumberFormat="1" applyFont="1" applyBorder="1" applyAlignment="1">
      <alignment horizontal="center"/>
    </xf>
    <xf numFmtId="165" fontId="45" fillId="0" borderId="35" xfId="0" applyNumberFormat="1" applyFont="1" applyBorder="1" applyAlignment="1">
      <alignment horizontal="center"/>
    </xf>
    <xf numFmtId="3" fontId="51" fillId="0" borderId="64" xfId="0" applyNumberFormat="1" applyFont="1" applyFill="1" applyBorder="1"/>
    <xf numFmtId="3" fontId="51" fillId="0" borderId="68" xfId="0" applyNumberFormat="1" applyFont="1" applyFill="1" applyBorder="1"/>
    <xf numFmtId="3" fontId="51" fillId="0" borderId="69" xfId="0" applyNumberFormat="1" applyFont="1" applyFill="1" applyBorder="1"/>
    <xf numFmtId="165" fontId="51" fillId="0" borderId="64" xfId="0" applyNumberFormat="1" applyFont="1" applyFill="1" applyBorder="1"/>
    <xf numFmtId="165" fontId="51" fillId="0" borderId="68" xfId="0" applyNumberFormat="1" applyFont="1" applyFill="1" applyBorder="1"/>
    <xf numFmtId="165" fontId="51" fillId="0" borderId="69" xfId="0" applyNumberFormat="1" applyFont="1" applyFill="1" applyBorder="1"/>
    <xf numFmtId="0" fontId="45" fillId="0" borderId="16" xfId="0" applyFont="1" applyFill="1" applyBorder="1"/>
    <xf numFmtId="0" fontId="56" fillId="26" borderId="0" xfId="0" applyFont="1" applyFill="1"/>
    <xf numFmtId="0" fontId="56" fillId="0" borderId="0" xfId="0" applyFont="1"/>
    <xf numFmtId="0" fontId="44" fillId="0" borderId="14" xfId="0" applyFont="1" applyFill="1" applyBorder="1" applyAlignment="1">
      <alignment horizontal="center" vertical="center" textRotation="90" wrapText="1"/>
    </xf>
    <xf numFmtId="165" fontId="45" fillId="0" borderId="73" xfId="0" applyNumberFormat="1" applyFont="1" applyFill="1" applyBorder="1" applyAlignment="1">
      <alignment horizontal="center"/>
    </xf>
    <xf numFmtId="0" fontId="49" fillId="0" borderId="48" xfId="0" applyFont="1" applyBorder="1" applyAlignment="1">
      <alignment horizontal="center" vertical="center"/>
    </xf>
    <xf numFmtId="0" fontId="46" fillId="0" borderId="15" xfId="0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/>
    </xf>
    <xf numFmtId="0" fontId="46" fillId="0" borderId="52" xfId="0" applyFont="1" applyBorder="1" applyAlignment="1">
      <alignment horizontal="left" vertical="center"/>
    </xf>
    <xf numFmtId="0" fontId="46" fillId="0" borderId="23" xfId="0" applyFont="1" applyBorder="1" applyAlignment="1">
      <alignment horizontal="left" vertical="center"/>
    </xf>
    <xf numFmtId="0" fontId="46" fillId="0" borderId="22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center"/>
    </xf>
    <xf numFmtId="0" fontId="46" fillId="0" borderId="22" xfId="0" applyFont="1" applyBorder="1" applyAlignment="1">
      <alignment horizontal="center" vertical="center"/>
    </xf>
    <xf numFmtId="0" fontId="53" fillId="27" borderId="53" xfId="0" applyFont="1" applyFill="1" applyBorder="1" applyAlignment="1">
      <alignment horizontal="left" vertical="center"/>
    </xf>
    <xf numFmtId="0" fontId="53" fillId="27" borderId="54" xfId="0" applyFont="1" applyFill="1" applyBorder="1" applyAlignment="1">
      <alignment horizontal="left" vertical="center"/>
    </xf>
    <xf numFmtId="0" fontId="53" fillId="27" borderId="55" xfId="0" applyFont="1" applyFill="1" applyBorder="1" applyAlignment="1">
      <alignment horizontal="left" vertical="center"/>
    </xf>
    <xf numFmtId="0" fontId="49" fillId="0" borderId="56" xfId="0" applyFont="1" applyBorder="1" applyAlignment="1">
      <alignment horizontal="center" vertical="center" wrapText="1"/>
    </xf>
    <xf numFmtId="0" fontId="49" fillId="0" borderId="49" xfId="0" applyFont="1" applyBorder="1" applyAlignment="1">
      <alignment horizontal="center" vertical="center" wrapText="1"/>
    </xf>
    <xf numFmtId="0" fontId="49" fillId="0" borderId="50" xfId="0" applyFont="1" applyBorder="1" applyAlignment="1">
      <alignment horizontal="center" vertical="center" wrapText="1"/>
    </xf>
    <xf numFmtId="0" fontId="49" fillId="0" borderId="57" xfId="0" applyFont="1" applyBorder="1" applyAlignment="1">
      <alignment horizontal="center" vertical="center" wrapText="1"/>
    </xf>
    <xf numFmtId="0" fontId="45" fillId="26" borderId="58" xfId="0" applyFont="1" applyFill="1" applyBorder="1" applyAlignment="1">
      <alignment horizontal="center"/>
    </xf>
    <xf numFmtId="0" fontId="45" fillId="26" borderId="20" xfId="0" applyFont="1" applyFill="1" applyBorder="1" applyAlignment="1">
      <alignment horizontal="center"/>
    </xf>
    <xf numFmtId="0" fontId="45" fillId="26" borderId="40" xfId="0" applyFont="1" applyFill="1" applyBorder="1" applyAlignment="1">
      <alignment horizontal="center"/>
    </xf>
    <xf numFmtId="0" fontId="45" fillId="26" borderId="39" xfId="0" applyFont="1" applyFill="1" applyBorder="1" applyAlignment="1">
      <alignment horizontal="center"/>
    </xf>
    <xf numFmtId="0" fontId="46" fillId="26" borderId="37" xfId="0" applyFont="1" applyFill="1" applyBorder="1" applyAlignment="1">
      <alignment horizontal="left" vertical="center"/>
    </xf>
    <xf numFmtId="0" fontId="46" fillId="26" borderId="32" xfId="0" applyFont="1" applyFill="1" applyBorder="1" applyAlignment="1">
      <alignment horizontal="left" vertical="center"/>
    </xf>
    <xf numFmtId="0" fontId="46" fillId="26" borderId="61" xfId="0" applyFont="1" applyFill="1" applyBorder="1" applyAlignment="1">
      <alignment horizontal="left" vertical="center"/>
    </xf>
    <xf numFmtId="0" fontId="46" fillId="26" borderId="52" xfId="0" applyFont="1" applyFill="1" applyBorder="1" applyAlignment="1">
      <alignment horizontal="left" vertical="center"/>
    </xf>
    <xf numFmtId="0" fontId="46" fillId="26" borderId="23" xfId="0" applyFont="1" applyFill="1" applyBorder="1" applyAlignment="1">
      <alignment horizontal="left" vertical="center"/>
    </xf>
    <xf numFmtId="0" fontId="46" fillId="26" borderId="22" xfId="0" applyFont="1" applyFill="1" applyBorder="1" applyAlignment="1">
      <alignment horizontal="left" vertical="center"/>
    </xf>
    <xf numFmtId="0" fontId="51" fillId="26" borderId="51" xfId="0" applyFont="1" applyFill="1" applyBorder="1" applyAlignment="1">
      <alignment horizontal="center" vertical="center"/>
    </xf>
    <xf numFmtId="0" fontId="51" fillId="26" borderId="42" xfId="0" applyFont="1" applyFill="1" applyBorder="1" applyAlignment="1">
      <alignment horizontal="center" vertical="center"/>
    </xf>
    <xf numFmtId="0" fontId="46" fillId="26" borderId="59" xfId="0" applyFont="1" applyFill="1" applyBorder="1" applyAlignment="1">
      <alignment horizontal="left" vertical="center"/>
    </xf>
    <xf numFmtId="0" fontId="46" fillId="26" borderId="60" xfId="0" applyFont="1" applyFill="1" applyBorder="1" applyAlignment="1">
      <alignment horizontal="left" vertical="center"/>
    </xf>
    <xf numFmtId="0" fontId="46" fillId="26" borderId="45" xfId="0" applyFont="1" applyFill="1" applyBorder="1" applyAlignment="1">
      <alignment horizontal="left" vertical="center"/>
    </xf>
    <xf numFmtId="0" fontId="51" fillId="26" borderId="41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 vertical="center"/>
    </xf>
    <xf numFmtId="0" fontId="45" fillId="26" borderId="23" xfId="0" applyFont="1" applyFill="1" applyBorder="1" applyAlignment="1">
      <alignment horizontal="center" vertical="center"/>
    </xf>
    <xf numFmtId="0" fontId="45" fillId="26" borderId="60" xfId="0" applyFont="1" applyFill="1" applyBorder="1" applyAlignment="1">
      <alignment horizontal="center" vertical="center"/>
    </xf>
    <xf numFmtId="0" fontId="45" fillId="26" borderId="45" xfId="0" applyFont="1" applyFill="1" applyBorder="1" applyAlignment="1">
      <alignment horizontal="center" vertical="center"/>
    </xf>
    <xf numFmtId="0" fontId="45" fillId="26" borderId="22" xfId="0" applyFont="1" applyFill="1" applyBorder="1" applyAlignment="1">
      <alignment horizontal="center" vertical="center"/>
    </xf>
    <xf numFmtId="0" fontId="45" fillId="26" borderId="38" xfId="0" applyFont="1" applyFill="1" applyBorder="1" applyAlignment="1">
      <alignment horizontal="center" vertical="center"/>
    </xf>
    <xf numFmtId="0" fontId="45" fillId="26" borderId="44" xfId="0" applyFont="1" applyFill="1" applyBorder="1" applyAlignment="1">
      <alignment horizontal="center" vertical="center"/>
    </xf>
    <xf numFmtId="0" fontId="45" fillId="26" borderId="49" xfId="0" applyFont="1" applyFill="1" applyBorder="1" applyAlignment="1">
      <alignment horizontal="center" vertical="center"/>
    </xf>
    <xf numFmtId="0" fontId="45" fillId="26" borderId="50" xfId="0" applyFont="1" applyFill="1" applyBorder="1" applyAlignment="1">
      <alignment horizontal="center" vertical="center"/>
    </xf>
    <xf numFmtId="0" fontId="51" fillId="26" borderId="37" xfId="0" applyFont="1" applyFill="1" applyBorder="1" applyAlignment="1">
      <alignment horizontal="left" vertical="center" wrapText="1"/>
    </xf>
    <xf numFmtId="0" fontId="51" fillId="26" borderId="38" xfId="0" applyFont="1" applyFill="1" applyBorder="1" applyAlignment="1">
      <alignment horizontal="left" vertical="center" wrapText="1"/>
    </xf>
    <xf numFmtId="0" fontId="51" fillId="26" borderId="33" xfId="0" applyFont="1" applyFill="1" applyBorder="1" applyAlignment="1">
      <alignment horizontal="left" vertical="center" wrapText="1"/>
    </xf>
    <xf numFmtId="0" fontId="51" fillId="26" borderId="36" xfId="0" applyFont="1" applyFill="1" applyBorder="1" applyAlignment="1">
      <alignment horizontal="left" vertical="center" wrapText="1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B1:X82"/>
  <sheetViews>
    <sheetView showGridLines="0" tabSelected="1" zoomScale="85" zoomScaleNormal="85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R35" sqref="R35"/>
    </sheetView>
  </sheetViews>
  <sheetFormatPr defaultColWidth="9.140625" defaultRowHeight="14.25" outlineLevelRow="1"/>
  <cols>
    <col min="1" max="4" width="3.140625" style="11" customWidth="1"/>
    <col min="5" max="5" width="35.140625" style="11" customWidth="1"/>
    <col min="6" max="6" width="30.140625" style="11" customWidth="1"/>
    <col min="7" max="7" width="12.85546875" style="11" customWidth="1"/>
    <col min="8" max="10" width="10.7109375" style="11" customWidth="1"/>
    <col min="11" max="13" width="10.42578125" style="11" customWidth="1"/>
    <col min="14" max="14" width="5.140625" style="11" customWidth="1"/>
    <col min="15" max="16384" width="9.140625" style="11"/>
  </cols>
  <sheetData>
    <row r="1" spans="2:21" ht="22.5" customHeight="1" thickBot="1">
      <c r="B1" s="10"/>
    </row>
    <row r="2" spans="2:21" ht="30" customHeight="1" thickBot="1">
      <c r="B2" s="290" t="str">
        <f>""&amp;H3&amp;"hlavných makroekonomických ukazovateľov"</f>
        <v>Letná strednodobá predikcia (P2Q-2023) hlavných makroekonomických ukazovateľov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2"/>
    </row>
    <row r="3" spans="2:21" ht="30" customHeight="1">
      <c r="B3" s="282" t="s">
        <v>27</v>
      </c>
      <c r="C3" s="283"/>
      <c r="D3" s="283"/>
      <c r="E3" s="284"/>
      <c r="F3" s="288" t="s">
        <v>62</v>
      </c>
      <c r="G3" s="281" t="s">
        <v>32</v>
      </c>
      <c r="H3" s="293" t="s">
        <v>203</v>
      </c>
      <c r="I3" s="294"/>
      <c r="J3" s="296"/>
      <c r="K3" s="293" t="s">
        <v>205</v>
      </c>
      <c r="L3" s="294"/>
      <c r="M3" s="295"/>
    </row>
    <row r="4" spans="2:21">
      <c r="B4" s="285"/>
      <c r="C4" s="286"/>
      <c r="D4" s="286"/>
      <c r="E4" s="287"/>
      <c r="F4" s="289"/>
      <c r="G4" s="12">
        <v>2022</v>
      </c>
      <c r="H4" s="13">
        <v>2023</v>
      </c>
      <c r="I4" s="13">
        <v>2024</v>
      </c>
      <c r="J4" s="14">
        <v>2025</v>
      </c>
      <c r="K4" s="12">
        <v>2023</v>
      </c>
      <c r="L4" s="12">
        <v>2024</v>
      </c>
      <c r="M4" s="15">
        <v>2025</v>
      </c>
    </row>
    <row r="5" spans="2:21" ht="15" thickBot="1">
      <c r="B5" s="16" t="s">
        <v>11</v>
      </c>
      <c r="C5" s="17"/>
      <c r="D5" s="17"/>
      <c r="E5" s="18"/>
      <c r="F5" s="19"/>
      <c r="G5" s="20"/>
      <c r="H5" s="21"/>
      <c r="I5" s="21"/>
      <c r="J5" s="209"/>
      <c r="K5" s="21"/>
      <c r="L5" s="21"/>
      <c r="M5" s="22"/>
    </row>
    <row r="6" spans="2:21" ht="15">
      <c r="B6" s="23"/>
      <c r="C6" s="24" t="s">
        <v>63</v>
      </c>
      <c r="D6" s="24"/>
      <c r="E6" s="25"/>
      <c r="F6" s="26" t="s">
        <v>160</v>
      </c>
      <c r="G6" s="27">
        <v>12.126487883973056</v>
      </c>
      <c r="H6" s="28">
        <v>10.971493590443899</v>
      </c>
      <c r="I6" s="28">
        <v>6.2422473064607971</v>
      </c>
      <c r="J6" s="164">
        <v>3.6883567877860912</v>
      </c>
      <c r="K6" s="28">
        <v>0.5</v>
      </c>
      <c r="L6" s="28">
        <v>-0.5</v>
      </c>
      <c r="M6" s="30">
        <v>-1.1000000000000001</v>
      </c>
      <c r="O6"/>
      <c r="P6"/>
      <c r="Q6"/>
      <c r="R6"/>
      <c r="S6"/>
      <c r="T6"/>
      <c r="U6"/>
    </row>
    <row r="7" spans="2:21" ht="15">
      <c r="B7" s="23"/>
      <c r="C7" s="24" t="s">
        <v>64</v>
      </c>
      <c r="D7" s="24"/>
      <c r="E7" s="25"/>
      <c r="F7" s="26" t="s">
        <v>160</v>
      </c>
      <c r="G7" s="27">
        <v>12.768744774643096</v>
      </c>
      <c r="H7" s="28">
        <v>10.75185681652242</v>
      </c>
      <c r="I7" s="28">
        <v>6.2369023584463434</v>
      </c>
      <c r="J7" s="164">
        <v>3.8994179854674229</v>
      </c>
      <c r="K7" s="28">
        <v>0.2</v>
      </c>
      <c r="L7" s="28">
        <v>-0.4</v>
      </c>
      <c r="M7" s="30">
        <v>-1</v>
      </c>
      <c r="O7"/>
      <c r="P7"/>
      <c r="Q7"/>
      <c r="R7"/>
      <c r="S7"/>
      <c r="T7"/>
      <c r="U7"/>
    </row>
    <row r="8" spans="2:21">
      <c r="B8" s="23"/>
      <c r="C8" s="24" t="s">
        <v>16</v>
      </c>
      <c r="D8" s="24"/>
      <c r="E8" s="25"/>
      <c r="F8" s="26" t="s">
        <v>160</v>
      </c>
      <c r="G8" s="32">
        <v>7.5044599942991113</v>
      </c>
      <c r="H8" s="33">
        <v>9.6184266338682676</v>
      </c>
      <c r="I8" s="33">
        <v>4.0534792344063817</v>
      </c>
      <c r="J8" s="210">
        <v>3.0306773655960342</v>
      </c>
      <c r="K8" s="28">
        <v>0.5</v>
      </c>
      <c r="L8" s="28">
        <v>9.9999999999999645E-2</v>
      </c>
      <c r="M8" s="30">
        <v>0.10000000000000009</v>
      </c>
    </row>
    <row r="9" spans="2:21" ht="3.75" customHeight="1">
      <c r="B9" s="23"/>
      <c r="C9" s="24"/>
      <c r="D9" s="24"/>
      <c r="E9" s="25"/>
      <c r="F9" s="26"/>
      <c r="G9" s="32"/>
      <c r="H9" s="33"/>
      <c r="I9" s="33"/>
      <c r="J9" s="210"/>
      <c r="K9" s="33"/>
      <c r="L9" s="33"/>
      <c r="M9" s="34"/>
    </row>
    <row r="10" spans="2:21" ht="15" thickBot="1">
      <c r="B10" s="16" t="s">
        <v>26</v>
      </c>
      <c r="C10" s="17"/>
      <c r="D10" s="17"/>
      <c r="E10" s="18"/>
      <c r="F10" s="19"/>
      <c r="G10" s="35"/>
      <c r="H10" s="36"/>
      <c r="I10" s="36"/>
      <c r="J10" s="211"/>
      <c r="K10" s="36"/>
      <c r="L10" s="36"/>
      <c r="M10" s="37"/>
    </row>
    <row r="11" spans="2:21">
      <c r="B11" s="23"/>
      <c r="C11" s="24" t="s">
        <v>0</v>
      </c>
      <c r="D11" s="24"/>
      <c r="E11" s="25"/>
      <c r="F11" s="26" t="s">
        <v>161</v>
      </c>
      <c r="G11" s="32">
        <v>1.668702939520756</v>
      </c>
      <c r="H11" s="33">
        <v>1.4377756510339594</v>
      </c>
      <c r="I11" s="33">
        <v>3.3036317694208748</v>
      </c>
      <c r="J11" s="210">
        <v>3.215700660845215</v>
      </c>
      <c r="K11" s="28">
        <v>9.9999999999999867E-2</v>
      </c>
      <c r="L11" s="28">
        <v>9.9999999999999645E-2</v>
      </c>
      <c r="M11" s="30">
        <v>0.20000000000000018</v>
      </c>
    </row>
    <row r="12" spans="2:21">
      <c r="B12" s="23"/>
      <c r="C12" s="24"/>
      <c r="D12" s="24" t="s">
        <v>109</v>
      </c>
      <c r="E12" s="25"/>
      <c r="F12" s="26" t="s">
        <v>161</v>
      </c>
      <c r="G12" s="32">
        <v>5.5661676163345248</v>
      </c>
      <c r="H12" s="33">
        <v>-0.72836643703479353</v>
      </c>
      <c r="I12" s="33">
        <v>1.2399808748650543</v>
      </c>
      <c r="J12" s="210">
        <v>1.7020929133839076</v>
      </c>
      <c r="K12" s="28">
        <v>-1.4</v>
      </c>
      <c r="L12" s="28">
        <v>0.29999999999999993</v>
      </c>
      <c r="M12" s="30">
        <v>0.39999999999999991</v>
      </c>
    </row>
    <row r="13" spans="2:21">
      <c r="B13" s="23"/>
      <c r="C13" s="24"/>
      <c r="D13" s="24" t="s">
        <v>28</v>
      </c>
      <c r="E13" s="25"/>
      <c r="F13" s="26" t="s">
        <v>161</v>
      </c>
      <c r="G13" s="32">
        <v>-4.2826802403509134</v>
      </c>
      <c r="H13" s="33">
        <v>-1.1860844625504825</v>
      </c>
      <c r="I13" s="33">
        <v>1.9233758610574228</v>
      </c>
      <c r="J13" s="210">
        <v>3.4306833255152753</v>
      </c>
      <c r="K13" s="28">
        <v>-0.6</v>
      </c>
      <c r="L13" s="28">
        <v>1.2999999999999998</v>
      </c>
      <c r="M13" s="30">
        <v>0.60000000000000009</v>
      </c>
    </row>
    <row r="14" spans="2:21">
      <c r="B14" s="23"/>
      <c r="C14" s="24"/>
      <c r="D14" s="24" t="s">
        <v>1</v>
      </c>
      <c r="E14" s="25"/>
      <c r="F14" s="26" t="s">
        <v>161</v>
      </c>
      <c r="G14" s="32">
        <v>5.8911841319316522</v>
      </c>
      <c r="H14" s="33">
        <v>8.4302095190088551</v>
      </c>
      <c r="I14" s="33">
        <v>4.181618425310333</v>
      </c>
      <c r="J14" s="210">
        <v>3.7413929641414398</v>
      </c>
      <c r="K14" s="28">
        <v>-0.59999999999999964</v>
      </c>
      <c r="L14" s="28">
        <v>0.40000000000000036</v>
      </c>
      <c r="M14" s="30">
        <v>0.10000000000000009</v>
      </c>
    </row>
    <row r="15" spans="2:21">
      <c r="B15" s="23"/>
      <c r="C15" s="24"/>
      <c r="D15" s="24" t="s">
        <v>29</v>
      </c>
      <c r="E15" s="25"/>
      <c r="F15" s="26" t="s">
        <v>161</v>
      </c>
      <c r="G15" s="32">
        <v>2.4404791784291291</v>
      </c>
      <c r="H15" s="33">
        <v>3.2611526117938325</v>
      </c>
      <c r="I15" s="33">
        <v>6.1759440063113686</v>
      </c>
      <c r="J15" s="210">
        <v>3.7812298471004056</v>
      </c>
      <c r="K15" s="28">
        <v>-1.7000000000000002</v>
      </c>
      <c r="L15" s="28">
        <v>-0.29999999999999982</v>
      </c>
      <c r="M15" s="30">
        <v>-0.10000000000000009</v>
      </c>
    </row>
    <row r="16" spans="2:21">
      <c r="B16" s="23"/>
      <c r="C16" s="24"/>
      <c r="D16" s="24" t="s">
        <v>30</v>
      </c>
      <c r="E16" s="25"/>
      <c r="F16" s="26" t="s">
        <v>161</v>
      </c>
      <c r="G16" s="32">
        <v>4.2878581828229585</v>
      </c>
      <c r="H16" s="33">
        <v>1.6326361521879136</v>
      </c>
      <c r="I16" s="33">
        <v>5.0224335377998273</v>
      </c>
      <c r="J16" s="210">
        <v>3.0469814332942207</v>
      </c>
      <c r="K16" s="28">
        <v>-3.3000000000000003</v>
      </c>
      <c r="L16" s="28">
        <v>0.29999999999999982</v>
      </c>
      <c r="M16" s="30">
        <v>-0.10000000000000009</v>
      </c>
    </row>
    <row r="17" spans="2:24">
      <c r="B17" s="23"/>
      <c r="C17" s="24"/>
      <c r="D17" s="24" t="s">
        <v>31</v>
      </c>
      <c r="E17" s="25"/>
      <c r="F17" s="26" t="s">
        <v>163</v>
      </c>
      <c r="G17" s="38">
        <v>1239.8023854791572</v>
      </c>
      <c r="H17" s="39">
        <v>2723.9614398625272</v>
      </c>
      <c r="I17" s="39">
        <v>3931.5080263810705</v>
      </c>
      <c r="J17" s="212">
        <v>4774.9537241940452</v>
      </c>
      <c r="K17" s="120">
        <v>1944.8</v>
      </c>
      <c r="L17" s="120">
        <v>1409.9</v>
      </c>
      <c r="M17" s="121">
        <v>1369.4</v>
      </c>
    </row>
    <row r="18" spans="2:24">
      <c r="B18" s="23"/>
      <c r="C18" s="24" t="s">
        <v>12</v>
      </c>
      <c r="D18" s="24"/>
      <c r="E18" s="25"/>
      <c r="F18" s="26" t="s">
        <v>164</v>
      </c>
      <c r="G18" s="32">
        <v>1.1966836750000001</v>
      </c>
      <c r="H18" s="33">
        <v>0.16535958913387327</v>
      </c>
      <c r="I18" s="33">
        <v>-0.11664380892588977</v>
      </c>
      <c r="J18" s="210">
        <v>0.31553757504392821</v>
      </c>
      <c r="K18" s="120">
        <v>-9.9999999999999978E-2</v>
      </c>
      <c r="L18" s="120">
        <v>0</v>
      </c>
      <c r="M18" s="121">
        <v>-0.3</v>
      </c>
    </row>
    <row r="19" spans="2:24">
      <c r="B19" s="23"/>
      <c r="C19" s="24" t="s">
        <v>0</v>
      </c>
      <c r="D19" s="24"/>
      <c r="E19" s="25"/>
      <c r="F19" s="26" t="s">
        <v>165</v>
      </c>
      <c r="G19" s="38">
        <v>109651.91899999999</v>
      </c>
      <c r="H19" s="39">
        <v>121926.89614361222</v>
      </c>
      <c r="I19" s="39">
        <v>131060.46801542326</v>
      </c>
      <c r="J19" s="212">
        <v>139374.72856232955</v>
      </c>
      <c r="K19" s="120">
        <v>2806.2999999999884</v>
      </c>
      <c r="L19" s="120">
        <v>3225.6999999999971</v>
      </c>
      <c r="M19" s="121">
        <v>3916.8000000000175</v>
      </c>
    </row>
    <row r="20" spans="2:24" ht="3.75" customHeight="1">
      <c r="B20" s="23"/>
      <c r="C20" s="24"/>
      <c r="D20" s="24"/>
      <c r="E20" s="25"/>
      <c r="F20" s="26"/>
      <c r="G20" s="40"/>
      <c r="H20" s="41"/>
      <c r="I20" s="41"/>
      <c r="J20" s="26"/>
      <c r="K20" s="33"/>
      <c r="L20" s="33"/>
      <c r="M20" s="34"/>
    </row>
    <row r="21" spans="2:24" ht="15" thickBot="1">
      <c r="B21" s="16" t="s">
        <v>7</v>
      </c>
      <c r="C21" s="17"/>
      <c r="D21" s="17"/>
      <c r="E21" s="18"/>
      <c r="F21" s="19"/>
      <c r="G21" s="42"/>
      <c r="H21" s="43"/>
      <c r="I21" s="43"/>
      <c r="J21" s="19"/>
      <c r="K21" s="36"/>
      <c r="L21" s="36"/>
      <c r="M21" s="37"/>
    </row>
    <row r="22" spans="2:24">
      <c r="B22" s="23"/>
      <c r="C22" s="24" t="s">
        <v>10</v>
      </c>
      <c r="D22" s="24"/>
      <c r="E22" s="25"/>
      <c r="F22" s="26" t="s">
        <v>166</v>
      </c>
      <c r="G22" s="38">
        <v>2427.297</v>
      </c>
      <c r="H22" s="39">
        <v>2437.8139084398381</v>
      </c>
      <c r="I22" s="39">
        <v>2454.9579780194231</v>
      </c>
      <c r="J22" s="212">
        <v>2461.3767639045045</v>
      </c>
      <c r="K22" s="50">
        <v>-1.8999999999996362</v>
      </c>
      <c r="L22" s="50">
        <v>2.6999999999998181</v>
      </c>
      <c r="M22" s="218">
        <v>3.8000000000001819</v>
      </c>
    </row>
    <row r="23" spans="2:24">
      <c r="B23" s="23"/>
      <c r="C23" s="24" t="s">
        <v>191</v>
      </c>
      <c r="D23" s="24"/>
      <c r="E23" s="25"/>
      <c r="F23" s="26" t="s">
        <v>169</v>
      </c>
      <c r="G23" s="32">
        <v>1.7684240360434984</v>
      </c>
      <c r="H23" s="33">
        <v>0.43327653928788834</v>
      </c>
      <c r="I23" s="33">
        <v>0.70325587692445879</v>
      </c>
      <c r="J23" s="210">
        <v>0.26146214894724551</v>
      </c>
      <c r="K23" s="50">
        <v>-9.9999999999999978E-2</v>
      </c>
      <c r="L23" s="50">
        <v>0.19999999999999996</v>
      </c>
      <c r="M23" s="218">
        <v>9.9999999999999978E-2</v>
      </c>
    </row>
    <row r="24" spans="2:24" ht="16.5">
      <c r="B24" s="23"/>
      <c r="C24" s="24" t="s">
        <v>33</v>
      </c>
      <c r="D24" s="24"/>
      <c r="E24" s="25"/>
      <c r="F24" s="26" t="s">
        <v>167</v>
      </c>
      <c r="G24" s="44">
        <v>170.40499999999994</v>
      </c>
      <c r="H24" s="45">
        <v>168.20118643863509</v>
      </c>
      <c r="I24" s="45">
        <v>150.75071624848312</v>
      </c>
      <c r="J24" s="213">
        <v>138.64326630585285</v>
      </c>
      <c r="K24" s="50">
        <v>0.39999999999997726</v>
      </c>
      <c r="L24" s="50">
        <v>-2.5</v>
      </c>
      <c r="M24" s="218">
        <v>-3</v>
      </c>
    </row>
    <row r="25" spans="2:24">
      <c r="B25" s="23"/>
      <c r="C25" s="24" t="s">
        <v>8</v>
      </c>
      <c r="D25" s="24"/>
      <c r="E25" s="25"/>
      <c r="F25" s="26" t="s">
        <v>168</v>
      </c>
      <c r="G25" s="32">
        <v>6.1422021803550866</v>
      </c>
      <c r="H25" s="33">
        <v>6.0625359751296148</v>
      </c>
      <c r="I25" s="33">
        <v>5.4492403588056346</v>
      </c>
      <c r="J25" s="210">
        <v>5.0296768062899604</v>
      </c>
      <c r="K25" s="50">
        <v>0</v>
      </c>
      <c r="L25" s="50">
        <v>-9.9999999999999645E-2</v>
      </c>
      <c r="M25" s="218">
        <v>-9.9999999999999645E-2</v>
      </c>
    </row>
    <row r="26" spans="2:24" ht="16.5">
      <c r="B26" s="23"/>
      <c r="C26" s="24" t="s">
        <v>115</v>
      </c>
      <c r="D26" s="24"/>
      <c r="E26" s="25"/>
      <c r="F26" s="26" t="s">
        <v>168</v>
      </c>
      <c r="G26" s="32">
        <v>6.4427512723269533</v>
      </c>
      <c r="H26" s="33">
        <v>6.2275713964867014</v>
      </c>
      <c r="I26" s="33">
        <v>6.1302838923052256</v>
      </c>
      <c r="J26" s="210">
        <v>6.08629809468869</v>
      </c>
      <c r="K26" s="50">
        <v>-9.9999999999999645E-2</v>
      </c>
      <c r="L26" s="50">
        <v>-0.10000000000000053</v>
      </c>
      <c r="M26" s="218">
        <v>0</v>
      </c>
    </row>
    <row r="27" spans="2:24" ht="16.5">
      <c r="B27" s="23"/>
      <c r="C27" s="24" t="s">
        <v>116</v>
      </c>
      <c r="D27" s="24"/>
      <c r="E27" s="25"/>
      <c r="F27" s="26" t="s">
        <v>160</v>
      </c>
      <c r="G27" s="32">
        <v>-9.7988248778861475E-2</v>
      </c>
      <c r="H27" s="33">
        <v>1.0001656287227831</v>
      </c>
      <c r="I27" s="33">
        <v>2.5822163045796032</v>
      </c>
      <c r="J27" s="210">
        <v>2.9465344396326145</v>
      </c>
      <c r="K27" s="50">
        <v>0.19999999999999996</v>
      </c>
      <c r="L27" s="50">
        <v>0</v>
      </c>
      <c r="M27" s="218">
        <v>0.19999999999999973</v>
      </c>
    </row>
    <row r="28" spans="2:24" ht="16.5">
      <c r="B28" s="23"/>
      <c r="C28" s="24" t="s">
        <v>117</v>
      </c>
      <c r="D28" s="24"/>
      <c r="E28" s="25"/>
      <c r="F28" s="26" t="s">
        <v>160</v>
      </c>
      <c r="G28" s="32">
        <v>7.3991182565915352</v>
      </c>
      <c r="H28" s="33">
        <v>10.71479245980693</v>
      </c>
      <c r="I28" s="33">
        <v>6.7403651406795433</v>
      </c>
      <c r="J28" s="210">
        <v>6.0665117575601215</v>
      </c>
      <c r="K28" s="50">
        <v>0.69999999999999929</v>
      </c>
      <c r="L28" s="50">
        <v>-9.9999999999999645E-2</v>
      </c>
      <c r="M28" s="218">
        <v>0.39999999999999947</v>
      </c>
    </row>
    <row r="29" spans="2:24">
      <c r="B29" s="23"/>
      <c r="C29" s="46" t="s">
        <v>74</v>
      </c>
      <c r="D29" s="46"/>
      <c r="E29" s="47"/>
      <c r="F29" s="48" t="s">
        <v>169</v>
      </c>
      <c r="G29" s="32">
        <v>6.0487781607100146</v>
      </c>
      <c r="H29" s="33">
        <v>10.82001226397216</v>
      </c>
      <c r="I29" s="33">
        <v>8.3885508910527022</v>
      </c>
      <c r="J29" s="210">
        <v>6.3013788059040934</v>
      </c>
      <c r="K29" s="50">
        <v>0.70000000000000107</v>
      </c>
      <c r="L29" s="50">
        <v>-1</v>
      </c>
      <c r="M29" s="218">
        <v>-0.29999999999999982</v>
      </c>
    </row>
    <row r="30" spans="2:24" ht="16.5">
      <c r="B30" s="23"/>
      <c r="C30" s="24" t="s">
        <v>118</v>
      </c>
      <c r="D30" s="24"/>
      <c r="E30" s="25"/>
      <c r="F30" s="26" t="s">
        <v>160</v>
      </c>
      <c r="G30" s="49">
        <v>6.9216614199802962</v>
      </c>
      <c r="H30" s="229">
        <v>10.948159663599611</v>
      </c>
      <c r="I30" s="229">
        <v>8.2515311403244169</v>
      </c>
      <c r="J30" s="214">
        <v>6.1552678482697161</v>
      </c>
      <c r="K30" s="229">
        <v>0.71258912943214625</v>
      </c>
      <c r="L30" s="229">
        <v>-0.9750643105143979</v>
      </c>
      <c r="M30" s="218">
        <v>-0.25951334289698025</v>
      </c>
      <c r="Q30" s="31"/>
      <c r="R30" s="31"/>
      <c r="S30" s="31"/>
      <c r="T30" s="31"/>
      <c r="U30" s="31"/>
      <c r="V30" s="31"/>
      <c r="W30" s="31"/>
    </row>
    <row r="31" spans="2:24" ht="16.5">
      <c r="B31" s="23"/>
      <c r="C31" s="24" t="s">
        <v>119</v>
      </c>
      <c r="D31" s="24"/>
      <c r="E31" s="25"/>
      <c r="F31" s="26" t="s">
        <v>160</v>
      </c>
      <c r="G31" s="49">
        <v>-5.1851935666882127</v>
      </c>
      <c r="H31" s="229">
        <v>-6.686761929913132E-3</v>
      </c>
      <c r="I31" s="229">
        <v>1.6451706825175734</v>
      </c>
      <c r="J31" s="214">
        <v>1.9881795778363625</v>
      </c>
      <c r="K31" s="229">
        <v>0.37317895594266304</v>
      </c>
      <c r="L31" s="229">
        <v>-0.74087404320898997</v>
      </c>
      <c r="M31" s="218">
        <v>0.5184395016736687</v>
      </c>
      <c r="P31" s="31"/>
      <c r="Q31" s="31"/>
      <c r="R31" s="31"/>
      <c r="S31" s="31"/>
      <c r="T31" s="31"/>
      <c r="U31" s="31"/>
      <c r="V31" s="31"/>
      <c r="W31" s="31"/>
      <c r="X31" s="31"/>
    </row>
    <row r="32" spans="2:24" ht="4.3499999999999996" customHeight="1">
      <c r="B32" s="23"/>
      <c r="C32" s="24"/>
      <c r="D32" s="24"/>
      <c r="E32" s="25"/>
      <c r="F32" s="25"/>
      <c r="G32" s="40"/>
      <c r="H32" s="41"/>
      <c r="I32" s="41"/>
      <c r="J32" s="26"/>
      <c r="K32" s="33"/>
      <c r="L32" s="33"/>
      <c r="M32" s="34"/>
      <c r="S32" s="31"/>
      <c r="T32" s="31"/>
      <c r="U32" s="31"/>
    </row>
    <row r="33" spans="2:17" ht="15" thickBot="1">
      <c r="B33" s="16" t="s">
        <v>110</v>
      </c>
      <c r="C33" s="17"/>
      <c r="D33" s="17"/>
      <c r="E33" s="18"/>
      <c r="F33" s="18"/>
      <c r="G33" s="42"/>
      <c r="H33" s="43"/>
      <c r="I33" s="43"/>
      <c r="J33" s="19"/>
      <c r="K33" s="36"/>
      <c r="L33" s="36"/>
      <c r="M33" s="37"/>
    </row>
    <row r="34" spans="2:17">
      <c r="B34" s="23"/>
      <c r="C34" s="24" t="s">
        <v>9</v>
      </c>
      <c r="D34" s="24"/>
      <c r="E34" s="25"/>
      <c r="F34" s="26" t="s">
        <v>161</v>
      </c>
      <c r="G34" s="49">
        <v>-1.1049937912777494</v>
      </c>
      <c r="H34" s="50">
        <v>1.0089592350329895</v>
      </c>
      <c r="I34" s="50">
        <v>1.6657075402488459</v>
      </c>
      <c r="J34" s="214">
        <v>2.0759754696687764</v>
      </c>
      <c r="K34" s="28">
        <v>9.9999999999999978E-2</v>
      </c>
      <c r="L34" s="28">
        <v>0.19999999999999996</v>
      </c>
      <c r="M34" s="30">
        <v>0.90000000000000013</v>
      </c>
      <c r="N34" s="31"/>
      <c r="O34" s="31"/>
      <c r="P34" s="31"/>
      <c r="Q34" s="31"/>
    </row>
    <row r="35" spans="2:17" ht="16.5">
      <c r="B35" s="23"/>
      <c r="C35" s="24" t="s">
        <v>120</v>
      </c>
      <c r="D35" s="24"/>
      <c r="E35" s="25"/>
      <c r="F35" s="26" t="s">
        <v>170</v>
      </c>
      <c r="G35" s="49">
        <v>5.2223532123263716</v>
      </c>
      <c r="H35" s="50">
        <v>6.9661360379943096</v>
      </c>
      <c r="I35" s="50">
        <v>7.3557167297593731</v>
      </c>
      <c r="J35" s="214">
        <v>7.6950530064383944</v>
      </c>
      <c r="K35" s="28">
        <v>1.0999999999999996</v>
      </c>
      <c r="L35" s="28">
        <v>0.80000000000000071</v>
      </c>
      <c r="M35" s="30">
        <v>1.2999999999999998</v>
      </c>
      <c r="N35" s="31"/>
      <c r="O35" s="31"/>
      <c r="P35" s="31"/>
      <c r="Q35" s="31"/>
    </row>
    <row r="36" spans="2:17" ht="4.3499999999999996" customHeight="1">
      <c r="B36" s="23"/>
      <c r="C36" s="24"/>
      <c r="D36" s="24"/>
      <c r="E36" s="25"/>
      <c r="F36" s="25"/>
      <c r="G36" s="40"/>
      <c r="H36" s="41"/>
      <c r="I36" s="41"/>
      <c r="J36" s="26"/>
      <c r="K36" s="33"/>
      <c r="L36" s="33"/>
      <c r="M36" s="34"/>
    </row>
    <row r="37" spans="2:17" ht="18" customHeight="1" thickBot="1">
      <c r="B37" s="16" t="s">
        <v>121</v>
      </c>
      <c r="C37" s="17"/>
      <c r="D37" s="17"/>
      <c r="E37" s="18"/>
      <c r="F37" s="18"/>
      <c r="G37" s="42"/>
      <c r="H37" s="43"/>
      <c r="I37" s="43"/>
      <c r="J37" s="19"/>
      <c r="K37" s="36"/>
      <c r="L37" s="36"/>
      <c r="M37" s="37"/>
    </row>
    <row r="38" spans="2:17">
      <c r="B38" s="51"/>
      <c r="C38" s="52" t="s">
        <v>91</v>
      </c>
      <c r="D38" s="52"/>
      <c r="E38" s="53"/>
      <c r="F38" s="54" t="s">
        <v>162</v>
      </c>
      <c r="G38" s="49">
        <v>40.242162109356244</v>
      </c>
      <c r="H38" s="50">
        <v>40.049363924951656</v>
      </c>
      <c r="I38" s="50">
        <v>38.701697913850616</v>
      </c>
      <c r="J38" s="214">
        <v>38.425942783864954</v>
      </c>
      <c r="K38" s="50">
        <v>-0.68836322970226149</v>
      </c>
      <c r="L38" s="50">
        <v>-0.8702208330127803</v>
      </c>
      <c r="M38" s="218">
        <v>-1.0234660835840259</v>
      </c>
      <c r="N38" s="31"/>
    </row>
    <row r="39" spans="2:17">
      <c r="B39" s="51"/>
      <c r="C39" s="52" t="s">
        <v>92</v>
      </c>
      <c r="D39" s="52"/>
      <c r="E39" s="53"/>
      <c r="F39" s="54" t="s">
        <v>162</v>
      </c>
      <c r="G39" s="49">
        <v>42.279318431262439</v>
      </c>
      <c r="H39" s="50">
        <v>45.741624115241351</v>
      </c>
      <c r="I39" s="50">
        <v>44.975794490234136</v>
      </c>
      <c r="J39" s="214">
        <v>43.679549843287965</v>
      </c>
      <c r="K39" s="50">
        <v>-1.1069602478239702</v>
      </c>
      <c r="L39" s="50">
        <v>-1.1679835192294874</v>
      </c>
      <c r="M39" s="218">
        <v>-0.6773830412698274</v>
      </c>
      <c r="N39" s="31"/>
    </row>
    <row r="40" spans="2:17" ht="16.5">
      <c r="B40" s="51"/>
      <c r="C40" s="52" t="s">
        <v>122</v>
      </c>
      <c r="D40" s="52"/>
      <c r="E40" s="53"/>
      <c r="F40" s="54" t="s">
        <v>162</v>
      </c>
      <c r="G40" s="49">
        <v>-2.0371563219061875</v>
      </c>
      <c r="H40" s="50">
        <v>-5.6922601902896925</v>
      </c>
      <c r="I40" s="50">
        <v>-6.2740965763835224</v>
      </c>
      <c r="J40" s="214">
        <v>-5.2536070594230129</v>
      </c>
      <c r="K40" s="50">
        <v>0.41859701812171046</v>
      </c>
      <c r="L40" s="50">
        <v>0.29776268621669733</v>
      </c>
      <c r="M40" s="218">
        <v>-0.34608304231420384</v>
      </c>
      <c r="N40" s="31"/>
    </row>
    <row r="41" spans="2:17">
      <c r="B41" s="51"/>
      <c r="C41" s="52" t="s">
        <v>103</v>
      </c>
      <c r="D41" s="52"/>
      <c r="E41" s="53"/>
      <c r="F41" s="55" t="s">
        <v>171</v>
      </c>
      <c r="G41" s="49">
        <v>0.37744358083998009</v>
      </c>
      <c r="H41" s="50">
        <v>9.8888352910111443E-2</v>
      </c>
      <c r="I41" s="50">
        <v>-2.5101251904437127E-2</v>
      </c>
      <c r="J41" s="214">
        <v>8.2754807595388336E-2</v>
      </c>
      <c r="K41" s="50">
        <v>-3.5980035292483059E-2</v>
      </c>
      <c r="L41" s="50">
        <v>-1.5534186439655429E-2</v>
      </c>
      <c r="M41" s="218">
        <v>-7.6182295461797445E-2</v>
      </c>
      <c r="N41" s="31"/>
    </row>
    <row r="42" spans="2:17">
      <c r="B42" s="51"/>
      <c r="C42" s="52" t="s">
        <v>104</v>
      </c>
      <c r="D42" s="52"/>
      <c r="E42" s="53"/>
      <c r="F42" s="55" t="s">
        <v>171</v>
      </c>
      <c r="G42" s="49">
        <v>-2.5117254259210124</v>
      </c>
      <c r="H42" s="50">
        <v>-5.8046812423185985</v>
      </c>
      <c r="I42" s="50">
        <v>-6.3069838248643206</v>
      </c>
      <c r="J42" s="214">
        <v>-5.356810337335788</v>
      </c>
      <c r="K42" s="50">
        <v>0.64545905879287258</v>
      </c>
      <c r="L42" s="50">
        <v>0.32023589409311093</v>
      </c>
      <c r="M42" s="218">
        <v>-0.26930946968722935</v>
      </c>
      <c r="N42" s="31"/>
    </row>
    <row r="43" spans="2:17">
      <c r="B43" s="51"/>
      <c r="C43" s="52" t="s">
        <v>105</v>
      </c>
      <c r="D43" s="52"/>
      <c r="E43" s="53"/>
      <c r="F43" s="55" t="s">
        <v>171</v>
      </c>
      <c r="G43" s="49">
        <v>-1.3703037112743313</v>
      </c>
      <c r="H43" s="50">
        <v>-4.7282746633482784</v>
      </c>
      <c r="I43" s="50">
        <v>-5.0463675291652823</v>
      </c>
      <c r="J43" s="214">
        <v>-4.0566668697267367</v>
      </c>
      <c r="K43" s="50">
        <v>0.45465328982418018</v>
      </c>
      <c r="L43" s="50">
        <v>0.33446510429156273</v>
      </c>
      <c r="M43" s="218">
        <v>-0.26366792760389046</v>
      </c>
      <c r="N43" s="31"/>
    </row>
    <row r="44" spans="2:17" ht="16.5">
      <c r="B44" s="51"/>
      <c r="C44" s="52" t="s">
        <v>123</v>
      </c>
      <c r="D44" s="52"/>
      <c r="E44" s="53"/>
      <c r="F44" s="55" t="s">
        <v>172</v>
      </c>
      <c r="G44" s="49">
        <v>3.0866169668805559</v>
      </c>
      <c r="H44" s="50">
        <v>-3.3579709520739471</v>
      </c>
      <c r="I44" s="50">
        <v>-0.31809286581700391</v>
      </c>
      <c r="J44" s="214">
        <v>0.98970065943854557</v>
      </c>
      <c r="K44" s="50">
        <v>-0.85797370599143408</v>
      </c>
      <c r="L44" s="50">
        <v>-0.12018818553261745</v>
      </c>
      <c r="M44" s="218">
        <v>-0.59813303189545319</v>
      </c>
      <c r="N44" s="31"/>
    </row>
    <row r="45" spans="2:17">
      <c r="B45" s="51"/>
      <c r="C45" s="52" t="s">
        <v>90</v>
      </c>
      <c r="D45" s="52"/>
      <c r="E45" s="53"/>
      <c r="F45" s="54" t="s">
        <v>162</v>
      </c>
      <c r="G45" s="49">
        <v>57.800174021578229</v>
      </c>
      <c r="H45" s="50">
        <v>57.420190130991614</v>
      </c>
      <c r="I45" s="50">
        <v>58.140954152600258</v>
      </c>
      <c r="J45" s="214">
        <v>58.666835140540464</v>
      </c>
      <c r="K45" s="50">
        <v>-1.457816309629294</v>
      </c>
      <c r="L45" s="50">
        <v>-1.5836320901099512</v>
      </c>
      <c r="M45" s="218">
        <v>-1.2366663621564342</v>
      </c>
      <c r="N45" s="31"/>
    </row>
    <row r="46" spans="2:17" ht="4.3499999999999996" customHeight="1">
      <c r="B46" s="23"/>
      <c r="C46" s="24"/>
      <c r="D46" s="24"/>
      <c r="E46" s="25"/>
      <c r="F46" s="25"/>
      <c r="G46" s="40"/>
      <c r="H46" s="41"/>
      <c r="I46" s="41"/>
      <c r="J46" s="26"/>
      <c r="K46" s="33"/>
      <c r="L46" s="33"/>
      <c r="M46" s="34"/>
      <c r="N46" s="31"/>
    </row>
    <row r="47" spans="2:17" ht="15" thickBot="1">
      <c r="B47" s="16" t="s">
        <v>13</v>
      </c>
      <c r="C47" s="17"/>
      <c r="D47" s="17"/>
      <c r="E47" s="18"/>
      <c r="F47" s="18"/>
      <c r="G47" s="42"/>
      <c r="H47" s="43"/>
      <c r="I47" s="43"/>
      <c r="J47" s="19"/>
      <c r="K47" s="36"/>
      <c r="L47" s="36"/>
      <c r="M47" s="37"/>
      <c r="N47" s="31"/>
    </row>
    <row r="48" spans="2:17">
      <c r="B48" s="23"/>
      <c r="C48" s="24" t="s">
        <v>78</v>
      </c>
      <c r="D48" s="24"/>
      <c r="E48" s="25"/>
      <c r="F48" s="26" t="s">
        <v>162</v>
      </c>
      <c r="G48" s="32">
        <v>-6.0453277958591931</v>
      </c>
      <c r="H48" s="33">
        <v>-1.0816629919911125</v>
      </c>
      <c r="I48" s="33">
        <v>5.8024665262711161E-2</v>
      </c>
      <c r="J48" s="210">
        <v>1.2947108152821889</v>
      </c>
      <c r="K48" s="28">
        <v>1.5424814687116704</v>
      </c>
      <c r="L48" s="28">
        <v>0.33689693025630446</v>
      </c>
      <c r="M48" s="30">
        <v>0.17260897917197959</v>
      </c>
      <c r="N48" s="31"/>
    </row>
    <row r="49" spans="2:14">
      <c r="B49" s="23"/>
      <c r="C49" s="24" t="s">
        <v>65</v>
      </c>
      <c r="D49" s="24"/>
      <c r="E49" s="25"/>
      <c r="F49" s="26" t="s">
        <v>162</v>
      </c>
      <c r="G49" s="49">
        <v>-8.1512177884318646</v>
      </c>
      <c r="H49" s="50">
        <v>-2.4937789120577536</v>
      </c>
      <c r="I49" s="50">
        <v>-1.7922603096853742</v>
      </c>
      <c r="J49" s="214">
        <v>-0.45537433558293927</v>
      </c>
      <c r="K49" s="28">
        <v>1.6658899794346187</v>
      </c>
      <c r="L49" s="28">
        <v>0.45488154440684148</v>
      </c>
      <c r="M49" s="30">
        <v>0.30245325942524692</v>
      </c>
      <c r="N49" s="31"/>
    </row>
    <row r="50" spans="2:14" ht="3.75" customHeight="1">
      <c r="B50" s="23"/>
      <c r="C50" s="24"/>
      <c r="D50" s="24"/>
      <c r="E50" s="25"/>
      <c r="F50" s="25"/>
      <c r="G50" s="40"/>
      <c r="H50" s="41"/>
      <c r="I50" s="41"/>
      <c r="J50" s="26"/>
      <c r="K50" s="33"/>
      <c r="L50" s="33"/>
      <c r="M50" s="34"/>
      <c r="N50" s="31"/>
    </row>
    <row r="51" spans="2:14" ht="15" hidden="1" outlineLevel="1" thickBot="1">
      <c r="B51" s="16" t="s">
        <v>14</v>
      </c>
      <c r="C51" s="17"/>
      <c r="D51" s="17"/>
      <c r="E51" s="18"/>
      <c r="F51" s="18"/>
      <c r="G51" s="42"/>
      <c r="H51" s="43"/>
      <c r="I51" s="43"/>
      <c r="J51" s="19"/>
      <c r="K51" s="36"/>
      <c r="L51" s="36"/>
      <c r="M51" s="37"/>
      <c r="N51" s="31"/>
    </row>
    <row r="52" spans="2:14" hidden="1" outlineLevel="1">
      <c r="B52" s="23"/>
      <c r="C52" s="24" t="s">
        <v>34</v>
      </c>
      <c r="D52" s="24"/>
      <c r="E52" s="25"/>
      <c r="F52" s="26" t="s">
        <v>66</v>
      </c>
      <c r="G52" s="40"/>
      <c r="H52" s="41"/>
      <c r="I52" s="41"/>
      <c r="J52" s="26"/>
      <c r="K52" s="33"/>
      <c r="L52" s="33"/>
      <c r="M52" s="34"/>
      <c r="N52" s="31"/>
    </row>
    <row r="53" spans="2:14" hidden="1" outlineLevel="1">
      <c r="B53" s="23"/>
      <c r="C53" s="24" t="s">
        <v>15</v>
      </c>
      <c r="D53" s="24"/>
      <c r="E53" s="25"/>
      <c r="F53" s="54" t="s">
        <v>66</v>
      </c>
      <c r="G53" s="40"/>
      <c r="H53" s="41"/>
      <c r="I53" s="41"/>
      <c r="J53" s="26"/>
      <c r="K53" s="33"/>
      <c r="L53" s="33"/>
      <c r="M53" s="34"/>
      <c r="N53" s="31"/>
    </row>
    <row r="54" spans="2:14" ht="3.75" hidden="1" customHeight="1" collapsed="1" thickBot="1">
      <c r="B54" s="23"/>
      <c r="C54" s="24"/>
      <c r="D54" s="24"/>
      <c r="E54" s="25"/>
      <c r="F54" s="25"/>
      <c r="G54" s="40"/>
      <c r="H54" s="41"/>
      <c r="I54" s="41"/>
      <c r="J54" s="26"/>
      <c r="K54" s="33"/>
      <c r="L54" s="33"/>
      <c r="M54" s="34"/>
      <c r="N54" s="31"/>
    </row>
    <row r="55" spans="2:14" ht="15" thickBot="1">
      <c r="B55" s="16" t="s">
        <v>113</v>
      </c>
      <c r="C55" s="17"/>
      <c r="D55" s="17"/>
      <c r="E55" s="56"/>
      <c r="F55" s="18"/>
      <c r="G55" s="42"/>
      <c r="H55" s="43"/>
      <c r="I55" s="43"/>
      <c r="J55" s="19"/>
      <c r="K55" s="36"/>
      <c r="L55" s="36"/>
      <c r="M55" s="37"/>
      <c r="N55" s="33"/>
    </row>
    <row r="56" spans="2:14">
      <c r="B56" s="23"/>
      <c r="C56" s="24" t="s">
        <v>35</v>
      </c>
      <c r="D56" s="24"/>
      <c r="E56" s="25"/>
      <c r="F56" s="26" t="s">
        <v>160</v>
      </c>
      <c r="G56" s="32">
        <v>6.6121711265767971</v>
      </c>
      <c r="H56" s="33">
        <v>1.2014823660066156</v>
      </c>
      <c r="I56" s="33">
        <v>3.3547426332293924</v>
      </c>
      <c r="J56" s="210">
        <v>3.3514651821766677</v>
      </c>
      <c r="K56" s="57">
        <v>-1.2</v>
      </c>
      <c r="L56" s="58">
        <v>0.10000000000000009</v>
      </c>
      <c r="M56" s="217">
        <v>-0.20000000000000018</v>
      </c>
      <c r="N56" s="31"/>
    </row>
    <row r="57" spans="2:14" ht="18" customHeight="1">
      <c r="B57" s="23"/>
      <c r="C57" s="24" t="s">
        <v>124</v>
      </c>
      <c r="D57" s="24"/>
      <c r="E57" s="25"/>
      <c r="F57" s="26" t="s">
        <v>173</v>
      </c>
      <c r="G57" s="59">
        <v>1.053454028</v>
      </c>
      <c r="H57" s="60">
        <v>1.0837785547500001</v>
      </c>
      <c r="I57" s="60">
        <v>1.0858000000000001</v>
      </c>
      <c r="J57" s="215">
        <v>1.0858000000000001</v>
      </c>
      <c r="K57" s="33">
        <v>1.9</v>
      </c>
      <c r="L57" s="33">
        <v>2.2999999999999998</v>
      </c>
      <c r="M57" s="34">
        <v>2.2999999999999998</v>
      </c>
      <c r="N57" s="31"/>
    </row>
    <row r="58" spans="2:14" ht="18" customHeight="1">
      <c r="B58" s="23"/>
      <c r="C58" s="24" t="s">
        <v>125</v>
      </c>
      <c r="D58" s="24"/>
      <c r="E58" s="25"/>
      <c r="F58" s="26" t="s">
        <v>173</v>
      </c>
      <c r="G58" s="49">
        <v>103.66969016499999</v>
      </c>
      <c r="H58" s="50">
        <v>78.049717577500004</v>
      </c>
      <c r="I58" s="50">
        <v>72.623916664999996</v>
      </c>
      <c r="J58" s="214">
        <v>70.372500000000002</v>
      </c>
      <c r="K58" s="33">
        <v>-5.6</v>
      </c>
      <c r="L58" s="33">
        <v>-6.8</v>
      </c>
      <c r="M58" s="34">
        <v>-5</v>
      </c>
      <c r="N58" s="31"/>
    </row>
    <row r="59" spans="2:14" ht="16.5">
      <c r="B59" s="23"/>
      <c r="C59" s="24" t="s">
        <v>126</v>
      </c>
      <c r="D59" s="24"/>
      <c r="E59" s="25"/>
      <c r="F59" s="26" t="s">
        <v>160</v>
      </c>
      <c r="G59" s="49">
        <v>45.816923617399567</v>
      </c>
      <c r="H59" s="50">
        <v>-24.713079152376565</v>
      </c>
      <c r="I59" s="50">
        <v>-6.9517239535331043</v>
      </c>
      <c r="J59" s="214">
        <v>-3.1001036137796518</v>
      </c>
      <c r="K59" s="33">
        <v>-4.5</v>
      </c>
      <c r="L59" s="33">
        <v>-1.2</v>
      </c>
      <c r="M59" s="34">
        <v>1.9</v>
      </c>
      <c r="N59" s="31"/>
    </row>
    <row r="60" spans="2:14" ht="16.5">
      <c r="B60" s="23"/>
      <c r="C60" s="52" t="s">
        <v>127</v>
      </c>
      <c r="D60" s="52"/>
      <c r="E60" s="53"/>
      <c r="F60" s="54" t="s">
        <v>160</v>
      </c>
      <c r="G60" s="49">
        <v>63.783577362691659</v>
      </c>
      <c r="H60" s="50">
        <v>-26.819635178201906</v>
      </c>
      <c r="I60" s="50">
        <v>-7.1249529051216456</v>
      </c>
      <c r="J60" s="214">
        <v>-3.1001036137796518</v>
      </c>
      <c r="K60" s="61">
        <v>-5.8</v>
      </c>
      <c r="L60" s="61">
        <v>-1.6</v>
      </c>
      <c r="M60" s="218">
        <v>1.9</v>
      </c>
      <c r="N60" s="31"/>
    </row>
    <row r="61" spans="2:14">
      <c r="B61" s="23"/>
      <c r="C61" s="24" t="s">
        <v>100</v>
      </c>
      <c r="D61" s="24"/>
      <c r="E61" s="25"/>
      <c r="F61" s="26" t="s">
        <v>160</v>
      </c>
      <c r="G61" s="49">
        <v>6.5636152873542741</v>
      </c>
      <c r="H61" s="50">
        <v>-11.545401831535496</v>
      </c>
      <c r="I61" s="50">
        <v>-1.9510767259142248</v>
      </c>
      <c r="J61" s="214">
        <v>1.2733861098816579</v>
      </c>
      <c r="K61" s="50">
        <v>-5.0999999999999996</v>
      </c>
      <c r="L61" s="50">
        <v>-2.2999999999999998</v>
      </c>
      <c r="M61" s="218">
        <v>0.10000000000000009</v>
      </c>
      <c r="N61" s="31"/>
    </row>
    <row r="62" spans="2:14">
      <c r="B62" s="23"/>
      <c r="C62" s="24" t="s">
        <v>101</v>
      </c>
      <c r="D62" s="24"/>
      <c r="E62" s="25"/>
      <c r="F62" s="26" t="s">
        <v>174</v>
      </c>
      <c r="G62" s="49">
        <v>0.34181650727987289</v>
      </c>
      <c r="H62" s="50">
        <v>3.4027949571609497</v>
      </c>
      <c r="I62" s="50">
        <v>3.3508333563804626</v>
      </c>
      <c r="J62" s="214">
        <v>2.8708333373069763</v>
      </c>
      <c r="K62" s="50">
        <v>0.10000000000000009</v>
      </c>
      <c r="L62" s="50">
        <v>0.10000000000000009</v>
      </c>
      <c r="M62" s="218">
        <v>0.10000000000000009</v>
      </c>
      <c r="N62" s="31"/>
    </row>
    <row r="63" spans="2:14" ht="15" thickBot="1">
      <c r="B63" s="62"/>
      <c r="C63" s="63" t="s">
        <v>102</v>
      </c>
      <c r="D63" s="63"/>
      <c r="E63" s="64"/>
      <c r="F63" s="65" t="s">
        <v>168</v>
      </c>
      <c r="G63" s="66">
        <v>2.0754645019769669</v>
      </c>
      <c r="H63" s="67">
        <v>3.6284454464912415</v>
      </c>
      <c r="I63" s="67">
        <v>3.65760338306427</v>
      </c>
      <c r="J63" s="216">
        <v>3.6487033367156982</v>
      </c>
      <c r="K63" s="67">
        <v>0.20000000000000018</v>
      </c>
      <c r="L63" s="67">
        <v>0.40000000000000036</v>
      </c>
      <c r="M63" s="219">
        <v>0.30000000000000027</v>
      </c>
      <c r="N63" s="31"/>
    </row>
    <row r="64" spans="2:14" ht="15.75" customHeight="1">
      <c r="B64" s="11" t="s">
        <v>139</v>
      </c>
    </row>
    <row r="65" spans="2:14" ht="15.75" customHeight="1">
      <c r="B65" s="11" t="s">
        <v>114</v>
      </c>
    </row>
    <row r="66" spans="2:14" ht="15.75" customHeight="1">
      <c r="B66" s="11" t="s">
        <v>145</v>
      </c>
    </row>
    <row r="67" spans="2:14" ht="15.75" customHeight="1">
      <c r="B67" s="11" t="s">
        <v>146</v>
      </c>
    </row>
    <row r="68" spans="2:14">
      <c r="B68" s="11" t="s">
        <v>147</v>
      </c>
    </row>
    <row r="69" spans="2:14">
      <c r="B69" s="11" t="s">
        <v>148</v>
      </c>
    </row>
    <row r="70" spans="2:14">
      <c r="B70" s="11" t="s">
        <v>193</v>
      </c>
    </row>
    <row r="71" spans="2:14">
      <c r="B71" s="11" t="s">
        <v>194</v>
      </c>
    </row>
    <row r="72" spans="2:14">
      <c r="B72" s="11" t="s">
        <v>149</v>
      </c>
    </row>
    <row r="73" spans="2:14">
      <c r="C73" s="11" t="s">
        <v>141</v>
      </c>
    </row>
    <row r="74" spans="2:14">
      <c r="B74" s="68" t="s">
        <v>192</v>
      </c>
      <c r="C74" s="68"/>
      <c r="D74" s="68"/>
      <c r="E74" s="68"/>
    </row>
    <row r="75" spans="2:14">
      <c r="B75" s="68" t="s">
        <v>150</v>
      </c>
      <c r="C75" s="68"/>
      <c r="D75" s="69"/>
      <c r="E75" s="68"/>
      <c r="F75" s="68"/>
    </row>
    <row r="76" spans="2:14">
      <c r="B76" s="68" t="s">
        <v>142</v>
      </c>
      <c r="C76" s="68"/>
      <c r="D76" s="68"/>
      <c r="E76" s="68"/>
      <c r="F76" s="68"/>
    </row>
    <row r="77" spans="2:14">
      <c r="B77" s="11" t="s">
        <v>143</v>
      </c>
      <c r="F77" s="68"/>
    </row>
    <row r="78" spans="2:14">
      <c r="B78" s="11" t="s">
        <v>144</v>
      </c>
    </row>
    <row r="79" spans="2:14">
      <c r="G79" s="68"/>
      <c r="H79" s="68"/>
      <c r="I79" s="68"/>
      <c r="J79" s="68"/>
      <c r="K79" s="68"/>
      <c r="L79" s="68"/>
      <c r="M79" s="68"/>
      <c r="N79" s="68"/>
    </row>
    <row r="80" spans="2:14" s="68" customFormat="1" ht="15.75">
      <c r="C80" s="69"/>
      <c r="D80" s="70"/>
    </row>
    <row r="81" spans="5:14" s="68" customFormat="1"/>
    <row r="82" spans="5:14">
      <c r="E82" s="68"/>
      <c r="F82" s="68"/>
      <c r="G82" s="68"/>
      <c r="H82" s="68"/>
      <c r="I82" s="68"/>
      <c r="J82" s="68"/>
      <c r="K82" s="68"/>
      <c r="L82" s="68"/>
      <c r="M82" s="68"/>
      <c r="N82" s="68"/>
    </row>
  </sheetData>
  <mergeCells count="5">
    <mergeCell ref="B3:E4"/>
    <mergeCell ref="F3:F4"/>
    <mergeCell ref="B2:M2"/>
    <mergeCell ref="K3:M3"/>
    <mergeCell ref="H3:J3"/>
  </mergeCells>
  <pageMargins left="0.7" right="0.7" top="0.75" bottom="0.75" header="0.3" footer="0.3"/>
  <pageSetup paperSize="9" scale="5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B1:AA76"/>
  <sheetViews>
    <sheetView zoomScale="85" zoomScaleNormal="85" workbookViewId="0">
      <selection activeCell="O45" sqref="O45"/>
    </sheetView>
  </sheetViews>
  <sheetFormatPr defaultColWidth="9.140625" defaultRowHeight="14.25"/>
  <cols>
    <col min="1" max="5" width="3.140625" style="72" customWidth="1"/>
    <col min="6" max="6" width="29.85546875" style="72" customWidth="1"/>
    <col min="7" max="7" width="22" style="72" customWidth="1"/>
    <col min="8" max="8" width="10.5703125" style="72" customWidth="1"/>
    <col min="9" max="19" width="9.140625" style="72" customWidth="1"/>
    <col min="20" max="22" width="9.140625" style="72"/>
    <col min="23" max="27" width="9.140625" style="72" customWidth="1"/>
    <col min="28" max="16384" width="9.140625" style="72"/>
  </cols>
  <sheetData>
    <row r="1" spans="2:27" ht="22.5" customHeight="1" thickBot="1">
      <c r="B1" s="71" t="s">
        <v>81</v>
      </c>
    </row>
    <row r="2" spans="2:27" ht="30" customHeight="1">
      <c r="B2" s="83" t="str">
        <f>" "&amp;Súhrn!$H$3&amp;"- komponenty HDP [objem]"</f>
        <v xml:space="preserve"> Letná strednodobá predikcia (P2Q-2023) - komponenty HDP [objem]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5"/>
    </row>
    <row r="3" spans="2:27">
      <c r="B3" s="309" t="s">
        <v>27</v>
      </c>
      <c r="C3" s="310"/>
      <c r="D3" s="310"/>
      <c r="E3" s="310"/>
      <c r="F3" s="311"/>
      <c r="G3" s="312" t="s">
        <v>62</v>
      </c>
      <c r="H3" s="132" t="s">
        <v>32</v>
      </c>
      <c r="I3" s="315">
        <v>2023</v>
      </c>
      <c r="J3" s="315">
        <v>2024</v>
      </c>
      <c r="K3" s="316">
        <v>2025</v>
      </c>
      <c r="L3" s="297">
        <v>2022</v>
      </c>
      <c r="M3" s="298"/>
      <c r="N3" s="298"/>
      <c r="O3" s="300"/>
      <c r="P3" s="297">
        <v>2023</v>
      </c>
      <c r="Q3" s="298"/>
      <c r="R3" s="298"/>
      <c r="S3" s="300"/>
      <c r="T3" s="297">
        <v>2024</v>
      </c>
      <c r="U3" s="298"/>
      <c r="V3" s="298"/>
      <c r="W3" s="300"/>
      <c r="X3" s="298">
        <v>2025</v>
      </c>
      <c r="Y3" s="298"/>
      <c r="Z3" s="298"/>
      <c r="AA3" s="299"/>
    </row>
    <row r="4" spans="2:27">
      <c r="B4" s="304"/>
      <c r="C4" s="305"/>
      <c r="D4" s="305"/>
      <c r="E4" s="305"/>
      <c r="F4" s="306"/>
      <c r="G4" s="308"/>
      <c r="H4" s="195">
        <v>2022</v>
      </c>
      <c r="I4" s="314"/>
      <c r="J4" s="314"/>
      <c r="K4" s="317"/>
      <c r="L4" s="136" t="s">
        <v>3</v>
      </c>
      <c r="M4" s="134" t="s">
        <v>4</v>
      </c>
      <c r="N4" s="134" t="s">
        <v>5</v>
      </c>
      <c r="O4" s="135" t="s">
        <v>6</v>
      </c>
      <c r="P4" s="136" t="s">
        <v>3</v>
      </c>
      <c r="Q4" s="134" t="s">
        <v>4</v>
      </c>
      <c r="R4" s="134" t="s">
        <v>5</v>
      </c>
      <c r="S4" s="231" t="s">
        <v>6</v>
      </c>
      <c r="T4" s="136" t="s">
        <v>3</v>
      </c>
      <c r="U4" s="134" t="s">
        <v>4</v>
      </c>
      <c r="V4" s="134" t="s">
        <v>5</v>
      </c>
      <c r="W4" s="135" t="s">
        <v>6</v>
      </c>
      <c r="X4" s="134" t="s">
        <v>3</v>
      </c>
      <c r="Y4" s="134" t="s">
        <v>4</v>
      </c>
      <c r="Z4" s="134" t="s">
        <v>5</v>
      </c>
      <c r="AA4" s="137" t="s">
        <v>6</v>
      </c>
    </row>
    <row r="5" spans="2:27" ht="4.3499999999999996" customHeight="1">
      <c r="B5" s="8"/>
      <c r="C5" s="9"/>
      <c r="D5" s="9"/>
      <c r="E5" s="9"/>
      <c r="F5" s="138"/>
      <c r="G5" s="139"/>
      <c r="H5" s="142"/>
      <c r="I5" s="141"/>
      <c r="J5" s="141"/>
      <c r="K5" s="142"/>
      <c r="L5" s="81"/>
      <c r="M5" s="81"/>
      <c r="N5" s="81"/>
      <c r="O5" s="259"/>
      <c r="P5" s="81"/>
      <c r="Q5" s="81"/>
      <c r="R5" s="81"/>
      <c r="S5" s="81"/>
      <c r="T5" s="183"/>
      <c r="U5" s="81"/>
      <c r="V5" s="81"/>
      <c r="W5" s="106"/>
      <c r="X5" s="81"/>
      <c r="Y5" s="81"/>
      <c r="Z5" s="81"/>
      <c r="AA5" s="4"/>
    </row>
    <row r="6" spans="2:27">
      <c r="B6" s="3"/>
      <c r="C6" s="81" t="s">
        <v>0</v>
      </c>
      <c r="D6" s="81"/>
      <c r="E6" s="81"/>
      <c r="F6" s="106"/>
      <c r="G6" s="55" t="s">
        <v>175</v>
      </c>
      <c r="H6" s="148">
        <v>109651.91899999999</v>
      </c>
      <c r="I6" s="103">
        <v>121926.89614361222</v>
      </c>
      <c r="J6" s="103">
        <v>131060.46801542326</v>
      </c>
      <c r="K6" s="148">
        <v>139374.72856232955</v>
      </c>
      <c r="L6" s="149">
        <v>26318.094271559308</v>
      </c>
      <c r="M6" s="149">
        <v>27076.568051122616</v>
      </c>
      <c r="N6" s="149">
        <v>27758.721015403135</v>
      </c>
      <c r="O6" s="150">
        <v>28498.535661914939</v>
      </c>
      <c r="P6" s="149">
        <v>29477.772946000001</v>
      </c>
      <c r="Q6" s="149">
        <v>30220.815335999825</v>
      </c>
      <c r="R6" s="149">
        <v>30784.516072601975</v>
      </c>
      <c r="S6" s="149">
        <v>31443.791789010425</v>
      </c>
      <c r="T6" s="186">
        <v>32001.214494374773</v>
      </c>
      <c r="U6" s="149">
        <v>32536.862719551151</v>
      </c>
      <c r="V6" s="149">
        <v>33006.653068901614</v>
      </c>
      <c r="W6" s="150">
        <v>33515.73773259572</v>
      </c>
      <c r="X6" s="149">
        <v>34092.991281403833</v>
      </c>
      <c r="Y6" s="149">
        <v>34589.691579976694</v>
      </c>
      <c r="Z6" s="149">
        <v>35104.173913219165</v>
      </c>
      <c r="AA6" s="151">
        <v>35587.871787729848</v>
      </c>
    </row>
    <row r="7" spans="2:27">
      <c r="B7" s="3"/>
      <c r="C7" s="81"/>
      <c r="D7" s="81"/>
      <c r="E7" s="81" t="s">
        <v>109</v>
      </c>
      <c r="F7" s="106"/>
      <c r="G7" s="55" t="s">
        <v>175</v>
      </c>
      <c r="H7" s="150">
        <v>67438.533645613148</v>
      </c>
      <c r="I7" s="103">
        <v>74245.300417798251</v>
      </c>
      <c r="J7" s="103">
        <v>79924.155016024597</v>
      </c>
      <c r="K7" s="150">
        <v>84326.69911574907</v>
      </c>
      <c r="L7" s="149">
        <v>15803.958751804985</v>
      </c>
      <c r="M7" s="149">
        <v>16532.134433641819</v>
      </c>
      <c r="N7" s="149">
        <v>17153.996155382483</v>
      </c>
      <c r="O7" s="150">
        <v>17948.444304783865</v>
      </c>
      <c r="P7" s="149">
        <v>18199.092484287969</v>
      </c>
      <c r="Q7" s="149">
        <v>18459.198785658973</v>
      </c>
      <c r="R7" s="149">
        <v>18608.173480093188</v>
      </c>
      <c r="S7" s="149">
        <v>18978.835667758111</v>
      </c>
      <c r="T7" s="186">
        <v>19429.409653951549</v>
      </c>
      <c r="U7" s="149">
        <v>19810.091804721527</v>
      </c>
      <c r="V7" s="149">
        <v>20186.509559001228</v>
      </c>
      <c r="W7" s="150">
        <v>20498.143998350293</v>
      </c>
      <c r="X7" s="149">
        <v>20762.039022011541</v>
      </c>
      <c r="Y7" s="149">
        <v>20982.653960085412</v>
      </c>
      <c r="Z7" s="149">
        <v>21188.770832331371</v>
      </c>
      <c r="AA7" s="151">
        <v>21393.235301320747</v>
      </c>
    </row>
    <row r="8" spans="2:27">
      <c r="B8" s="3"/>
      <c r="C8" s="81"/>
      <c r="D8" s="81"/>
      <c r="E8" s="81" t="s">
        <v>28</v>
      </c>
      <c r="F8" s="106"/>
      <c r="G8" s="55" t="s">
        <v>175</v>
      </c>
      <c r="H8" s="150">
        <v>22602.103999999981</v>
      </c>
      <c r="I8" s="149">
        <v>24561.899005617648</v>
      </c>
      <c r="J8" s="149">
        <v>26154.033000000003</v>
      </c>
      <c r="K8" s="150">
        <v>27950.597000000002</v>
      </c>
      <c r="L8" s="149">
        <v>5530.6800800913497</v>
      </c>
      <c r="M8" s="149">
        <v>5587.3634479787297</v>
      </c>
      <c r="N8" s="149">
        <v>5710.8409737674001</v>
      </c>
      <c r="O8" s="150">
        <v>5773.2194981624998</v>
      </c>
      <c r="P8" s="149">
        <v>5912.29700561765</v>
      </c>
      <c r="Q8" s="149">
        <v>6059.06</v>
      </c>
      <c r="R8" s="149">
        <v>6219.9359999999997</v>
      </c>
      <c r="S8" s="149">
        <v>6370.6059999999998</v>
      </c>
      <c r="T8" s="186">
        <v>6411.9610000000002</v>
      </c>
      <c r="U8" s="149">
        <v>6496.6710000000003</v>
      </c>
      <c r="V8" s="149">
        <v>6565.4009999999998</v>
      </c>
      <c r="W8" s="150">
        <v>6680</v>
      </c>
      <c r="X8" s="149">
        <v>6839.3149999999996</v>
      </c>
      <c r="Y8" s="149">
        <v>6962.1620000000003</v>
      </c>
      <c r="Z8" s="149">
        <v>7036.7579999999998</v>
      </c>
      <c r="AA8" s="151">
        <v>7112.3620000000001</v>
      </c>
    </row>
    <row r="9" spans="2:27">
      <c r="B9" s="3"/>
      <c r="C9" s="81"/>
      <c r="D9" s="81"/>
      <c r="E9" s="81" t="s">
        <v>1</v>
      </c>
      <c r="F9" s="106"/>
      <c r="G9" s="55" t="s">
        <v>175</v>
      </c>
      <c r="H9" s="150">
        <v>22331.926000000003</v>
      </c>
      <c r="I9" s="149">
        <v>26063.985035559945</v>
      </c>
      <c r="J9" s="149">
        <v>28279.958651001896</v>
      </c>
      <c r="K9" s="150">
        <v>30156.971815403504</v>
      </c>
      <c r="L9" s="149">
        <v>5189.4933707998771</v>
      </c>
      <c r="M9" s="149">
        <v>5311.3432198213759</v>
      </c>
      <c r="N9" s="149">
        <v>5776.9634621651585</v>
      </c>
      <c r="O9" s="150">
        <v>6054.1259472135926</v>
      </c>
      <c r="P9" s="149">
        <v>6217.9067102401432</v>
      </c>
      <c r="Q9" s="149">
        <v>6477.1419632269753</v>
      </c>
      <c r="R9" s="149">
        <v>6639.7510196610683</v>
      </c>
      <c r="S9" s="149">
        <v>6729.1853424317596</v>
      </c>
      <c r="T9" s="186">
        <v>6973.6730817435764</v>
      </c>
      <c r="U9" s="149">
        <v>7021.0692208900473</v>
      </c>
      <c r="V9" s="149">
        <v>7092.0738566261925</v>
      </c>
      <c r="W9" s="150">
        <v>7193.1424917420818</v>
      </c>
      <c r="X9" s="149">
        <v>7320.2916424742662</v>
      </c>
      <c r="Y9" s="149">
        <v>7424.475933900073</v>
      </c>
      <c r="Z9" s="149">
        <v>7651.2822053641721</v>
      </c>
      <c r="AA9" s="151">
        <v>7760.9220336649923</v>
      </c>
    </row>
    <row r="10" spans="2:27">
      <c r="B10" s="3"/>
      <c r="C10" s="81"/>
      <c r="D10" s="81"/>
      <c r="E10" s="81" t="s">
        <v>2</v>
      </c>
      <c r="F10" s="106"/>
      <c r="G10" s="55" t="s">
        <v>175</v>
      </c>
      <c r="H10" s="150">
        <v>112372.56364561312</v>
      </c>
      <c r="I10" s="149">
        <v>124871.18445897584</v>
      </c>
      <c r="J10" s="149">
        <v>134358.14666702651</v>
      </c>
      <c r="K10" s="150">
        <v>142434.26793115257</v>
      </c>
      <c r="L10" s="149">
        <v>26524.132202696208</v>
      </c>
      <c r="M10" s="149">
        <v>27430.841101441925</v>
      </c>
      <c r="N10" s="149">
        <v>28641.800591315041</v>
      </c>
      <c r="O10" s="150">
        <v>29775.789750159958</v>
      </c>
      <c r="P10" s="149">
        <v>30329.29620014576</v>
      </c>
      <c r="Q10" s="149">
        <v>30995.40074888595</v>
      </c>
      <c r="R10" s="149">
        <v>31467.860499754257</v>
      </c>
      <c r="S10" s="149">
        <v>32078.62701018987</v>
      </c>
      <c r="T10" s="186">
        <v>32815.04373569513</v>
      </c>
      <c r="U10" s="149">
        <v>33327.832025611577</v>
      </c>
      <c r="V10" s="149">
        <v>33843.984415627419</v>
      </c>
      <c r="W10" s="150">
        <v>34371.286490092374</v>
      </c>
      <c r="X10" s="149">
        <v>34921.645664485804</v>
      </c>
      <c r="Y10" s="149">
        <v>35369.291893985486</v>
      </c>
      <c r="Z10" s="149">
        <v>35876.811037695545</v>
      </c>
      <c r="AA10" s="151">
        <v>36266.519334985736</v>
      </c>
    </row>
    <row r="11" spans="2:27">
      <c r="B11" s="3"/>
      <c r="C11" s="81"/>
      <c r="D11" s="81" t="s">
        <v>29</v>
      </c>
      <c r="E11" s="81"/>
      <c r="F11" s="106"/>
      <c r="G11" s="55" t="s">
        <v>175</v>
      </c>
      <c r="H11" s="150">
        <v>108541.45070937084</v>
      </c>
      <c r="I11" s="149">
        <v>115652.43670832185</v>
      </c>
      <c r="J11" s="149">
        <v>126095.34139602384</v>
      </c>
      <c r="K11" s="150">
        <v>134096.65688203115</v>
      </c>
      <c r="L11" s="149">
        <v>26210.490917385167</v>
      </c>
      <c r="M11" s="149">
        <v>26727.349441011247</v>
      </c>
      <c r="N11" s="149">
        <v>28192.174952141828</v>
      </c>
      <c r="O11" s="150">
        <v>27411.435398832611</v>
      </c>
      <c r="P11" s="149">
        <v>28010.810988428173</v>
      </c>
      <c r="Q11" s="149">
        <v>28474.082428087575</v>
      </c>
      <c r="R11" s="149">
        <v>29187.210939191315</v>
      </c>
      <c r="S11" s="149">
        <v>29980.33235261478</v>
      </c>
      <c r="T11" s="186">
        <v>30751.289497947961</v>
      </c>
      <c r="U11" s="149">
        <v>31233.699199969011</v>
      </c>
      <c r="V11" s="149">
        <v>31772.838944925938</v>
      </c>
      <c r="W11" s="150">
        <v>32337.513753180923</v>
      </c>
      <c r="X11" s="149">
        <v>32837.690112630982</v>
      </c>
      <c r="Y11" s="149">
        <v>33293.729524357077</v>
      </c>
      <c r="Z11" s="149">
        <v>33748.967927421763</v>
      </c>
      <c r="AA11" s="151">
        <v>34216.269317621343</v>
      </c>
    </row>
    <row r="12" spans="2:27">
      <c r="B12" s="3"/>
      <c r="C12" s="81"/>
      <c r="D12" s="81" t="s">
        <v>30</v>
      </c>
      <c r="E12" s="81"/>
      <c r="F12" s="106"/>
      <c r="G12" s="55" t="s">
        <v>175</v>
      </c>
      <c r="H12" s="150">
        <v>114974.39356833126</v>
      </c>
      <c r="I12" s="149">
        <v>116321.29250766407</v>
      </c>
      <c r="J12" s="149">
        <v>125289.57097040303</v>
      </c>
      <c r="K12" s="150">
        <v>131471.42823274157</v>
      </c>
      <c r="L12" s="149">
        <v>27491.215053108204</v>
      </c>
      <c r="M12" s="149">
        <v>27944.115415959561</v>
      </c>
      <c r="N12" s="149">
        <v>29765.222085419435</v>
      </c>
      <c r="O12" s="150">
        <v>29773.841013844059</v>
      </c>
      <c r="P12" s="149">
        <v>27725.597245404744</v>
      </c>
      <c r="Q12" s="149">
        <v>28806.816379448715</v>
      </c>
      <c r="R12" s="149">
        <v>29656.73507658609</v>
      </c>
      <c r="S12" s="149">
        <v>30132.143806224518</v>
      </c>
      <c r="T12" s="186">
        <v>30779.121902409988</v>
      </c>
      <c r="U12" s="149">
        <v>31075.690054611478</v>
      </c>
      <c r="V12" s="149">
        <v>31496.78152777152</v>
      </c>
      <c r="W12" s="150">
        <v>31937.977485610059</v>
      </c>
      <c r="X12" s="149">
        <v>32313.279457342294</v>
      </c>
      <c r="Y12" s="149">
        <v>32654.680277566622</v>
      </c>
      <c r="Z12" s="149">
        <v>33066.974164985884</v>
      </c>
      <c r="AA12" s="151">
        <v>33436.494332846785</v>
      </c>
    </row>
    <row r="13" spans="2:27" ht="15" thickBot="1">
      <c r="B13" s="77"/>
      <c r="C13" s="108"/>
      <c r="D13" s="108" t="s">
        <v>31</v>
      </c>
      <c r="E13" s="108"/>
      <c r="F13" s="109"/>
      <c r="G13" s="202" t="s">
        <v>175</v>
      </c>
      <c r="H13" s="160">
        <v>-6432.9428589604067</v>
      </c>
      <c r="I13" s="112">
        <v>-668.85579934222551</v>
      </c>
      <c r="J13" s="112">
        <v>805.77042562078714</v>
      </c>
      <c r="K13" s="160">
        <v>2625.2286492895801</v>
      </c>
      <c r="L13" s="112">
        <v>-1280.7241357230378</v>
      </c>
      <c r="M13" s="112">
        <v>-1216.7659749483137</v>
      </c>
      <c r="N13" s="112">
        <v>-1573.0471332776069</v>
      </c>
      <c r="O13" s="160">
        <v>-2362.4056150114484</v>
      </c>
      <c r="P13" s="112">
        <v>285.21374302342883</v>
      </c>
      <c r="Q13" s="112">
        <v>-332.7339513611405</v>
      </c>
      <c r="R13" s="112">
        <v>-469.52413739477561</v>
      </c>
      <c r="S13" s="112">
        <v>-151.81145360973824</v>
      </c>
      <c r="T13" s="205">
        <v>-27.832404462027625</v>
      </c>
      <c r="U13" s="112">
        <v>158.00914535753327</v>
      </c>
      <c r="V13" s="112">
        <v>276.05741715441764</v>
      </c>
      <c r="W13" s="160">
        <v>399.53626757086386</v>
      </c>
      <c r="X13" s="112">
        <v>524.41065528868785</v>
      </c>
      <c r="Y13" s="112">
        <v>639.04924679045507</v>
      </c>
      <c r="Z13" s="112">
        <v>681.99376243587903</v>
      </c>
      <c r="AA13" s="113">
        <v>779.77498477455811</v>
      </c>
    </row>
    <row r="14" spans="2:27" ht="15" thickBot="1">
      <c r="G14" s="114"/>
    </row>
    <row r="15" spans="2:27" ht="30" customHeight="1">
      <c r="B15" s="83" t="str">
        <f>" "&amp;Súhrn!$H$3&amp;"- komponenty HDP [zmena oproti predchádzajúcemu obdobiu]"</f>
        <v xml:space="preserve"> Letná strednodobá predikcia (P2Q-2023) - komponenty HDP [zmena oproti predchádzajúcemu obdobiu]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5"/>
    </row>
    <row r="16" spans="2:27">
      <c r="B16" s="309" t="s">
        <v>27</v>
      </c>
      <c r="C16" s="310"/>
      <c r="D16" s="310"/>
      <c r="E16" s="310"/>
      <c r="F16" s="311"/>
      <c r="G16" s="312" t="s">
        <v>62</v>
      </c>
      <c r="H16" s="132" t="str">
        <f t="shared" ref="H16:K16" si="0">H$3</f>
        <v>Skutočnosť</v>
      </c>
      <c r="I16" s="315">
        <f t="shared" si="0"/>
        <v>2023</v>
      </c>
      <c r="J16" s="315">
        <f t="shared" si="0"/>
        <v>2024</v>
      </c>
      <c r="K16" s="316">
        <f t="shared" si="0"/>
        <v>2025</v>
      </c>
      <c r="L16" s="297">
        <f t="shared" ref="L16:X16" si="1">L$3</f>
        <v>2022</v>
      </c>
      <c r="M16" s="298"/>
      <c r="N16" s="298"/>
      <c r="O16" s="300"/>
      <c r="P16" s="297">
        <f t="shared" si="1"/>
        <v>2023</v>
      </c>
      <c r="Q16" s="298"/>
      <c r="R16" s="298"/>
      <c r="S16" s="300"/>
      <c r="T16" s="297">
        <f t="shared" si="1"/>
        <v>2024</v>
      </c>
      <c r="U16" s="298"/>
      <c r="V16" s="298"/>
      <c r="W16" s="300"/>
      <c r="X16" s="297">
        <f t="shared" si="1"/>
        <v>2025</v>
      </c>
      <c r="Y16" s="298"/>
      <c r="Z16" s="298"/>
      <c r="AA16" s="299"/>
    </row>
    <row r="17" spans="2:27">
      <c r="B17" s="304"/>
      <c r="C17" s="305"/>
      <c r="D17" s="305"/>
      <c r="E17" s="305"/>
      <c r="F17" s="306"/>
      <c r="G17" s="308"/>
      <c r="H17" s="195">
        <f>$H$4</f>
        <v>2022</v>
      </c>
      <c r="I17" s="314"/>
      <c r="J17" s="314"/>
      <c r="K17" s="317"/>
      <c r="L17" s="136" t="s">
        <v>3</v>
      </c>
      <c r="M17" s="134" t="s">
        <v>4</v>
      </c>
      <c r="N17" s="134" t="s">
        <v>5</v>
      </c>
      <c r="O17" s="135" t="s">
        <v>6</v>
      </c>
      <c r="P17" s="136" t="s">
        <v>3</v>
      </c>
      <c r="Q17" s="134" t="s">
        <v>4</v>
      </c>
      <c r="R17" s="134" t="s">
        <v>5</v>
      </c>
      <c r="S17" s="231" t="s">
        <v>6</v>
      </c>
      <c r="T17" s="136" t="s">
        <v>3</v>
      </c>
      <c r="U17" s="134" t="s">
        <v>4</v>
      </c>
      <c r="V17" s="134" t="s">
        <v>5</v>
      </c>
      <c r="W17" s="135" t="s">
        <v>6</v>
      </c>
      <c r="X17" s="134" t="s">
        <v>3</v>
      </c>
      <c r="Y17" s="134" t="s">
        <v>4</v>
      </c>
      <c r="Z17" s="134" t="s">
        <v>5</v>
      </c>
      <c r="AA17" s="137" t="s">
        <v>6</v>
      </c>
    </row>
    <row r="18" spans="2:27" ht="4.3499999999999996" customHeight="1">
      <c r="B18" s="8"/>
      <c r="C18" s="9"/>
      <c r="D18" s="9"/>
      <c r="E18" s="9"/>
      <c r="F18" s="138"/>
      <c r="G18" s="139"/>
      <c r="H18" s="142"/>
      <c r="I18" s="141"/>
      <c r="J18" s="141"/>
      <c r="K18" s="142"/>
      <c r="L18" s="81"/>
      <c r="M18" s="81"/>
      <c r="N18" s="81"/>
      <c r="O18" s="259"/>
      <c r="P18" s="81"/>
      <c r="Q18" s="81"/>
      <c r="R18" s="81"/>
      <c r="S18" s="81"/>
      <c r="T18" s="183"/>
      <c r="U18" s="81"/>
      <c r="V18" s="81"/>
      <c r="W18" s="106"/>
      <c r="X18" s="81"/>
      <c r="Y18" s="81"/>
      <c r="Z18" s="81"/>
      <c r="AA18" s="4"/>
    </row>
    <row r="19" spans="2:27">
      <c r="B19" s="3"/>
      <c r="C19" s="81" t="s">
        <v>0</v>
      </c>
      <c r="D19" s="81"/>
      <c r="E19" s="81"/>
      <c r="F19" s="106"/>
      <c r="G19" s="55" t="s">
        <v>176</v>
      </c>
      <c r="H19" s="159">
        <v>1.668702939520756</v>
      </c>
      <c r="I19" s="158">
        <v>1.4377756510339594</v>
      </c>
      <c r="J19" s="28">
        <v>3.3036317694208748</v>
      </c>
      <c r="K19" s="164">
        <v>3.215700660845215</v>
      </c>
      <c r="L19" s="158">
        <v>0.24978361016516715</v>
      </c>
      <c r="M19" s="158">
        <v>0.16442220900555071</v>
      </c>
      <c r="N19" s="158">
        <v>0.28130360756550488</v>
      </c>
      <c r="O19" s="159">
        <v>0.25113155281148636</v>
      </c>
      <c r="P19" s="158">
        <v>0.22365601670726676</v>
      </c>
      <c r="Q19" s="158">
        <v>1.8069600409063469E-2</v>
      </c>
      <c r="R19" s="158">
        <v>1.0091088058332645</v>
      </c>
      <c r="S19" s="158">
        <v>1.26755353973995</v>
      </c>
      <c r="T19" s="184">
        <v>0.84263940251747727</v>
      </c>
      <c r="U19" s="158">
        <v>0.66971517749752252</v>
      </c>
      <c r="V19" s="158">
        <v>0.53072853428848532</v>
      </c>
      <c r="W19" s="159">
        <v>0.78851613628671657</v>
      </c>
      <c r="X19" s="158">
        <v>0.99683803709523033</v>
      </c>
      <c r="Y19" s="158">
        <v>0.78261710777532301</v>
      </c>
      <c r="Z19" s="158">
        <v>0.81200695953296531</v>
      </c>
      <c r="AA19" s="165">
        <v>0.65261797585473857</v>
      </c>
    </row>
    <row r="20" spans="2:27">
      <c r="B20" s="3"/>
      <c r="C20" s="81"/>
      <c r="D20" s="81"/>
      <c r="E20" s="81" t="s">
        <v>109</v>
      </c>
      <c r="F20" s="106"/>
      <c r="G20" s="55" t="s">
        <v>176</v>
      </c>
      <c r="H20" s="159">
        <v>5.5661676163345248</v>
      </c>
      <c r="I20" s="158">
        <v>-0.72836643703479353</v>
      </c>
      <c r="J20" s="28">
        <v>1.2399808748650543</v>
      </c>
      <c r="K20" s="159">
        <v>1.7020929133839076</v>
      </c>
      <c r="L20" s="158">
        <v>1.4131371753357058</v>
      </c>
      <c r="M20" s="158">
        <v>1.1472436688886347</v>
      </c>
      <c r="N20" s="158">
        <v>0.89988512335257553</v>
      </c>
      <c r="O20" s="159">
        <v>1.4458810699188547</v>
      </c>
      <c r="P20" s="158">
        <v>-2.4380453638831625</v>
      </c>
      <c r="Q20" s="158">
        <v>-0.3839401826992912</v>
      </c>
      <c r="R20" s="158">
        <v>0.25944727544245438</v>
      </c>
      <c r="S20" s="158">
        <v>0.37763536967236178</v>
      </c>
      <c r="T20" s="184">
        <v>0.36680910326616356</v>
      </c>
      <c r="U20" s="158">
        <v>0.30139308769609841</v>
      </c>
      <c r="V20" s="158">
        <v>0.44113168537140268</v>
      </c>
      <c r="W20" s="159">
        <v>0.41548498752628404</v>
      </c>
      <c r="X20" s="158">
        <v>0.42517506190446852</v>
      </c>
      <c r="Y20" s="158">
        <v>0.43541026138409222</v>
      </c>
      <c r="Z20" s="158">
        <v>0.41638317501512745</v>
      </c>
      <c r="AA20" s="165">
        <v>0.4945268805927725</v>
      </c>
    </row>
    <row r="21" spans="2:27">
      <c r="B21" s="3"/>
      <c r="C21" s="81"/>
      <c r="D21" s="81"/>
      <c r="E21" s="81" t="s">
        <v>28</v>
      </c>
      <c r="F21" s="106"/>
      <c r="G21" s="55" t="s">
        <v>176</v>
      </c>
      <c r="H21" s="159">
        <v>-4.2826802403509134</v>
      </c>
      <c r="I21" s="158">
        <v>-1.1860844625504825</v>
      </c>
      <c r="J21" s="158">
        <v>1.9233758610574228</v>
      </c>
      <c r="K21" s="159">
        <v>3.4306833255152753</v>
      </c>
      <c r="L21" s="158">
        <v>-1.9904565182014267</v>
      </c>
      <c r="M21" s="158">
        <v>-1.8101026466597858</v>
      </c>
      <c r="N21" s="158">
        <v>-0.39844281804354864</v>
      </c>
      <c r="O21" s="159">
        <v>-0.73471694814224975</v>
      </c>
      <c r="P21" s="158">
        <v>-1.592230771137352</v>
      </c>
      <c r="Q21" s="158">
        <v>0.89630730507896317</v>
      </c>
      <c r="R21" s="158">
        <v>1.3303352765006338</v>
      </c>
      <c r="S21" s="158">
        <v>1.1625965006381875</v>
      </c>
      <c r="T21" s="184">
        <v>-0.45815096224490048</v>
      </c>
      <c r="U21" s="158">
        <v>0.43641273351992993</v>
      </c>
      <c r="V21" s="158">
        <v>0.15950853935531484</v>
      </c>
      <c r="W21" s="159">
        <v>0.85997872584127322</v>
      </c>
      <c r="X21" s="158">
        <v>1.5052375714173678</v>
      </c>
      <c r="Y21" s="158">
        <v>0.99120456059647211</v>
      </c>
      <c r="Z21" s="158">
        <v>0.37980862615766853</v>
      </c>
      <c r="AA21" s="165">
        <v>0.47377060737237287</v>
      </c>
    </row>
    <row r="22" spans="2:27">
      <c r="B22" s="3"/>
      <c r="C22" s="81"/>
      <c r="D22" s="81"/>
      <c r="E22" s="81" t="s">
        <v>1</v>
      </c>
      <c r="F22" s="106"/>
      <c r="G22" s="55" t="s">
        <v>176</v>
      </c>
      <c r="H22" s="159">
        <v>5.8911841319316522</v>
      </c>
      <c r="I22" s="158">
        <v>8.4302095190088551</v>
      </c>
      <c r="J22" s="158">
        <v>4.181618425310333</v>
      </c>
      <c r="K22" s="159">
        <v>3.7413929641414398</v>
      </c>
      <c r="L22" s="158">
        <v>-1.3434227955371512</v>
      </c>
      <c r="M22" s="158">
        <v>0.77752984285530147</v>
      </c>
      <c r="N22" s="158">
        <v>6.3833638873971807</v>
      </c>
      <c r="O22" s="159">
        <v>4.0403635025843272</v>
      </c>
      <c r="P22" s="158">
        <v>-0.30719664202774766</v>
      </c>
      <c r="Q22" s="158">
        <v>1.9115414449405392</v>
      </c>
      <c r="R22" s="158">
        <v>1.4409332328913678</v>
      </c>
      <c r="S22" s="158">
        <v>0.39712837427750003</v>
      </c>
      <c r="T22" s="184">
        <v>2.6584249322674651</v>
      </c>
      <c r="U22" s="158">
        <v>-0.29013911015488247</v>
      </c>
      <c r="V22" s="158">
        <v>0.100328756135454</v>
      </c>
      <c r="W22" s="159">
        <v>0.66158184200830306</v>
      </c>
      <c r="X22" s="158">
        <v>1.2085517676493538</v>
      </c>
      <c r="Y22" s="158">
        <v>0.84056402854635337</v>
      </c>
      <c r="Z22" s="158">
        <v>2.3902797716633302</v>
      </c>
      <c r="AA22" s="165">
        <v>0.71552828125986423</v>
      </c>
    </row>
    <row r="23" spans="2:27">
      <c r="B23" s="3"/>
      <c r="C23" s="81"/>
      <c r="D23" s="81"/>
      <c r="E23" s="81" t="s">
        <v>2</v>
      </c>
      <c r="F23" s="106"/>
      <c r="G23" s="55" t="s">
        <v>176</v>
      </c>
      <c r="H23" s="159">
        <v>3.7142758937377209</v>
      </c>
      <c r="I23" s="158">
        <v>1.1527280227927861</v>
      </c>
      <c r="J23" s="158">
        <v>2.0361109870507192</v>
      </c>
      <c r="K23" s="159">
        <v>2.4840890985636292</v>
      </c>
      <c r="L23" s="158">
        <v>0.18323186122431423</v>
      </c>
      <c r="M23" s="158">
        <v>0.51961021107764793</v>
      </c>
      <c r="N23" s="158">
        <v>1.8066598884620504</v>
      </c>
      <c r="O23" s="159">
        <v>1.6228780335574271</v>
      </c>
      <c r="P23" s="158">
        <v>-1.8158409119460828</v>
      </c>
      <c r="Q23" s="158">
        <v>0.35887461277124544</v>
      </c>
      <c r="R23" s="158">
        <v>0.71869261527488959</v>
      </c>
      <c r="S23" s="158">
        <v>0.52049432307170207</v>
      </c>
      <c r="T23" s="184">
        <v>0.75049976167724708</v>
      </c>
      <c r="U23" s="158">
        <v>0.18565151679564451</v>
      </c>
      <c r="V23" s="158">
        <v>0.31172235166798146</v>
      </c>
      <c r="W23" s="159">
        <v>0.55105465800842524</v>
      </c>
      <c r="X23" s="158">
        <v>0.79876682021118484</v>
      </c>
      <c r="Y23" s="158">
        <v>0.62920608933008282</v>
      </c>
      <c r="Z23" s="158">
        <v>0.87523397024875749</v>
      </c>
      <c r="AA23" s="165">
        <v>0.54373859819011727</v>
      </c>
    </row>
    <row r="24" spans="2:27">
      <c r="B24" s="3"/>
      <c r="C24" s="81"/>
      <c r="D24" s="81" t="s">
        <v>29</v>
      </c>
      <c r="E24" s="81"/>
      <c r="F24" s="106"/>
      <c r="G24" s="55" t="s">
        <v>176</v>
      </c>
      <c r="H24" s="159">
        <v>2.4404791784291291</v>
      </c>
      <c r="I24" s="158">
        <v>3.2611526117938325</v>
      </c>
      <c r="J24" s="158">
        <v>6.1759440063113686</v>
      </c>
      <c r="K24" s="159">
        <v>3.7812298471004056</v>
      </c>
      <c r="L24" s="158">
        <v>0.99795247505556972</v>
      </c>
      <c r="M24" s="158">
        <v>-1.2833551834527697</v>
      </c>
      <c r="N24" s="158">
        <v>5.0683312386841948</v>
      </c>
      <c r="O24" s="159">
        <v>-1.0772315694543124</v>
      </c>
      <c r="P24" s="158">
        <v>9.9687923112242061E-2</v>
      </c>
      <c r="Q24" s="158">
        <v>0.75164233463549124</v>
      </c>
      <c r="R24" s="158">
        <v>1.4263275261871229</v>
      </c>
      <c r="S24" s="158">
        <v>2.0587836882617836</v>
      </c>
      <c r="T24" s="184">
        <v>2.0236572300085243</v>
      </c>
      <c r="U24" s="158">
        <v>1.0358425543817162</v>
      </c>
      <c r="V24" s="158">
        <v>1.0436443282895596</v>
      </c>
      <c r="W24" s="159">
        <v>1.1237147988239116</v>
      </c>
      <c r="X24" s="158">
        <v>0.90940565778304006</v>
      </c>
      <c r="Y24" s="158">
        <v>0.85301048892276299</v>
      </c>
      <c r="Z24" s="158">
        <v>0.74475485356164484</v>
      </c>
      <c r="AA24" s="165">
        <v>0.74912550174362025</v>
      </c>
    </row>
    <row r="25" spans="2:27">
      <c r="B25" s="3"/>
      <c r="C25" s="81"/>
      <c r="D25" s="81" t="s">
        <v>30</v>
      </c>
      <c r="E25" s="81"/>
      <c r="F25" s="106"/>
      <c r="G25" s="55" t="s">
        <v>176</v>
      </c>
      <c r="H25" s="159">
        <v>4.2878581828229585</v>
      </c>
      <c r="I25" s="158">
        <v>1.6326361521879136</v>
      </c>
      <c r="J25" s="158">
        <v>5.0224335377998273</v>
      </c>
      <c r="K25" s="159">
        <v>3.0469814332942207</v>
      </c>
      <c r="L25" s="158">
        <v>1.3839061417439495</v>
      </c>
      <c r="M25" s="158">
        <v>-0.97945694498164926</v>
      </c>
      <c r="N25" s="158">
        <v>5.5159346233490254</v>
      </c>
      <c r="O25" s="159">
        <v>2.4769108877449071</v>
      </c>
      <c r="P25" s="158">
        <v>-5.832247154580557</v>
      </c>
      <c r="Q25" s="158">
        <v>3.1843326428647032</v>
      </c>
      <c r="R25" s="158">
        <v>1.6383325866755598</v>
      </c>
      <c r="S25" s="158">
        <v>0.88199334760234649</v>
      </c>
      <c r="T25" s="184">
        <v>1.6094058620267759</v>
      </c>
      <c r="U25" s="158">
        <v>0.56781951374517803</v>
      </c>
      <c r="V25" s="158">
        <v>0.84417124029228319</v>
      </c>
      <c r="W25" s="159">
        <v>0.89695792294286036</v>
      </c>
      <c r="X25" s="158">
        <v>0.69963975796403588</v>
      </c>
      <c r="Y25" s="158">
        <v>0.69675586572803638</v>
      </c>
      <c r="Z25" s="158">
        <v>0.78958938499616238</v>
      </c>
      <c r="AA25" s="165">
        <v>0.63917638059190551</v>
      </c>
    </row>
    <row r="26" spans="2:27" ht="15" thickBot="1">
      <c r="B26" s="77"/>
      <c r="C26" s="108"/>
      <c r="D26" s="108" t="s">
        <v>31</v>
      </c>
      <c r="E26" s="108"/>
      <c r="F26" s="109"/>
      <c r="G26" s="202" t="s">
        <v>176</v>
      </c>
      <c r="H26" s="172">
        <v>-54.805696193402042</v>
      </c>
      <c r="I26" s="171">
        <v>119.70932398309378</v>
      </c>
      <c r="J26" s="171">
        <v>44.330531587094924</v>
      </c>
      <c r="K26" s="172">
        <v>21.453490420299644</v>
      </c>
      <c r="L26" s="171">
        <v>-11.151529580710516</v>
      </c>
      <c r="M26" s="171">
        <v>-12.199513853804206</v>
      </c>
      <c r="N26" s="171">
        <v>-13.064407411924378</v>
      </c>
      <c r="O26" s="172">
        <v>-175.83049820979255</v>
      </c>
      <c r="P26" s="171">
        <v>-394.05706971359706</v>
      </c>
      <c r="Q26" s="171">
        <v>-51.012615783708469</v>
      </c>
      <c r="R26" s="171">
        <v>-8.0757573712148911</v>
      </c>
      <c r="S26" s="171">
        <v>60.376330293016196</v>
      </c>
      <c r="T26" s="190">
        <v>14.936964484180933</v>
      </c>
      <c r="U26" s="171">
        <v>13.933622290295403</v>
      </c>
      <c r="V26" s="171">
        <v>5.8958495618211373</v>
      </c>
      <c r="W26" s="172">
        <v>6.3764702025689246</v>
      </c>
      <c r="X26" s="171">
        <v>5.5182718499412857</v>
      </c>
      <c r="Y26" s="171">
        <v>4.1293759060845048</v>
      </c>
      <c r="Z26" s="171">
        <v>-0.16435069053270013</v>
      </c>
      <c r="AA26" s="191">
        <v>2.9998558263468027</v>
      </c>
    </row>
    <row r="27" spans="2:27" ht="15" thickBot="1"/>
    <row r="28" spans="2:27" ht="30" customHeight="1">
      <c r="B28" s="83" t="str">
        <f>" "&amp;Súhrn!$H$3&amp;"- komponenty HDP [príspevky k rastu]"</f>
        <v xml:space="preserve"> Letná strednodobá predikcia (P2Q-2023) - komponenty HDP [príspevky k rastu]</v>
      </c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5"/>
    </row>
    <row r="29" spans="2:27">
      <c r="B29" s="309" t="s">
        <v>27</v>
      </c>
      <c r="C29" s="310"/>
      <c r="D29" s="310"/>
      <c r="E29" s="310"/>
      <c r="F29" s="311"/>
      <c r="G29" s="312" t="s">
        <v>62</v>
      </c>
      <c r="H29" s="132" t="str">
        <f t="shared" ref="H29:K29" si="2">H$3</f>
        <v>Skutočnosť</v>
      </c>
      <c r="I29" s="315">
        <f t="shared" si="2"/>
        <v>2023</v>
      </c>
      <c r="J29" s="315">
        <f t="shared" si="2"/>
        <v>2024</v>
      </c>
      <c r="K29" s="316">
        <f t="shared" si="2"/>
        <v>2025</v>
      </c>
      <c r="L29" s="297">
        <f t="shared" ref="L29:X29" si="3">L$3</f>
        <v>2022</v>
      </c>
      <c r="M29" s="298"/>
      <c r="N29" s="298"/>
      <c r="O29" s="300"/>
      <c r="P29" s="297">
        <f t="shared" ref="P29" si="4">P$3</f>
        <v>2023</v>
      </c>
      <c r="Q29" s="298"/>
      <c r="R29" s="298"/>
      <c r="S29" s="300"/>
      <c r="T29" s="297">
        <f t="shared" si="3"/>
        <v>2024</v>
      </c>
      <c r="U29" s="298"/>
      <c r="V29" s="298"/>
      <c r="W29" s="300"/>
      <c r="X29" s="297">
        <f t="shared" si="3"/>
        <v>2025</v>
      </c>
      <c r="Y29" s="298"/>
      <c r="Z29" s="298"/>
      <c r="AA29" s="299"/>
    </row>
    <row r="30" spans="2:27">
      <c r="B30" s="304"/>
      <c r="C30" s="305"/>
      <c r="D30" s="305"/>
      <c r="E30" s="305"/>
      <c r="F30" s="306"/>
      <c r="G30" s="308"/>
      <c r="H30" s="195">
        <f>$H$4</f>
        <v>2022</v>
      </c>
      <c r="I30" s="314"/>
      <c r="J30" s="314"/>
      <c r="K30" s="317"/>
      <c r="L30" s="136" t="s">
        <v>3</v>
      </c>
      <c r="M30" s="134" t="s">
        <v>4</v>
      </c>
      <c r="N30" s="134" t="s">
        <v>5</v>
      </c>
      <c r="O30" s="135" t="s">
        <v>6</v>
      </c>
      <c r="P30" s="136" t="s">
        <v>3</v>
      </c>
      <c r="Q30" s="134" t="s">
        <v>4</v>
      </c>
      <c r="R30" s="134" t="s">
        <v>5</v>
      </c>
      <c r="S30" s="231" t="s">
        <v>6</v>
      </c>
      <c r="T30" s="136" t="s">
        <v>3</v>
      </c>
      <c r="U30" s="134" t="s">
        <v>4</v>
      </c>
      <c r="V30" s="134" t="s">
        <v>5</v>
      </c>
      <c r="W30" s="135" t="s">
        <v>6</v>
      </c>
      <c r="X30" s="134" t="s">
        <v>3</v>
      </c>
      <c r="Y30" s="134" t="s">
        <v>4</v>
      </c>
      <c r="Z30" s="134" t="s">
        <v>5</v>
      </c>
      <c r="AA30" s="137" t="s">
        <v>6</v>
      </c>
    </row>
    <row r="31" spans="2:27" ht="4.3499999999999996" customHeight="1">
      <c r="B31" s="8"/>
      <c r="C31" s="9"/>
      <c r="D31" s="9"/>
      <c r="E31" s="9"/>
      <c r="F31" s="138"/>
      <c r="G31" s="139"/>
      <c r="H31" s="142"/>
      <c r="I31" s="141"/>
      <c r="J31" s="141"/>
      <c r="K31" s="261"/>
      <c r="L31" s="81"/>
      <c r="M31" s="81"/>
      <c r="N31" s="81"/>
      <c r="O31" s="259"/>
      <c r="P31" s="81"/>
      <c r="Q31" s="81"/>
      <c r="R31" s="81"/>
      <c r="S31" s="81"/>
      <c r="T31" s="183"/>
      <c r="U31" s="81"/>
      <c r="V31" s="81"/>
      <c r="W31" s="106"/>
      <c r="X31" s="81"/>
      <c r="Y31" s="81"/>
      <c r="Z31" s="81"/>
      <c r="AA31" s="4"/>
    </row>
    <row r="32" spans="2:27">
      <c r="B32" s="3"/>
      <c r="C32" s="81" t="s">
        <v>0</v>
      </c>
      <c r="D32" s="81"/>
      <c r="E32" s="81"/>
      <c r="F32" s="106"/>
      <c r="G32" s="55" t="s">
        <v>176</v>
      </c>
      <c r="H32" s="159">
        <v>1.668702939520756</v>
      </c>
      <c r="I32" s="158">
        <v>1.4377756510339594</v>
      </c>
      <c r="J32" s="158">
        <v>3.3036317694208748</v>
      </c>
      <c r="K32" s="159">
        <v>3.215700660845215</v>
      </c>
      <c r="L32" s="158">
        <v>0.24978361016516715</v>
      </c>
      <c r="M32" s="158">
        <v>0.16442220900555071</v>
      </c>
      <c r="N32" s="158">
        <v>0.28130360756550488</v>
      </c>
      <c r="O32" s="159">
        <v>0.25113155281148636</v>
      </c>
      <c r="P32" s="158">
        <v>0.22365601670726676</v>
      </c>
      <c r="Q32" s="158">
        <v>1.8069600409063469E-2</v>
      </c>
      <c r="R32" s="158">
        <v>1.0091088058332645</v>
      </c>
      <c r="S32" s="158">
        <v>1.26755353973995</v>
      </c>
      <c r="T32" s="184">
        <v>0.84263940251747727</v>
      </c>
      <c r="U32" s="158">
        <v>0.66971517749752252</v>
      </c>
      <c r="V32" s="158">
        <v>0.53072853428848532</v>
      </c>
      <c r="W32" s="159">
        <v>0.78851613628671657</v>
      </c>
      <c r="X32" s="158">
        <v>0.99683803709523033</v>
      </c>
      <c r="Y32" s="158">
        <v>0.78261710777532301</v>
      </c>
      <c r="Z32" s="158">
        <v>0.81200695953296531</v>
      </c>
      <c r="AA32" s="165">
        <v>0.65261797585473857</v>
      </c>
    </row>
    <row r="33" spans="2:27">
      <c r="B33" s="3"/>
      <c r="C33" s="81"/>
      <c r="D33" s="81"/>
      <c r="E33" s="81" t="s">
        <v>109</v>
      </c>
      <c r="F33" s="106"/>
      <c r="G33" s="55" t="s">
        <v>177</v>
      </c>
      <c r="H33" s="159">
        <v>3.1114806690190742</v>
      </c>
      <c r="I33" s="158">
        <v>-0.42276422049284529</v>
      </c>
      <c r="J33" s="158">
        <v>0.70435035423712267</v>
      </c>
      <c r="K33" s="159">
        <v>0.94753111149075764</v>
      </c>
      <c r="L33" s="158">
        <v>0.79999318947133324</v>
      </c>
      <c r="M33" s="158">
        <v>0.65700460221630852</v>
      </c>
      <c r="N33" s="158">
        <v>0.52040370104958977</v>
      </c>
      <c r="O33" s="159">
        <v>0.84131101873639091</v>
      </c>
      <c r="P33" s="158">
        <v>-1.4355255360219195</v>
      </c>
      <c r="Q33" s="158">
        <v>-0.22006093764424176</v>
      </c>
      <c r="R33" s="158">
        <v>0.14810830024963401</v>
      </c>
      <c r="S33" s="158">
        <v>0.21397730534980583</v>
      </c>
      <c r="T33" s="184">
        <v>0.2060164018209916</v>
      </c>
      <c r="U33" s="158">
        <v>0.16847710576906261</v>
      </c>
      <c r="V33" s="158">
        <v>0.24568802193913392</v>
      </c>
      <c r="W33" s="159">
        <v>0.23119787304931491</v>
      </c>
      <c r="X33" s="158">
        <v>0.23571429458208987</v>
      </c>
      <c r="Y33" s="158">
        <v>0.24002231324887319</v>
      </c>
      <c r="Z33" s="158">
        <v>0.22874275928050952</v>
      </c>
      <c r="AA33" s="165">
        <v>0.27060536358698878</v>
      </c>
    </row>
    <row r="34" spans="2:27">
      <c r="B34" s="3"/>
      <c r="C34" s="81"/>
      <c r="D34" s="81"/>
      <c r="E34" s="81" t="s">
        <v>28</v>
      </c>
      <c r="F34" s="106"/>
      <c r="G34" s="55" t="s">
        <v>177</v>
      </c>
      <c r="H34" s="159">
        <v>-0.78435122331281304</v>
      </c>
      <c r="I34" s="158">
        <v>-0.20450964342567834</v>
      </c>
      <c r="J34" s="158">
        <v>0.32305816901743578</v>
      </c>
      <c r="K34" s="159">
        <v>0.5685326459746598</v>
      </c>
      <c r="L34" s="158">
        <v>-0.35840697527574855</v>
      </c>
      <c r="M34" s="158">
        <v>-0.31864850429341385</v>
      </c>
      <c r="N34" s="158">
        <v>-6.8758754269008751E-2</v>
      </c>
      <c r="O34" s="159">
        <v>-0.1259297125922999</v>
      </c>
      <c r="P34" s="158">
        <v>-0.27022297366911241</v>
      </c>
      <c r="Q34" s="158">
        <v>0.1493593235575037</v>
      </c>
      <c r="R34" s="158">
        <v>0.22363167314889276</v>
      </c>
      <c r="S34" s="158">
        <v>0.19605600882144797</v>
      </c>
      <c r="T34" s="184">
        <v>-7.7180821774720257E-2</v>
      </c>
      <c r="U34" s="158">
        <v>7.2570432054659628E-2</v>
      </c>
      <c r="V34" s="158">
        <v>2.6462970086380384E-2</v>
      </c>
      <c r="W34" s="159">
        <v>0.14214634937758205</v>
      </c>
      <c r="X34" s="158">
        <v>0.24897794245433463</v>
      </c>
      <c r="Y34" s="158">
        <v>0.16477821347926686</v>
      </c>
      <c r="Z34" s="158">
        <v>6.3270205182834771E-2</v>
      </c>
      <c r="AA34" s="165">
        <v>7.8584453089262457E-2</v>
      </c>
    </row>
    <row r="35" spans="2:27">
      <c r="B35" s="3"/>
      <c r="C35" s="81"/>
      <c r="D35" s="81"/>
      <c r="E35" s="81" t="s">
        <v>1</v>
      </c>
      <c r="F35" s="106"/>
      <c r="G35" s="55" t="s">
        <v>177</v>
      </c>
      <c r="H35" s="159">
        <v>1.1620408902248696</v>
      </c>
      <c r="I35" s="158">
        <v>1.7319274822078241</v>
      </c>
      <c r="J35" s="158">
        <v>0.9183036606285947</v>
      </c>
      <c r="K35" s="159">
        <v>0.82861110585397568</v>
      </c>
      <c r="L35" s="158">
        <v>-0.2682730791014053</v>
      </c>
      <c r="M35" s="158">
        <v>0.15280024398109154</v>
      </c>
      <c r="N35" s="158">
        <v>1.2621378824930189</v>
      </c>
      <c r="O35" s="159">
        <v>0.84748376433665051</v>
      </c>
      <c r="P35" s="158">
        <v>-6.6871334365038948E-2</v>
      </c>
      <c r="Q35" s="158">
        <v>0.41390513190462047</v>
      </c>
      <c r="R35" s="158">
        <v>0.31791121778549275</v>
      </c>
      <c r="S35" s="158">
        <v>8.7992490379076069E-2</v>
      </c>
      <c r="T35" s="184">
        <v>0.583969366210354</v>
      </c>
      <c r="U35" s="158">
        <v>-6.4881716573668785E-2</v>
      </c>
      <c r="V35" s="158">
        <v>2.2221877805167156E-2</v>
      </c>
      <c r="W35" s="159">
        <v>0.14590681524945956</v>
      </c>
      <c r="X35" s="158">
        <v>0.26620116915651132</v>
      </c>
      <c r="Y35" s="158">
        <v>0.18553460947886527</v>
      </c>
      <c r="Z35" s="158">
        <v>0.52790102374588399</v>
      </c>
      <c r="AA35" s="165">
        <v>0.16050074067118092</v>
      </c>
    </row>
    <row r="36" spans="2:27">
      <c r="B36" s="3"/>
      <c r="C36" s="81"/>
      <c r="D36" s="81"/>
      <c r="E36" s="81" t="s">
        <v>2</v>
      </c>
      <c r="F36" s="106"/>
      <c r="G36" s="55" t="s">
        <v>177</v>
      </c>
      <c r="H36" s="159">
        <v>3.4891703359311403</v>
      </c>
      <c r="I36" s="158">
        <v>1.1046536182893103</v>
      </c>
      <c r="J36" s="158">
        <v>1.9457121838831335</v>
      </c>
      <c r="K36" s="159">
        <v>2.3446748633194048</v>
      </c>
      <c r="L36" s="158">
        <v>0.17331313509418533</v>
      </c>
      <c r="M36" s="158">
        <v>0.49115634190399204</v>
      </c>
      <c r="N36" s="158">
        <v>1.7137828292735979</v>
      </c>
      <c r="O36" s="159">
        <v>1.5628650704807532</v>
      </c>
      <c r="P36" s="158">
        <v>-1.7726198440560825</v>
      </c>
      <c r="Q36" s="158">
        <v>0.34320351781788627</v>
      </c>
      <c r="R36" s="158">
        <v>0.68965119118401164</v>
      </c>
      <c r="S36" s="158">
        <v>0.49802580455033957</v>
      </c>
      <c r="T36" s="184">
        <v>0.71280494625661583</v>
      </c>
      <c r="U36" s="158">
        <v>0.17616582125004207</v>
      </c>
      <c r="V36" s="158">
        <v>0.294372869830689</v>
      </c>
      <c r="W36" s="159">
        <v>0.51925103767635661</v>
      </c>
      <c r="X36" s="158">
        <v>0.75089340619292644</v>
      </c>
      <c r="Y36" s="158">
        <v>0.59033513620701272</v>
      </c>
      <c r="Z36" s="158">
        <v>0.81991398820923189</v>
      </c>
      <c r="AA36" s="165">
        <v>0.50969055734743585</v>
      </c>
    </row>
    <row r="37" spans="2:27">
      <c r="B37" s="3"/>
      <c r="C37" s="81"/>
      <c r="D37" s="81" t="s">
        <v>29</v>
      </c>
      <c r="E37" s="81"/>
      <c r="F37" s="106"/>
      <c r="G37" s="55" t="s">
        <v>177</v>
      </c>
      <c r="H37" s="159">
        <v>2.3561582908123477</v>
      </c>
      <c r="I37" s="158">
        <v>3.1723770415528039</v>
      </c>
      <c r="J37" s="158">
        <v>6.1158141049045751</v>
      </c>
      <c r="K37" s="159">
        <v>3.8485270614864642</v>
      </c>
      <c r="L37" s="158">
        <v>0.95472062221052512</v>
      </c>
      <c r="M37" s="158">
        <v>-1.2369223548013784</v>
      </c>
      <c r="N37" s="158">
        <v>4.8143477356607622</v>
      </c>
      <c r="O37" s="159">
        <v>-1.072095323228575</v>
      </c>
      <c r="P37" s="158">
        <v>9.789800818046758E-2</v>
      </c>
      <c r="Q37" s="158">
        <v>0.73723343468535185</v>
      </c>
      <c r="R37" s="158">
        <v>1.409245704503411</v>
      </c>
      <c r="S37" s="158">
        <v>2.0425294926585966</v>
      </c>
      <c r="T37" s="184">
        <v>2.0233668965064986</v>
      </c>
      <c r="U37" s="158">
        <v>1.0478234643240123</v>
      </c>
      <c r="V37" s="158">
        <v>1.0595550255581585</v>
      </c>
      <c r="W37" s="159">
        <v>1.1466668847350572</v>
      </c>
      <c r="X37" s="158">
        <v>0.93106668172064277</v>
      </c>
      <c r="Y37" s="158">
        <v>0.87257220790351742</v>
      </c>
      <c r="Z37" s="158">
        <v>0.76236610935815974</v>
      </c>
      <c r="AA37" s="165">
        <v>0.76632854827632513</v>
      </c>
    </row>
    <row r="38" spans="2:27">
      <c r="B38" s="3"/>
      <c r="C38" s="81"/>
      <c r="D38" s="81" t="s">
        <v>30</v>
      </c>
      <c r="E38" s="81"/>
      <c r="F38" s="106"/>
      <c r="G38" s="55" t="s">
        <v>177</v>
      </c>
      <c r="H38" s="159">
        <v>-4.0102932742183608</v>
      </c>
      <c r="I38" s="158">
        <v>-1.5662879081121615</v>
      </c>
      <c r="J38" s="158">
        <v>-4.8275842045843751</v>
      </c>
      <c r="K38" s="159">
        <v>-2.9775012639606668</v>
      </c>
      <c r="L38" s="158">
        <v>-1.2831913112994868</v>
      </c>
      <c r="M38" s="158">
        <v>0.91845038279690283</v>
      </c>
      <c r="N38" s="158">
        <v>-5.1132999938582353</v>
      </c>
      <c r="O38" s="159">
        <v>-2.4159649225624369</v>
      </c>
      <c r="P38" s="158">
        <v>5.8150426485322093</v>
      </c>
      <c r="Q38" s="158">
        <v>-2.9830970245165385</v>
      </c>
      <c r="R38" s="158">
        <v>-1.5833842149209454</v>
      </c>
      <c r="S38" s="158">
        <v>-0.85772198763623309</v>
      </c>
      <c r="T38" s="184">
        <v>-1.559158078896786</v>
      </c>
      <c r="U38" s="158">
        <v>-0.55427410807651911</v>
      </c>
      <c r="V38" s="158">
        <v>-0.82319936110039327</v>
      </c>
      <c r="W38" s="159">
        <v>-0.87740178612466246</v>
      </c>
      <c r="X38" s="158">
        <v>-0.68512205081838295</v>
      </c>
      <c r="Y38" s="158">
        <v>-0.68029023633521435</v>
      </c>
      <c r="Z38" s="158">
        <v>-0.77027313803438391</v>
      </c>
      <c r="AA38" s="165">
        <v>-0.62340112976907192</v>
      </c>
    </row>
    <row r="39" spans="2:27">
      <c r="B39" s="3"/>
      <c r="C39" s="81"/>
      <c r="D39" s="81" t="s">
        <v>31</v>
      </c>
      <c r="E39" s="81"/>
      <c r="F39" s="106"/>
      <c r="G39" s="55" t="s">
        <v>177</v>
      </c>
      <c r="H39" s="157">
        <v>-1.6541349834059975</v>
      </c>
      <c r="I39" s="158">
        <v>1.6060891334406544</v>
      </c>
      <c r="J39" s="158">
        <v>1.288229900320188</v>
      </c>
      <c r="K39" s="159">
        <v>0.87102579752581255</v>
      </c>
      <c r="L39" s="158">
        <v>-0.32847068908896138</v>
      </c>
      <c r="M39" s="158">
        <v>-0.31847197200447552</v>
      </c>
      <c r="N39" s="158">
        <v>-0.29895225819747295</v>
      </c>
      <c r="O39" s="159">
        <v>-3.4880602457910115</v>
      </c>
      <c r="P39" s="158">
        <v>5.912940656712677</v>
      </c>
      <c r="Q39" s="158">
        <v>-2.2458635898311869</v>
      </c>
      <c r="R39" s="158">
        <v>-0.17413851041753436</v>
      </c>
      <c r="S39" s="158">
        <v>1.1848075050223636</v>
      </c>
      <c r="T39" s="184">
        <v>0.46420881760971239</v>
      </c>
      <c r="U39" s="158">
        <v>0.49354935624749319</v>
      </c>
      <c r="V39" s="158">
        <v>0.23635566445776532</v>
      </c>
      <c r="W39" s="159">
        <v>0.26926509861039488</v>
      </c>
      <c r="X39" s="158">
        <v>0.24594463090225979</v>
      </c>
      <c r="Y39" s="158">
        <v>0.19228197156830312</v>
      </c>
      <c r="Z39" s="158">
        <v>-7.9070286762241287E-3</v>
      </c>
      <c r="AA39" s="165">
        <v>0.1429274185072531</v>
      </c>
    </row>
    <row r="40" spans="2:27" ht="15" thickBot="1">
      <c r="B40" s="77"/>
      <c r="C40" s="108"/>
      <c r="D40" s="108" t="s">
        <v>37</v>
      </c>
      <c r="E40" s="108"/>
      <c r="F40" s="109"/>
      <c r="G40" s="202" t="s">
        <v>177</v>
      </c>
      <c r="H40" s="170">
        <v>-0.16633241300437993</v>
      </c>
      <c r="I40" s="171">
        <v>-1.2729671006960497</v>
      </c>
      <c r="J40" s="171">
        <v>6.9689685217577846E-2</v>
      </c>
      <c r="K40" s="172">
        <v>0</v>
      </c>
      <c r="L40" s="171">
        <v>0.40494116415994735</v>
      </c>
      <c r="M40" s="171">
        <v>-8.2621608939477606E-3</v>
      </c>
      <c r="N40" s="171">
        <v>-1.1335269635106224</v>
      </c>
      <c r="O40" s="172">
        <v>2.1763267281217695</v>
      </c>
      <c r="P40" s="171">
        <v>-3.916664795949349</v>
      </c>
      <c r="Q40" s="171">
        <v>1.920729672422371</v>
      </c>
      <c r="R40" s="171">
        <v>0.49359612506678613</v>
      </c>
      <c r="S40" s="171">
        <v>-0.41527976983277365</v>
      </c>
      <c r="T40" s="190">
        <v>-0.33437436134884757</v>
      </c>
      <c r="U40" s="171">
        <v>0</v>
      </c>
      <c r="V40" s="171">
        <v>0</v>
      </c>
      <c r="W40" s="172">
        <v>0</v>
      </c>
      <c r="X40" s="171">
        <v>0</v>
      </c>
      <c r="Y40" s="171">
        <v>0</v>
      </c>
      <c r="Z40" s="171">
        <v>0</v>
      </c>
      <c r="AA40" s="191">
        <v>0</v>
      </c>
    </row>
    <row r="41" spans="2:27">
      <c r="B41" s="11" t="s">
        <v>140</v>
      </c>
      <c r="C41" s="81"/>
      <c r="D41" s="81"/>
      <c r="E41" s="81"/>
      <c r="F41" s="81"/>
      <c r="G41" s="114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</row>
    <row r="42" spans="2:27">
      <c r="B42" s="81"/>
      <c r="C42" s="81"/>
      <c r="D42" s="81"/>
      <c r="E42" s="81"/>
      <c r="F42" s="81"/>
      <c r="G42" s="114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</row>
    <row r="43" spans="2:27" ht="15" thickBot="1">
      <c r="B43" s="196" t="s">
        <v>68</v>
      </c>
      <c r="I43" s="108"/>
      <c r="J43" s="108"/>
      <c r="K43" s="81"/>
    </row>
    <row r="44" spans="2:27">
      <c r="B44" s="301" t="s">
        <v>27</v>
      </c>
      <c r="C44" s="302"/>
      <c r="D44" s="302"/>
      <c r="E44" s="302"/>
      <c r="F44" s="303"/>
      <c r="G44" s="307" t="s">
        <v>62</v>
      </c>
      <c r="H44" s="206" t="str">
        <f>H$3</f>
        <v>Skutočnosť</v>
      </c>
      <c r="I44" s="313">
        <f>I$3</f>
        <v>2023</v>
      </c>
      <c r="J44" s="313">
        <f t="shared" ref="J44:K44" si="5">J$3</f>
        <v>2024</v>
      </c>
      <c r="K44" s="318">
        <f t="shared" si="5"/>
        <v>2025</v>
      </c>
    </row>
    <row r="45" spans="2:27" ht="15" customHeight="1">
      <c r="B45" s="304"/>
      <c r="C45" s="305"/>
      <c r="D45" s="305"/>
      <c r="E45" s="305"/>
      <c r="F45" s="306"/>
      <c r="G45" s="308"/>
      <c r="H45" s="195">
        <f>$H$4</f>
        <v>2022</v>
      </c>
      <c r="I45" s="314"/>
      <c r="J45" s="314"/>
      <c r="K45" s="319"/>
    </row>
    <row r="46" spans="2:27" ht="4.3499999999999996" customHeight="1">
      <c r="B46" s="8"/>
      <c r="C46" s="9"/>
      <c r="D46" s="9"/>
      <c r="E46" s="9"/>
      <c r="F46" s="138"/>
      <c r="G46" s="139"/>
      <c r="H46" s="207"/>
      <c r="I46" s="141"/>
      <c r="J46" s="141"/>
      <c r="K46" s="143"/>
    </row>
    <row r="47" spans="2:27">
      <c r="B47" s="3"/>
      <c r="C47" s="81" t="s">
        <v>1</v>
      </c>
      <c r="D47" s="81"/>
      <c r="E47" s="81"/>
      <c r="F47" s="106"/>
      <c r="G47" s="55" t="s">
        <v>176</v>
      </c>
      <c r="H47" s="157">
        <v>5.8911841319316522</v>
      </c>
      <c r="I47" s="158">
        <v>8.4302095190088551</v>
      </c>
      <c r="J47" s="158">
        <v>4.181618425310333</v>
      </c>
      <c r="K47" s="165">
        <v>3.7413929641414398</v>
      </c>
    </row>
    <row r="48" spans="2:27">
      <c r="B48" s="3"/>
      <c r="C48" s="81"/>
      <c r="D48" s="105" t="s">
        <v>36</v>
      </c>
      <c r="E48" s="81"/>
      <c r="F48" s="106"/>
      <c r="G48" s="55" t="s">
        <v>176</v>
      </c>
      <c r="H48" s="157">
        <v>5.5856710081460221</v>
      </c>
      <c r="I48" s="158">
        <v>4.9764606933889581</v>
      </c>
      <c r="J48" s="158">
        <v>2.6878397973781034</v>
      </c>
      <c r="K48" s="165">
        <v>5.5396113417657062</v>
      </c>
    </row>
    <row r="49" spans="2:11" ht="15" thickBot="1">
      <c r="B49" s="77"/>
      <c r="C49" s="108"/>
      <c r="D49" s="208" t="s">
        <v>67</v>
      </c>
      <c r="E49" s="108"/>
      <c r="F49" s="109"/>
      <c r="G49" s="110" t="s">
        <v>176</v>
      </c>
      <c r="H49" s="170">
        <v>7.5008832071510341</v>
      </c>
      <c r="I49" s="171">
        <v>26.303253577672876</v>
      </c>
      <c r="J49" s="171">
        <v>10.606592881934901</v>
      </c>
      <c r="K49" s="191">
        <v>-3.4392874617043816</v>
      </c>
    </row>
    <row r="50" spans="2:11">
      <c r="B50" s="11" t="s">
        <v>140</v>
      </c>
      <c r="C50" s="81"/>
      <c r="D50" s="81"/>
      <c r="E50" s="81"/>
      <c r="F50" s="81"/>
      <c r="G50" s="114"/>
      <c r="H50" s="81"/>
      <c r="I50" s="81"/>
    </row>
    <row r="57" spans="2:11">
      <c r="B57" s="81"/>
      <c r="C57" s="81"/>
      <c r="D57" s="81"/>
      <c r="E57" s="81"/>
      <c r="F57" s="81"/>
      <c r="G57" s="114"/>
      <c r="H57" s="81"/>
      <c r="I57" s="81"/>
    </row>
    <row r="58" spans="2:11">
      <c r="B58" s="81"/>
      <c r="C58" s="81"/>
      <c r="D58" s="81"/>
      <c r="E58" s="81"/>
      <c r="F58" s="81"/>
      <c r="G58" s="114"/>
      <c r="H58" s="81"/>
      <c r="I58" s="81"/>
    </row>
    <row r="59" spans="2:11">
      <c r="B59" s="81"/>
      <c r="C59" s="81"/>
      <c r="D59" s="81"/>
      <c r="E59" s="81"/>
      <c r="F59" s="81"/>
      <c r="G59" s="114"/>
      <c r="H59" s="81"/>
      <c r="I59" s="81"/>
    </row>
    <row r="60" spans="2:11">
      <c r="B60" s="81"/>
      <c r="C60" s="81"/>
      <c r="D60" s="81"/>
      <c r="E60" s="81"/>
      <c r="F60" s="81"/>
      <c r="G60" s="114"/>
      <c r="H60" s="81"/>
      <c r="I60" s="81"/>
    </row>
    <row r="61" spans="2:11">
      <c r="B61" s="81"/>
      <c r="C61" s="81"/>
      <c r="D61" s="81"/>
      <c r="E61" s="81"/>
      <c r="F61" s="81"/>
      <c r="G61" s="114"/>
      <c r="H61" s="81"/>
      <c r="I61" s="81"/>
    </row>
    <row r="62" spans="2:11">
      <c r="B62" s="81"/>
      <c r="C62" s="81"/>
      <c r="D62" s="81"/>
      <c r="E62" s="81"/>
      <c r="F62" s="81"/>
      <c r="G62" s="114"/>
      <c r="H62" s="81"/>
      <c r="I62" s="81"/>
    </row>
    <row r="63" spans="2:11">
      <c r="B63" s="81"/>
      <c r="C63" s="81"/>
      <c r="D63" s="81"/>
      <c r="E63" s="81"/>
      <c r="F63" s="81"/>
      <c r="G63" s="114"/>
      <c r="H63" s="81"/>
      <c r="I63" s="81"/>
    </row>
    <row r="64" spans="2:11">
      <c r="B64" s="81"/>
      <c r="C64" s="81"/>
      <c r="D64" s="81"/>
      <c r="E64" s="81"/>
      <c r="F64" s="81"/>
      <c r="G64" s="114"/>
      <c r="H64" s="81"/>
      <c r="I64" s="81"/>
    </row>
    <row r="65" spans="2:9">
      <c r="B65" s="81"/>
      <c r="C65" s="81"/>
      <c r="D65" s="81"/>
      <c r="E65" s="81"/>
      <c r="F65" s="81"/>
      <c r="G65" s="114"/>
      <c r="H65" s="81"/>
      <c r="I65" s="81"/>
    </row>
    <row r="66" spans="2:9">
      <c r="B66" s="81"/>
      <c r="C66" s="81"/>
      <c r="D66" s="81"/>
      <c r="E66" s="81"/>
      <c r="F66" s="81"/>
      <c r="G66" s="114"/>
      <c r="H66" s="81"/>
      <c r="I66" s="81"/>
    </row>
    <row r="67" spans="2:9">
      <c r="B67" s="81"/>
      <c r="C67" s="81"/>
      <c r="D67" s="81"/>
      <c r="E67" s="81"/>
      <c r="F67" s="81"/>
      <c r="G67" s="114"/>
      <c r="H67" s="81"/>
      <c r="I67" s="81"/>
    </row>
    <row r="68" spans="2:9">
      <c r="B68" s="81"/>
      <c r="C68" s="81"/>
      <c r="D68" s="81"/>
      <c r="E68" s="81"/>
      <c r="F68" s="81"/>
      <c r="G68" s="114"/>
      <c r="H68" s="81"/>
      <c r="I68" s="81"/>
    </row>
    <row r="69" spans="2:9">
      <c r="B69" s="81"/>
      <c r="C69" s="81"/>
      <c r="D69" s="81"/>
      <c r="E69" s="81"/>
      <c r="F69" s="81"/>
      <c r="G69" s="114"/>
      <c r="H69" s="81"/>
      <c r="I69" s="81"/>
    </row>
    <row r="70" spans="2:9">
      <c r="B70" s="81"/>
      <c r="C70" s="81"/>
      <c r="D70" s="81"/>
      <c r="E70" s="81"/>
      <c r="F70" s="81"/>
      <c r="G70" s="81"/>
      <c r="H70" s="81"/>
      <c r="I70" s="81"/>
    </row>
    <row r="71" spans="2:9">
      <c r="B71" s="81"/>
      <c r="C71" s="81"/>
      <c r="D71" s="81"/>
      <c r="E71" s="81"/>
      <c r="F71" s="81"/>
      <c r="G71" s="81"/>
      <c r="H71" s="81"/>
      <c r="I71" s="81"/>
    </row>
    <row r="72" spans="2:9">
      <c r="B72" s="81"/>
      <c r="C72" s="81"/>
      <c r="D72" s="81"/>
      <c r="E72" s="81"/>
      <c r="F72" s="81"/>
      <c r="G72" s="81"/>
      <c r="H72" s="81"/>
      <c r="I72" s="81"/>
    </row>
    <row r="73" spans="2:9">
      <c r="B73" s="81"/>
      <c r="C73" s="81"/>
      <c r="D73" s="81"/>
      <c r="E73" s="81"/>
      <c r="F73" s="81"/>
      <c r="G73" s="81"/>
      <c r="H73" s="81"/>
      <c r="I73" s="81"/>
    </row>
    <row r="74" spans="2:9">
      <c r="B74" s="81"/>
      <c r="C74" s="81"/>
      <c r="D74" s="81"/>
      <c r="E74" s="81"/>
      <c r="F74" s="81"/>
      <c r="G74" s="81"/>
      <c r="H74" s="81"/>
      <c r="I74" s="81"/>
    </row>
    <row r="75" spans="2:9">
      <c r="B75" s="81"/>
      <c r="C75" s="81"/>
      <c r="D75" s="81"/>
      <c r="E75" s="81"/>
      <c r="F75" s="81"/>
      <c r="G75" s="81"/>
      <c r="H75" s="81"/>
      <c r="I75" s="81"/>
    </row>
    <row r="76" spans="2:9">
      <c r="B76" s="81"/>
      <c r="C76" s="81"/>
      <c r="D76" s="81"/>
      <c r="E76" s="81"/>
      <c r="F76" s="81"/>
      <c r="G76" s="81"/>
      <c r="H76" s="81"/>
      <c r="I76" s="81"/>
    </row>
  </sheetData>
  <mergeCells count="32">
    <mergeCell ref="K29:K30"/>
    <mergeCell ref="K16:K17"/>
    <mergeCell ref="K3:K4"/>
    <mergeCell ref="J44:J45"/>
    <mergeCell ref="K44:K45"/>
    <mergeCell ref="J29:J30"/>
    <mergeCell ref="J3:J4"/>
    <mergeCell ref="J16:J17"/>
    <mergeCell ref="G3:G4"/>
    <mergeCell ref="B3:F4"/>
    <mergeCell ref="I3:I4"/>
    <mergeCell ref="I16:I17"/>
    <mergeCell ref="B16:F17"/>
    <mergeCell ref="G16:G17"/>
    <mergeCell ref="B44:F45"/>
    <mergeCell ref="G44:G45"/>
    <mergeCell ref="B29:F30"/>
    <mergeCell ref="G29:G30"/>
    <mergeCell ref="I44:I45"/>
    <mergeCell ref="I29:I30"/>
    <mergeCell ref="X29:AA29"/>
    <mergeCell ref="T29:W29"/>
    <mergeCell ref="L16:O16"/>
    <mergeCell ref="L29:O29"/>
    <mergeCell ref="L3:O3"/>
    <mergeCell ref="T16:W16"/>
    <mergeCell ref="X3:AA3"/>
    <mergeCell ref="X16:AA16"/>
    <mergeCell ref="T3:W3"/>
    <mergeCell ref="P3:S3"/>
    <mergeCell ref="P16:S16"/>
    <mergeCell ref="P29:S29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B1:AA43"/>
  <sheetViews>
    <sheetView zoomScale="85" zoomScaleNormal="85" workbookViewId="0">
      <selection activeCell="G41" sqref="G41"/>
    </sheetView>
  </sheetViews>
  <sheetFormatPr defaultColWidth="9.140625" defaultRowHeight="14.25"/>
  <cols>
    <col min="1" max="5" width="3.140625" style="72" customWidth="1"/>
    <col min="6" max="6" width="39.42578125" style="72" customWidth="1"/>
    <col min="7" max="7" width="20.42578125" style="72" bestFit="1" customWidth="1"/>
    <col min="8" max="8" width="11.140625" style="72" customWidth="1"/>
    <col min="9" max="11" width="9.140625" style="72" customWidth="1"/>
    <col min="12" max="23" width="9.140625" style="72"/>
    <col min="24" max="27" width="9.140625" style="72" customWidth="1"/>
    <col min="28" max="16384" width="9.140625" style="72"/>
  </cols>
  <sheetData>
    <row r="1" spans="2:27" ht="22.5" customHeight="1" thickBot="1">
      <c r="B1" s="71" t="s">
        <v>80</v>
      </c>
    </row>
    <row r="2" spans="2:27" ht="30" customHeight="1">
      <c r="B2" s="83" t="str">
        <f>" "&amp;Súhrn!$H$3&amp;"- cenový vývoj [medziročný rast]"</f>
        <v xml:space="preserve"> Letná strednodobá predikcia (P2Q-2023) - cenový vývoj [medziročný rast]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5"/>
    </row>
    <row r="3" spans="2:27">
      <c r="B3" s="309" t="s">
        <v>27</v>
      </c>
      <c r="C3" s="310"/>
      <c r="D3" s="310"/>
      <c r="E3" s="310"/>
      <c r="F3" s="311"/>
      <c r="G3" s="312" t="s">
        <v>62</v>
      </c>
      <c r="H3" s="132" t="s">
        <v>32</v>
      </c>
      <c r="I3" s="315">
        <v>2023</v>
      </c>
      <c r="J3" s="315">
        <v>2024</v>
      </c>
      <c r="K3" s="316">
        <v>2025</v>
      </c>
      <c r="L3" s="297">
        <v>2022</v>
      </c>
      <c r="M3" s="298"/>
      <c r="N3" s="298"/>
      <c r="O3" s="300"/>
      <c r="P3" s="297">
        <v>2023</v>
      </c>
      <c r="Q3" s="298"/>
      <c r="R3" s="298"/>
      <c r="S3" s="300"/>
      <c r="T3" s="297">
        <v>2024</v>
      </c>
      <c r="U3" s="298"/>
      <c r="V3" s="298"/>
      <c r="W3" s="300"/>
      <c r="X3" s="298">
        <v>2025</v>
      </c>
      <c r="Y3" s="298"/>
      <c r="Z3" s="298"/>
      <c r="AA3" s="299"/>
    </row>
    <row r="4" spans="2:27">
      <c r="B4" s="304"/>
      <c r="C4" s="305"/>
      <c r="D4" s="305"/>
      <c r="E4" s="305"/>
      <c r="F4" s="306"/>
      <c r="G4" s="308"/>
      <c r="H4" s="195">
        <v>2022</v>
      </c>
      <c r="I4" s="314"/>
      <c r="J4" s="314"/>
      <c r="K4" s="317"/>
      <c r="L4" s="136" t="s">
        <v>3</v>
      </c>
      <c r="M4" s="134" t="s">
        <v>4</v>
      </c>
      <c r="N4" s="134" t="s">
        <v>5</v>
      </c>
      <c r="O4" s="263" t="s">
        <v>6</v>
      </c>
      <c r="P4" s="136" t="s">
        <v>3</v>
      </c>
      <c r="Q4" s="134" t="s">
        <v>4</v>
      </c>
      <c r="R4" s="134" t="s">
        <v>5</v>
      </c>
      <c r="S4" s="263" t="s">
        <v>6</v>
      </c>
      <c r="T4" s="136" t="s">
        <v>3</v>
      </c>
      <c r="U4" s="134" t="s">
        <v>4</v>
      </c>
      <c r="V4" s="134" t="s">
        <v>5</v>
      </c>
      <c r="W4" s="263" t="s">
        <v>6</v>
      </c>
      <c r="X4" s="134" t="s">
        <v>3</v>
      </c>
      <c r="Y4" s="134" t="s">
        <v>4</v>
      </c>
      <c r="Z4" s="134" t="s">
        <v>5</v>
      </c>
      <c r="AA4" s="137" t="s">
        <v>6</v>
      </c>
    </row>
    <row r="5" spans="2:27" ht="4.3499999999999996" customHeight="1">
      <c r="B5" s="8"/>
      <c r="C5" s="9"/>
      <c r="D5" s="9"/>
      <c r="E5" s="9"/>
      <c r="F5" s="138"/>
      <c r="G5" s="139"/>
      <c r="H5" s="142"/>
      <c r="I5" s="94"/>
      <c r="J5" s="230"/>
      <c r="K5" s="140"/>
      <c r="L5" s="177"/>
      <c r="M5" s="141"/>
      <c r="N5" s="141"/>
      <c r="O5" s="142"/>
      <c r="P5" s="177"/>
      <c r="Q5" s="141"/>
      <c r="R5" s="141"/>
      <c r="S5" s="142"/>
      <c r="T5" s="177"/>
      <c r="U5" s="141"/>
      <c r="V5" s="141"/>
      <c r="W5" s="142"/>
      <c r="X5" s="141"/>
      <c r="Y5" s="141"/>
      <c r="Z5" s="141"/>
      <c r="AA5" s="143"/>
    </row>
    <row r="6" spans="2:27">
      <c r="B6" s="8"/>
      <c r="C6" s="99" t="s">
        <v>63</v>
      </c>
      <c r="D6" s="9"/>
      <c r="E6" s="9"/>
      <c r="F6" s="91"/>
      <c r="G6" s="55" t="s">
        <v>178</v>
      </c>
      <c r="H6" s="164">
        <v>12.126487883973056</v>
      </c>
      <c r="I6" s="28">
        <v>10.971493590443899</v>
      </c>
      <c r="J6" s="28">
        <v>6.2422473064607971</v>
      </c>
      <c r="K6" s="164">
        <v>3.6883567877860912</v>
      </c>
      <c r="L6" s="29">
        <v>8.5059712405556951</v>
      </c>
      <c r="M6" s="28">
        <v>11.75053452585297</v>
      </c>
      <c r="N6" s="28">
        <v>13.26042378673958</v>
      </c>
      <c r="O6" s="164">
        <v>14.854616263066987</v>
      </c>
      <c r="P6" s="29">
        <v>15.102762803234498</v>
      </c>
      <c r="Q6" s="28">
        <v>12.582727975964687</v>
      </c>
      <c r="R6" s="28">
        <v>9.7103706282632487</v>
      </c>
      <c r="S6" s="164">
        <v>6.9212201893787011</v>
      </c>
      <c r="T6" s="29">
        <v>6.5878491620253925</v>
      </c>
      <c r="U6" s="28">
        <v>5.7371643790177416</v>
      </c>
      <c r="V6" s="28">
        <v>6.1937199822644402</v>
      </c>
      <c r="W6" s="164">
        <v>6.4559536034132918</v>
      </c>
      <c r="X6" s="28">
        <v>4.2067829711947411</v>
      </c>
      <c r="Y6" s="28">
        <v>3.8055585574025059</v>
      </c>
      <c r="Z6" s="28">
        <v>3.4612169642441728</v>
      </c>
      <c r="AA6" s="30">
        <v>3.2908980752545318</v>
      </c>
    </row>
    <row r="7" spans="2:27">
      <c r="B7" s="3"/>
      <c r="C7" s="81"/>
      <c r="D7" s="81" t="s">
        <v>45</v>
      </c>
      <c r="E7" s="81"/>
      <c r="F7" s="106"/>
      <c r="G7" s="55" t="s">
        <v>178</v>
      </c>
      <c r="H7" s="159">
        <v>18.78208620148898</v>
      </c>
      <c r="I7" s="158">
        <v>6.6758821464832749</v>
      </c>
      <c r="J7" s="158">
        <v>19.025448133029172</v>
      </c>
      <c r="K7" s="159">
        <v>5.2484409368172891</v>
      </c>
      <c r="L7" s="184">
        <v>17.037486515641874</v>
      </c>
      <c r="M7" s="158">
        <v>20.312759940109814</v>
      </c>
      <c r="N7" s="158">
        <v>19.563218390804593</v>
      </c>
      <c r="O7" s="159">
        <v>18.200006453903001</v>
      </c>
      <c r="P7" s="184">
        <v>11.221844576300469</v>
      </c>
      <c r="Q7" s="158">
        <v>6.2236042933508315</v>
      </c>
      <c r="R7" s="158">
        <v>4.9628977547130546</v>
      </c>
      <c r="S7" s="159">
        <v>4.5161798964096818</v>
      </c>
      <c r="T7" s="184">
        <v>18.305685618464466</v>
      </c>
      <c r="U7" s="158">
        <v>18.885158185878481</v>
      </c>
      <c r="V7" s="158">
        <v>19.480958950833454</v>
      </c>
      <c r="W7" s="159">
        <v>19.437500390522658</v>
      </c>
      <c r="X7" s="158">
        <v>5.2204813073211938</v>
      </c>
      <c r="Y7" s="158">
        <v>5.2394136079183937</v>
      </c>
      <c r="Z7" s="158">
        <v>5.2532395951015758</v>
      </c>
      <c r="AA7" s="165">
        <v>5.2805986373920035</v>
      </c>
    </row>
    <row r="8" spans="2:27">
      <c r="B8" s="3"/>
      <c r="C8" s="81"/>
      <c r="D8" s="81" t="s">
        <v>38</v>
      </c>
      <c r="E8" s="81"/>
      <c r="F8" s="106"/>
      <c r="G8" s="55" t="s">
        <v>178</v>
      </c>
      <c r="H8" s="159">
        <v>16.137036740574743</v>
      </c>
      <c r="I8" s="158">
        <v>15.9235692734498</v>
      </c>
      <c r="J8" s="158">
        <v>3.9879287291967387</v>
      </c>
      <c r="K8" s="159">
        <v>3.9701982510845539</v>
      </c>
      <c r="L8" s="184">
        <v>9.2967747710117692</v>
      </c>
      <c r="M8" s="158">
        <v>13.614380608320673</v>
      </c>
      <c r="N8" s="158">
        <v>17.969042746375365</v>
      </c>
      <c r="O8" s="159">
        <v>23.368396915933374</v>
      </c>
      <c r="P8" s="184">
        <v>23.836431632680899</v>
      </c>
      <c r="Q8" s="158">
        <v>19.494221798434054</v>
      </c>
      <c r="R8" s="158">
        <v>14.075431623012278</v>
      </c>
      <c r="S8" s="159">
        <v>7.7111745496203525</v>
      </c>
      <c r="T8" s="184">
        <v>4.0762690547751106</v>
      </c>
      <c r="U8" s="158">
        <v>3.1956671213208381</v>
      </c>
      <c r="V8" s="158">
        <v>3.7483747263779179</v>
      </c>
      <c r="W8" s="159">
        <v>4.939058777460815</v>
      </c>
      <c r="X8" s="158">
        <v>5.2544773002209695</v>
      </c>
      <c r="Y8" s="158">
        <v>4.2698749550566646</v>
      </c>
      <c r="Z8" s="158">
        <v>3.4114954928558632</v>
      </c>
      <c r="AA8" s="165">
        <v>2.9838866725281576</v>
      </c>
    </row>
    <row r="9" spans="2:27">
      <c r="B9" s="3"/>
      <c r="C9" s="81"/>
      <c r="D9" s="81" t="s">
        <v>39</v>
      </c>
      <c r="E9" s="81"/>
      <c r="F9" s="106"/>
      <c r="G9" s="55" t="s">
        <v>178</v>
      </c>
      <c r="H9" s="159">
        <v>9.304102919739023</v>
      </c>
      <c r="I9" s="158">
        <v>9.5315586108220884</v>
      </c>
      <c r="J9" s="158">
        <v>3.6692613062139259</v>
      </c>
      <c r="K9" s="159">
        <v>3.4892734187324663</v>
      </c>
      <c r="L9" s="184">
        <v>7.1226551226551322</v>
      </c>
      <c r="M9" s="158">
        <v>10.16150353468592</v>
      </c>
      <c r="N9" s="158">
        <v>10.30483857347933</v>
      </c>
      <c r="O9" s="159">
        <v>9.5847436638322421</v>
      </c>
      <c r="P9" s="184">
        <v>12.697343606875378</v>
      </c>
      <c r="Q9" s="158">
        <v>10.949242623645077</v>
      </c>
      <c r="R9" s="158">
        <v>7.7860116949657794</v>
      </c>
      <c r="S9" s="159">
        <v>6.9337831627660904</v>
      </c>
      <c r="T9" s="184">
        <v>3.4121639819721565</v>
      </c>
      <c r="U9" s="158">
        <v>2.6561343655756104</v>
      </c>
      <c r="V9" s="158">
        <v>4.3065174317634387</v>
      </c>
      <c r="W9" s="159">
        <v>4.3016014563251019</v>
      </c>
      <c r="X9" s="158">
        <v>3.8682272319300921</v>
      </c>
      <c r="Y9" s="158">
        <v>3.6231709297503301</v>
      </c>
      <c r="Z9" s="158">
        <v>3.3567056212596498</v>
      </c>
      <c r="AA9" s="165">
        <v>3.1200663053768665</v>
      </c>
    </row>
    <row r="10" spans="2:27">
      <c r="B10" s="3"/>
      <c r="C10" s="81"/>
      <c r="D10" s="81" t="s">
        <v>69</v>
      </c>
      <c r="E10" s="81"/>
      <c r="F10" s="106"/>
      <c r="G10" s="55" t="s">
        <v>178</v>
      </c>
      <c r="H10" s="159">
        <v>7.2811317242663165</v>
      </c>
      <c r="I10" s="158">
        <v>9.3707440430147955</v>
      </c>
      <c r="J10" s="158">
        <v>4.2209803076203514</v>
      </c>
      <c r="K10" s="159">
        <v>2.753946290019087</v>
      </c>
      <c r="L10" s="184">
        <v>4.6112768964975572</v>
      </c>
      <c r="M10" s="158">
        <v>6.9038767923526194</v>
      </c>
      <c r="N10" s="158">
        <v>8.0205623683884397</v>
      </c>
      <c r="O10" s="159">
        <v>9.5127751692176474</v>
      </c>
      <c r="P10" s="184">
        <v>10.569618352700942</v>
      </c>
      <c r="Q10" s="158">
        <v>10.351600519923764</v>
      </c>
      <c r="R10" s="158">
        <v>9.3490838097924751</v>
      </c>
      <c r="S10" s="159">
        <v>7.3456744852300062</v>
      </c>
      <c r="T10" s="184">
        <v>5.872698146888041</v>
      </c>
      <c r="U10" s="158">
        <v>4.3681011574715711</v>
      </c>
      <c r="V10" s="158">
        <v>3.5534252899384882</v>
      </c>
      <c r="W10" s="159">
        <v>3.1598251524393106</v>
      </c>
      <c r="X10" s="158">
        <v>2.9048800624790658</v>
      </c>
      <c r="Y10" s="158">
        <v>2.7182036522859505</v>
      </c>
      <c r="Z10" s="158">
        <v>2.6702530809791227</v>
      </c>
      <c r="AA10" s="165">
        <v>2.7245370032904219</v>
      </c>
    </row>
    <row r="11" spans="2:27" ht="4.3499999999999996" customHeight="1">
      <c r="B11" s="3"/>
      <c r="C11" s="81"/>
      <c r="E11" s="81"/>
      <c r="F11" s="106"/>
      <c r="G11" s="55"/>
      <c r="H11" s="159"/>
      <c r="I11" s="158"/>
      <c r="J11" s="158"/>
      <c r="K11" s="159"/>
      <c r="L11" s="184"/>
      <c r="M11" s="158"/>
      <c r="N11" s="158"/>
      <c r="O11" s="159"/>
      <c r="P11" s="184"/>
      <c r="Q11" s="158"/>
      <c r="R11" s="158"/>
      <c r="S11" s="159"/>
      <c r="T11" s="184"/>
      <c r="U11" s="158"/>
      <c r="V11" s="158"/>
      <c r="W11" s="159"/>
      <c r="X11" s="158"/>
      <c r="Y11" s="158"/>
      <c r="Z11" s="158"/>
      <c r="AA11" s="165"/>
    </row>
    <row r="12" spans="2:27">
      <c r="B12" s="3"/>
      <c r="C12" s="81"/>
      <c r="D12" s="81" t="s">
        <v>70</v>
      </c>
      <c r="E12" s="81"/>
      <c r="F12" s="106"/>
      <c r="G12" s="55" t="s">
        <v>178</v>
      </c>
      <c r="H12" s="159">
        <v>10.940888473950778</v>
      </c>
      <c r="I12" s="158">
        <v>11.785097121454996</v>
      </c>
      <c r="J12" s="158">
        <v>3.9677894415689536</v>
      </c>
      <c r="K12" s="159">
        <v>3.4336634032651574</v>
      </c>
      <c r="L12" s="184">
        <v>6.9936775237467259</v>
      </c>
      <c r="M12" s="158">
        <v>10.229898678675113</v>
      </c>
      <c r="N12" s="158">
        <v>12.138931119167353</v>
      </c>
      <c r="O12" s="159">
        <v>14.247838616714702</v>
      </c>
      <c r="P12" s="184">
        <v>15.868037079564232</v>
      </c>
      <c r="Q12" s="158">
        <v>13.808531475985774</v>
      </c>
      <c r="R12" s="158">
        <v>10.60023251421687</v>
      </c>
      <c r="S12" s="159">
        <v>7.3549489971989885</v>
      </c>
      <c r="T12" s="184">
        <v>4.4429123612225823</v>
      </c>
      <c r="U12" s="158">
        <v>3.405577916415254</v>
      </c>
      <c r="V12" s="158">
        <v>3.8566357236620661</v>
      </c>
      <c r="W12" s="159">
        <v>4.1760795393073664</v>
      </c>
      <c r="X12" s="158">
        <v>4.0795542401439207</v>
      </c>
      <c r="Y12" s="158">
        <v>3.5753013511697702</v>
      </c>
      <c r="Z12" s="158">
        <v>3.1552311516143732</v>
      </c>
      <c r="AA12" s="165">
        <v>2.940973895933169</v>
      </c>
    </row>
    <row r="13" spans="2:27">
      <c r="B13" s="3"/>
      <c r="C13" s="81"/>
      <c r="D13" s="81" t="s">
        <v>71</v>
      </c>
      <c r="E13" s="81"/>
      <c r="F13" s="106"/>
      <c r="G13" s="55" t="s">
        <v>178</v>
      </c>
      <c r="H13" s="159">
        <v>8.2388443872456492</v>
      </c>
      <c r="I13" s="158">
        <v>9.4644286871131698</v>
      </c>
      <c r="J13" s="158">
        <v>3.9522893960578074</v>
      </c>
      <c r="K13" s="159">
        <v>3.1105584331039324</v>
      </c>
      <c r="L13" s="184">
        <v>5.800847584983913</v>
      </c>
      <c r="M13" s="158">
        <v>8.4494825626607621</v>
      </c>
      <c r="N13" s="158">
        <v>9.0941249299885101</v>
      </c>
      <c r="O13" s="159">
        <v>9.5421282503687905</v>
      </c>
      <c r="P13" s="184">
        <v>11.618988096929073</v>
      </c>
      <c r="Q13" s="158">
        <v>10.660337015678039</v>
      </c>
      <c r="R13" s="158">
        <v>8.6140627828323488</v>
      </c>
      <c r="S13" s="159">
        <v>7.1478162957754563</v>
      </c>
      <c r="T13" s="184">
        <v>4.6638684468370855</v>
      </c>
      <c r="U13" s="158">
        <v>3.5314677562748216</v>
      </c>
      <c r="V13" s="158">
        <v>3.918716259048864</v>
      </c>
      <c r="W13" s="159">
        <v>3.7126590888738775</v>
      </c>
      <c r="X13" s="158">
        <v>3.37179841421802</v>
      </c>
      <c r="Y13" s="158">
        <v>3.1570773419594644</v>
      </c>
      <c r="Z13" s="158">
        <v>3.0028988302327093</v>
      </c>
      <c r="AA13" s="165">
        <v>2.9162282584443346</v>
      </c>
    </row>
    <row r="14" spans="2:27">
      <c r="B14" s="3"/>
      <c r="C14" s="81"/>
      <c r="D14" s="81" t="s">
        <v>197</v>
      </c>
      <c r="E14" s="81"/>
      <c r="F14" s="106"/>
      <c r="G14" s="55" t="s">
        <v>178</v>
      </c>
      <c r="H14" s="159">
        <v>8.277970096486726</v>
      </c>
      <c r="I14" s="158">
        <v>9.1541516819028317</v>
      </c>
      <c r="J14" s="158">
        <v>3.7370218106643307</v>
      </c>
      <c r="K14" s="159">
        <v>2.770176641406934</v>
      </c>
      <c r="L14" s="184">
        <v>5.4506335166148716</v>
      </c>
      <c r="M14" s="158">
        <v>8.2010582010582027</v>
      </c>
      <c r="N14" s="158">
        <v>9.1530696091090675</v>
      </c>
      <c r="O14" s="159">
        <v>10.226089973401173</v>
      </c>
      <c r="P14" s="184">
        <v>11.26728632963048</v>
      </c>
      <c r="Q14" s="158">
        <v>10.521155971153732</v>
      </c>
      <c r="R14" s="158">
        <v>8.3880754072884116</v>
      </c>
      <c r="S14" s="159">
        <v>6.6404621986831245</v>
      </c>
      <c r="T14" s="184">
        <v>4.7673087392646067</v>
      </c>
      <c r="U14" s="158">
        <v>3.2647223847804128</v>
      </c>
      <c r="V14" s="158">
        <v>3.5625543229941314</v>
      </c>
      <c r="W14" s="159">
        <v>3.3823801225172332</v>
      </c>
      <c r="X14" s="158">
        <v>3.1054951848584125</v>
      </c>
      <c r="Y14" s="158">
        <v>2.8213282551277103</v>
      </c>
      <c r="Z14" s="158">
        <v>2.6345417967115878</v>
      </c>
      <c r="AA14" s="165">
        <v>2.5261771525171781</v>
      </c>
    </row>
    <row r="15" spans="2:27" ht="4.3499999999999996" customHeight="1">
      <c r="B15" s="3"/>
      <c r="C15" s="81"/>
      <c r="D15" s="81"/>
      <c r="E15" s="81"/>
      <c r="F15" s="106"/>
      <c r="G15" s="55"/>
      <c r="H15" s="159"/>
      <c r="I15" s="158"/>
      <c r="J15" s="158"/>
      <c r="K15" s="159"/>
      <c r="L15" s="184"/>
      <c r="M15" s="158"/>
      <c r="N15" s="158"/>
      <c r="O15" s="159"/>
      <c r="P15" s="184"/>
      <c r="Q15" s="158"/>
      <c r="R15" s="158"/>
      <c r="S15" s="159"/>
      <c r="T15" s="184"/>
      <c r="U15" s="158"/>
      <c r="V15" s="158"/>
      <c r="W15" s="159"/>
      <c r="X15" s="158"/>
      <c r="Y15" s="158"/>
      <c r="Z15" s="158"/>
      <c r="AA15" s="165"/>
    </row>
    <row r="16" spans="2:27">
      <c r="B16" s="3"/>
      <c r="C16" s="81" t="s">
        <v>64</v>
      </c>
      <c r="D16" s="81"/>
      <c r="E16" s="81"/>
      <c r="F16" s="106"/>
      <c r="G16" s="55" t="s">
        <v>178</v>
      </c>
      <c r="H16" s="159">
        <v>12.768744774643096</v>
      </c>
      <c r="I16" s="158">
        <v>10.75185681652242</v>
      </c>
      <c r="J16" s="158">
        <v>6.2369023584463434</v>
      </c>
      <c r="K16" s="159">
        <v>3.8994179854674229</v>
      </c>
      <c r="L16" s="184">
        <v>9.2594856010707502</v>
      </c>
      <c r="M16" s="158">
        <v>12.528019118285499</v>
      </c>
      <c r="N16" s="158">
        <v>13.94301138119198</v>
      </c>
      <c r="O16" s="159">
        <v>15.194448373605212</v>
      </c>
      <c r="P16" s="184">
        <v>15.09739946476077</v>
      </c>
      <c r="Q16" s="158">
        <v>12.329215266899212</v>
      </c>
      <c r="R16" s="158">
        <v>9.2661997584067279</v>
      </c>
      <c r="S16" s="159">
        <v>6.7750672335085085</v>
      </c>
      <c r="T16" s="184">
        <v>6.4144835127838888</v>
      </c>
      <c r="U16" s="158">
        <v>5.7492128372071107</v>
      </c>
      <c r="V16" s="158">
        <v>6.2831578971604927</v>
      </c>
      <c r="W16" s="159">
        <v>6.5023109838437279</v>
      </c>
      <c r="X16" s="158">
        <v>4.6207895033309114</v>
      </c>
      <c r="Y16" s="158">
        <v>4.0690173917466126</v>
      </c>
      <c r="Z16" s="158">
        <v>3.6118512815670698</v>
      </c>
      <c r="AA16" s="165">
        <v>3.3147259429727711</v>
      </c>
    </row>
    <row r="17" spans="2:27" ht="4.3499999999999996" customHeight="1">
      <c r="B17" s="3"/>
      <c r="C17" s="81"/>
      <c r="D17" s="81"/>
      <c r="E17" s="81"/>
      <c r="F17" s="106"/>
      <c r="G17" s="55"/>
      <c r="H17" s="106"/>
      <c r="I17" s="81"/>
      <c r="J17" s="81"/>
      <c r="K17" s="106"/>
      <c r="L17" s="183"/>
      <c r="M17" s="81"/>
      <c r="N17" s="81"/>
      <c r="O17" s="106"/>
      <c r="P17" s="183"/>
      <c r="Q17" s="81"/>
      <c r="R17" s="81"/>
      <c r="S17" s="106"/>
      <c r="T17" s="183"/>
      <c r="U17" s="81"/>
      <c r="V17" s="81"/>
      <c r="W17" s="106"/>
      <c r="X17" s="81"/>
      <c r="Y17" s="81"/>
      <c r="Z17" s="81"/>
      <c r="AA17" s="4"/>
    </row>
    <row r="18" spans="2:27">
      <c r="B18" s="3"/>
      <c r="C18" s="81" t="s">
        <v>16</v>
      </c>
      <c r="D18" s="81"/>
      <c r="E18" s="81"/>
      <c r="F18" s="106"/>
      <c r="G18" s="55" t="s">
        <v>179</v>
      </c>
      <c r="H18" s="159">
        <v>7.5044599942991113</v>
      </c>
      <c r="I18" s="158">
        <v>9.6184266338682676</v>
      </c>
      <c r="J18" s="158">
        <v>4.0534792344063817</v>
      </c>
      <c r="K18" s="159">
        <v>3.0306773655960342</v>
      </c>
      <c r="L18" s="184">
        <v>5.7464798752298236</v>
      </c>
      <c r="M18" s="158">
        <v>7.2212144855156879</v>
      </c>
      <c r="N18" s="158">
        <v>8.0925956413118456</v>
      </c>
      <c r="O18" s="159">
        <v>8.9210173581761154</v>
      </c>
      <c r="P18" s="184">
        <v>10.980645270713069</v>
      </c>
      <c r="Q18" s="158">
        <v>10.752769941502223</v>
      </c>
      <c r="R18" s="158">
        <v>9.2532454423789119</v>
      </c>
      <c r="S18" s="159">
        <v>7.6050861716322089</v>
      </c>
      <c r="T18" s="184">
        <v>5.2248369418573333</v>
      </c>
      <c r="U18" s="158">
        <v>3.6801450597058647</v>
      </c>
      <c r="V18" s="158">
        <v>3.7425611097222884</v>
      </c>
      <c r="W18" s="159">
        <v>3.6241416713873349</v>
      </c>
      <c r="X18" s="158">
        <v>3.4146694909519937</v>
      </c>
      <c r="Y18" s="158">
        <v>3.0784132025003572</v>
      </c>
      <c r="Z18" s="158">
        <v>2.8349042188308573</v>
      </c>
      <c r="AA18" s="165">
        <v>2.8069532328328393</v>
      </c>
    </row>
    <row r="19" spans="2:27">
      <c r="B19" s="3"/>
      <c r="C19" s="81"/>
      <c r="D19" s="81" t="s">
        <v>17</v>
      </c>
      <c r="E19" s="81"/>
      <c r="F19" s="106"/>
      <c r="G19" s="55" t="s">
        <v>179</v>
      </c>
      <c r="H19" s="159">
        <v>12.177383593669759</v>
      </c>
      <c r="I19" s="158">
        <v>10.901056070117704</v>
      </c>
      <c r="J19" s="158">
        <v>6.3302977861703198</v>
      </c>
      <c r="K19" s="159">
        <v>3.7426068735792342</v>
      </c>
      <c r="L19" s="184">
        <v>10.829037536235077</v>
      </c>
      <c r="M19" s="158">
        <v>12.075457674750311</v>
      </c>
      <c r="N19" s="158">
        <v>12.573764582263209</v>
      </c>
      <c r="O19" s="159">
        <v>13.257764827391497</v>
      </c>
      <c r="P19" s="184">
        <v>14.005081430218596</v>
      </c>
      <c r="Q19" s="158">
        <v>12.240340583012028</v>
      </c>
      <c r="R19" s="158">
        <v>9.7409867432653812</v>
      </c>
      <c r="S19" s="159">
        <v>8.1111866890096138</v>
      </c>
      <c r="T19" s="184">
        <v>6.1031138574877559</v>
      </c>
      <c r="U19" s="158">
        <v>5.9288585845369539</v>
      </c>
      <c r="V19" s="158">
        <v>6.8837900856176191</v>
      </c>
      <c r="W19" s="159">
        <v>6.3740279998048237</v>
      </c>
      <c r="X19" s="158">
        <v>5.1837252249748929</v>
      </c>
      <c r="Y19" s="158">
        <v>4.1195272086870744</v>
      </c>
      <c r="Z19" s="158">
        <v>3.2071562569018681</v>
      </c>
      <c r="AA19" s="165">
        <v>2.5381524891001703</v>
      </c>
    </row>
    <row r="20" spans="2:27">
      <c r="B20" s="3"/>
      <c r="C20" s="81"/>
      <c r="D20" s="81" t="s">
        <v>19</v>
      </c>
      <c r="E20" s="81"/>
      <c r="F20" s="106"/>
      <c r="G20" s="55" t="s">
        <v>179</v>
      </c>
      <c r="H20" s="159">
        <v>11.493088855509399</v>
      </c>
      <c r="I20" s="158">
        <v>9.9752514537267984</v>
      </c>
      <c r="J20" s="158">
        <v>4.4727258742408793</v>
      </c>
      <c r="K20" s="159">
        <v>3.3244321548657041</v>
      </c>
      <c r="L20" s="184">
        <v>10.531041624799983</v>
      </c>
      <c r="M20" s="158">
        <v>11.926004077001167</v>
      </c>
      <c r="N20" s="158">
        <v>12.652593936720464</v>
      </c>
      <c r="O20" s="159">
        <v>10.948074411135835</v>
      </c>
      <c r="P20" s="184">
        <v>11.896885464227822</v>
      </c>
      <c r="Q20" s="158">
        <v>10.466389149151851</v>
      </c>
      <c r="R20" s="158">
        <v>9.0546844453867692</v>
      </c>
      <c r="S20" s="159">
        <v>8.4172957301692435</v>
      </c>
      <c r="T20" s="184">
        <v>5.3402164710718125</v>
      </c>
      <c r="U20" s="158">
        <v>4.6235078783582964</v>
      </c>
      <c r="V20" s="158">
        <v>4.1996576152409943</v>
      </c>
      <c r="W20" s="159">
        <v>3.8216107869002229</v>
      </c>
      <c r="X20" s="158">
        <v>3.569298015033894</v>
      </c>
      <c r="Y20" s="158">
        <v>3.4832808255532228</v>
      </c>
      <c r="Z20" s="158">
        <v>3.2699861443747977</v>
      </c>
      <c r="AA20" s="165">
        <v>2.9831856389829881</v>
      </c>
    </row>
    <row r="21" spans="2:27">
      <c r="B21" s="3"/>
      <c r="C21" s="81"/>
      <c r="D21" s="81" t="s">
        <v>18</v>
      </c>
      <c r="E21" s="81"/>
      <c r="F21" s="106"/>
      <c r="G21" s="55" t="s">
        <v>179</v>
      </c>
      <c r="H21" s="159">
        <v>9.5294550777075102</v>
      </c>
      <c r="I21" s="158">
        <v>7.6376829924853524</v>
      </c>
      <c r="J21" s="158">
        <v>4.147021181747462</v>
      </c>
      <c r="K21" s="159">
        <v>2.7914245626412537</v>
      </c>
      <c r="L21" s="184">
        <v>8.605181104017575</v>
      </c>
      <c r="M21" s="158">
        <v>9.9894631940652658</v>
      </c>
      <c r="N21" s="158">
        <v>10.51743022926297</v>
      </c>
      <c r="O21" s="159">
        <v>8.8218856566493571</v>
      </c>
      <c r="P21" s="184">
        <v>7.7497181977148415</v>
      </c>
      <c r="Q21" s="158">
        <v>8.4466874060797608</v>
      </c>
      <c r="R21" s="158">
        <v>7.1889206337993414</v>
      </c>
      <c r="S21" s="159">
        <v>7.4210350614571325</v>
      </c>
      <c r="T21" s="184">
        <v>5.2603690294075705</v>
      </c>
      <c r="U21" s="158">
        <v>3.9806684314800407</v>
      </c>
      <c r="V21" s="158">
        <v>3.8321755083194944</v>
      </c>
      <c r="W21" s="159">
        <v>3.6392380825339501</v>
      </c>
      <c r="X21" s="158">
        <v>3.2314967373084187</v>
      </c>
      <c r="Y21" s="158">
        <v>2.8278648039050438</v>
      </c>
      <c r="Z21" s="158">
        <v>2.5618896267342706</v>
      </c>
      <c r="AA21" s="165">
        <v>2.5149055122863473</v>
      </c>
    </row>
    <row r="22" spans="2:27">
      <c r="B22" s="3"/>
      <c r="C22" s="81"/>
      <c r="D22" s="81" t="s">
        <v>20</v>
      </c>
      <c r="E22" s="81"/>
      <c r="F22" s="106"/>
      <c r="G22" s="55" t="s">
        <v>179</v>
      </c>
      <c r="H22" s="159">
        <v>14.630980079490911</v>
      </c>
      <c r="I22" s="158">
        <v>3.1863373516708435</v>
      </c>
      <c r="J22" s="158">
        <v>2.6876282983545536</v>
      </c>
      <c r="K22" s="159">
        <v>2.4707927265899912</v>
      </c>
      <c r="L22" s="184">
        <v>18.118521522512765</v>
      </c>
      <c r="M22" s="158">
        <v>18.089054500147569</v>
      </c>
      <c r="N22" s="158">
        <v>14.271169383036764</v>
      </c>
      <c r="O22" s="159">
        <v>8.2767363472950422</v>
      </c>
      <c r="P22" s="184">
        <v>4.0541298027124526</v>
      </c>
      <c r="Q22" s="158">
        <v>1.6344384403577266</v>
      </c>
      <c r="R22" s="158">
        <v>2.3133240396528123</v>
      </c>
      <c r="S22" s="159">
        <v>4.7656033351885583</v>
      </c>
      <c r="T22" s="184">
        <v>3.1771525291638625</v>
      </c>
      <c r="U22" s="158">
        <v>2.8007401603818778</v>
      </c>
      <c r="V22" s="158">
        <v>2.4065369051155017</v>
      </c>
      <c r="W22" s="159">
        <v>2.4075112348902081</v>
      </c>
      <c r="X22" s="158">
        <v>2.5038401793373168</v>
      </c>
      <c r="Y22" s="158">
        <v>2.5077007028261704</v>
      </c>
      <c r="Z22" s="158">
        <v>2.449183284078174</v>
      </c>
      <c r="AA22" s="165">
        <v>2.4334463727183646</v>
      </c>
    </row>
    <row r="23" spans="2:27">
      <c r="B23" s="3"/>
      <c r="C23" s="81"/>
      <c r="D23" s="81" t="s">
        <v>21</v>
      </c>
      <c r="E23" s="81"/>
      <c r="F23" s="106"/>
      <c r="G23" s="55" t="s">
        <v>179</v>
      </c>
      <c r="H23" s="159">
        <v>19.293960184780985</v>
      </c>
      <c r="I23" s="158">
        <v>-0.45375073805746524</v>
      </c>
      <c r="J23" s="158">
        <v>2.5589640781517886</v>
      </c>
      <c r="K23" s="159">
        <v>1.8312756723879033</v>
      </c>
      <c r="L23" s="184">
        <v>23.748003753907327</v>
      </c>
      <c r="M23" s="158">
        <v>23.244369734787853</v>
      </c>
      <c r="N23" s="158">
        <v>19.66126737702713</v>
      </c>
      <c r="O23" s="159">
        <v>11.230418358229954</v>
      </c>
      <c r="P23" s="184">
        <v>2.6572812304053173E-2</v>
      </c>
      <c r="Q23" s="158">
        <v>-1.8828655460517467</v>
      </c>
      <c r="R23" s="158">
        <v>-1.5502343146378621</v>
      </c>
      <c r="S23" s="159">
        <v>1.5799543463844969</v>
      </c>
      <c r="T23" s="184">
        <v>3.2657865395676993</v>
      </c>
      <c r="U23" s="158">
        <v>2.9583050308990693</v>
      </c>
      <c r="V23" s="158">
        <v>2.1610712709057509</v>
      </c>
      <c r="W23" s="159">
        <v>1.9425656529254951</v>
      </c>
      <c r="X23" s="158">
        <v>1.8847036329350431</v>
      </c>
      <c r="Y23" s="158">
        <v>1.847971861803515</v>
      </c>
      <c r="Z23" s="158">
        <v>1.8101632290512555</v>
      </c>
      <c r="AA23" s="165">
        <v>1.785796869088756</v>
      </c>
    </row>
    <row r="24" spans="2:27" ht="16.5">
      <c r="B24" s="3"/>
      <c r="C24" s="81"/>
      <c r="D24" s="81" t="s">
        <v>136</v>
      </c>
      <c r="E24" s="81"/>
      <c r="F24" s="106"/>
      <c r="G24" s="55" t="s">
        <v>179</v>
      </c>
      <c r="H24" s="159">
        <v>-3.9088149123956697</v>
      </c>
      <c r="I24" s="158">
        <v>3.6566803035942712</v>
      </c>
      <c r="J24" s="158">
        <v>0.12545389996793688</v>
      </c>
      <c r="K24" s="159">
        <v>0.62801634368160819</v>
      </c>
      <c r="L24" s="184">
        <v>-4.5491499342402903</v>
      </c>
      <c r="M24" s="158">
        <v>-4.1830026359290144</v>
      </c>
      <c r="N24" s="158">
        <v>-4.5044634008491187</v>
      </c>
      <c r="O24" s="159">
        <v>-2.6554624665909898</v>
      </c>
      <c r="P24" s="184">
        <v>4.026487039564941</v>
      </c>
      <c r="Q24" s="158">
        <v>3.5848009687444886</v>
      </c>
      <c r="R24" s="158">
        <v>3.9243956828077131</v>
      </c>
      <c r="S24" s="159">
        <v>3.1361000399164283</v>
      </c>
      <c r="T24" s="184">
        <v>-8.5830954640414348E-2</v>
      </c>
      <c r="U24" s="158">
        <v>-0.15303755289086496</v>
      </c>
      <c r="V24" s="158">
        <v>0.24027315997778942</v>
      </c>
      <c r="W24" s="159">
        <v>0.45608581556368222</v>
      </c>
      <c r="X24" s="158">
        <v>0.60768351315311975</v>
      </c>
      <c r="Y24" s="158">
        <v>0.6477584471862059</v>
      </c>
      <c r="Z24" s="158">
        <v>0.62765841322665494</v>
      </c>
      <c r="AA24" s="165">
        <v>0.63628671538778292</v>
      </c>
    </row>
    <row r="25" spans="2:27" ht="4.3499999999999996" customHeight="1">
      <c r="B25" s="3"/>
      <c r="C25" s="81"/>
      <c r="D25" s="81"/>
      <c r="E25" s="81"/>
      <c r="F25" s="106"/>
      <c r="G25" s="55"/>
      <c r="H25" s="106"/>
      <c r="I25" s="81"/>
      <c r="J25" s="81"/>
      <c r="K25" s="106"/>
      <c r="L25" s="183"/>
      <c r="M25" s="81"/>
      <c r="N25" s="81"/>
      <c r="O25" s="106"/>
      <c r="P25" s="183"/>
      <c r="Q25" s="81"/>
      <c r="R25" s="81"/>
      <c r="S25" s="106"/>
      <c r="T25" s="183"/>
      <c r="U25" s="81"/>
      <c r="V25" s="81"/>
      <c r="W25" s="106"/>
      <c r="X25" s="81"/>
      <c r="Y25" s="81"/>
      <c r="Z25" s="81"/>
      <c r="AA25" s="4"/>
    </row>
    <row r="26" spans="2:27" ht="17.25" thickBot="1">
      <c r="B26" s="77"/>
      <c r="C26" s="108" t="s">
        <v>137</v>
      </c>
      <c r="D26" s="108"/>
      <c r="E26" s="108"/>
      <c r="F26" s="109"/>
      <c r="G26" s="110" t="s">
        <v>180</v>
      </c>
      <c r="H26" s="172">
        <v>6.1527954259777289</v>
      </c>
      <c r="I26" s="171">
        <v>9.7226044869542108</v>
      </c>
      <c r="J26" s="171">
        <v>5.6601765838567815</v>
      </c>
      <c r="K26" s="172">
        <v>3.2588220521776918</v>
      </c>
      <c r="L26" s="190">
        <v>4.9961878380770486</v>
      </c>
      <c r="M26" s="171">
        <v>6.3821236426462775</v>
      </c>
      <c r="N26" s="171">
        <v>7.819656874199211</v>
      </c>
      <c r="O26" s="172">
        <v>5.4320487370791142</v>
      </c>
      <c r="P26" s="190">
        <v>8.6595102064921434</v>
      </c>
      <c r="Q26" s="171">
        <v>10.243968514737873</v>
      </c>
      <c r="R26" s="171">
        <v>9.9613852848559503</v>
      </c>
      <c r="S26" s="172">
        <v>9.9646050850796968</v>
      </c>
      <c r="T26" s="190">
        <v>6.4553964513860222</v>
      </c>
      <c r="U26" s="171">
        <v>5.3501039864415816</v>
      </c>
      <c r="V26" s="171">
        <v>5.267632711435482</v>
      </c>
      <c r="W26" s="172">
        <v>5.612901800900886</v>
      </c>
      <c r="X26" s="171">
        <v>4.9247393890658202</v>
      </c>
      <c r="Y26" s="171">
        <v>3.6642347221072242</v>
      </c>
      <c r="Z26" s="171">
        <v>2.4489979429701805</v>
      </c>
      <c r="AA26" s="191">
        <v>2.097317607537974</v>
      </c>
    </row>
    <row r="27" spans="2:27" ht="4.3499999999999996" customHeight="1"/>
    <row r="28" spans="2:27">
      <c r="B28" s="72" t="s">
        <v>140</v>
      </c>
    </row>
    <row r="29" spans="2:27">
      <c r="B29" s="72" t="s">
        <v>151</v>
      </c>
      <c r="F29" s="114"/>
    </row>
    <row r="30" spans="2:27">
      <c r="B30" s="72" t="s">
        <v>138</v>
      </c>
      <c r="F30" s="114"/>
    </row>
    <row r="31" spans="2:27">
      <c r="G31" s="114"/>
    </row>
    <row r="32" spans="2:27" ht="15" thickBot="1">
      <c r="F32" s="196" t="s">
        <v>68</v>
      </c>
    </row>
    <row r="33" spans="6:23">
      <c r="F33" s="197"/>
      <c r="G33" s="198"/>
      <c r="H33" s="199">
        <v>44896</v>
      </c>
      <c r="I33" s="199">
        <v>44927</v>
      </c>
      <c r="J33" s="199">
        <v>44958</v>
      </c>
      <c r="K33" s="199">
        <v>44986</v>
      </c>
      <c r="L33" s="199">
        <v>45017</v>
      </c>
      <c r="M33" s="199">
        <v>45047</v>
      </c>
      <c r="N33" s="199">
        <v>45078</v>
      </c>
      <c r="O33" s="199">
        <v>45108</v>
      </c>
      <c r="P33" s="199">
        <v>45139</v>
      </c>
      <c r="Q33" s="199">
        <v>45170</v>
      </c>
      <c r="R33" s="199">
        <v>45200</v>
      </c>
      <c r="S33" s="199">
        <v>45231</v>
      </c>
      <c r="T33" s="199">
        <v>45261</v>
      </c>
      <c r="U33" s="199">
        <v>45292</v>
      </c>
      <c r="V33" s="199">
        <v>45323</v>
      </c>
      <c r="W33" s="200">
        <v>45352</v>
      </c>
    </row>
    <row r="34" spans="6:23" ht="15" thickBot="1">
      <c r="F34" s="201" t="s">
        <v>63</v>
      </c>
      <c r="G34" s="202" t="s">
        <v>181</v>
      </c>
      <c r="H34" s="171">
        <v>15.032851511169511</v>
      </c>
      <c r="I34" s="171">
        <v>15.063474482406079</v>
      </c>
      <c r="J34" s="171">
        <v>15.402162892869214</v>
      </c>
      <c r="K34" s="171">
        <v>14.846798970356218</v>
      </c>
      <c r="L34" s="171">
        <v>14.009503522857614</v>
      </c>
      <c r="M34" s="171">
        <v>12.332418026167019</v>
      </c>
      <c r="N34" s="171">
        <v>11.439378041695875</v>
      </c>
      <c r="O34" s="171">
        <v>10.396318426019363</v>
      </c>
      <c r="P34" s="171">
        <v>9.7074390764177849</v>
      </c>
      <c r="Q34" s="171">
        <v>9.0386757557298267</v>
      </c>
      <c r="R34" s="171">
        <v>7.7299940812574022</v>
      </c>
      <c r="S34" s="171">
        <v>6.6845343302271516</v>
      </c>
      <c r="T34" s="171">
        <v>6.358028588945956</v>
      </c>
      <c r="U34" s="171">
        <v>7.3960824490697519</v>
      </c>
      <c r="V34" s="171">
        <v>6.5888014012560632</v>
      </c>
      <c r="W34" s="191">
        <v>5.797725730806718</v>
      </c>
    </row>
    <row r="35" spans="6:23">
      <c r="F35" s="72" t="s">
        <v>140</v>
      </c>
      <c r="G35" s="203"/>
      <c r="H35" s="204"/>
    </row>
    <row r="36" spans="6:23">
      <c r="G36" s="203"/>
      <c r="H36" s="204"/>
    </row>
    <row r="37" spans="6:23">
      <c r="G37" s="203"/>
      <c r="H37" s="204"/>
    </row>
    <row r="38" spans="6:23">
      <c r="G38" s="203"/>
      <c r="H38" s="204"/>
    </row>
    <row r="39" spans="6:23">
      <c r="G39" s="203"/>
      <c r="H39" s="204"/>
    </row>
    <row r="40" spans="6:23">
      <c r="G40" s="203"/>
      <c r="H40" s="204"/>
    </row>
    <row r="41" spans="6:23">
      <c r="G41" s="203"/>
      <c r="H41" s="204"/>
    </row>
    <row r="42" spans="6:23">
      <c r="G42" s="203"/>
      <c r="H42" s="204"/>
    </row>
    <row r="43" spans="6:23">
      <c r="G43" s="203"/>
      <c r="H43" s="204"/>
    </row>
  </sheetData>
  <mergeCells count="9">
    <mergeCell ref="X3:AA3"/>
    <mergeCell ref="P3:S3"/>
    <mergeCell ref="T3:W3"/>
    <mergeCell ref="B3:F4"/>
    <mergeCell ref="G3:G4"/>
    <mergeCell ref="K3:K4"/>
    <mergeCell ref="I3:I4"/>
    <mergeCell ref="L3:O3"/>
    <mergeCell ref="J3:J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M69"/>
  <sheetViews>
    <sheetView showGridLines="0" topLeftCell="A16" zoomScale="85" zoomScaleNormal="85" workbookViewId="0">
      <selection activeCell="B56" sqref="B56:F57"/>
    </sheetView>
  </sheetViews>
  <sheetFormatPr defaultColWidth="9.140625" defaultRowHeight="14.25"/>
  <cols>
    <col min="1" max="5" width="3.140625" style="72" customWidth="1"/>
    <col min="6" max="6" width="35.85546875" style="72" customWidth="1"/>
    <col min="7" max="7" width="21.42578125" style="72" customWidth="1"/>
    <col min="8" max="8" width="10.5703125" style="72" customWidth="1"/>
    <col min="9" max="11" width="9.140625" style="72" customWidth="1"/>
    <col min="12" max="18" width="9.140625" style="72"/>
    <col min="19" max="23" width="9.140625" style="72" customWidth="1"/>
    <col min="24" max="27" width="9.140625" style="72"/>
    <col min="28" max="31" width="9.140625" style="72" customWidth="1"/>
    <col min="32" max="16384" width="9.140625" style="72"/>
  </cols>
  <sheetData>
    <row r="1" spans="2:27" ht="22.5" customHeight="1" thickBot="1">
      <c r="B1" s="71" t="s">
        <v>82</v>
      </c>
    </row>
    <row r="2" spans="2:27" ht="30" customHeight="1">
      <c r="B2" s="83" t="str">
        <f>" "&amp;Súhrn!$H$3&amp;"- trh práce [objem]"</f>
        <v xml:space="preserve"> Letná strednodobá predikcia (P2Q-2023) - trh práce [objem]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5"/>
    </row>
    <row r="3" spans="2:27">
      <c r="B3" s="309" t="s">
        <v>27</v>
      </c>
      <c r="C3" s="310"/>
      <c r="D3" s="310"/>
      <c r="E3" s="310"/>
      <c r="F3" s="311"/>
      <c r="G3" s="312" t="s">
        <v>62</v>
      </c>
      <c r="H3" s="132" t="s">
        <v>32</v>
      </c>
      <c r="I3" s="315">
        <v>2023</v>
      </c>
      <c r="J3" s="315">
        <v>2024</v>
      </c>
      <c r="K3" s="316">
        <v>2025</v>
      </c>
      <c r="L3" s="297">
        <v>2022</v>
      </c>
      <c r="M3" s="298"/>
      <c r="N3" s="298"/>
      <c r="O3" s="300"/>
      <c r="P3" s="297">
        <v>2023</v>
      </c>
      <c r="Q3" s="298"/>
      <c r="R3" s="298"/>
      <c r="S3" s="300"/>
      <c r="T3" s="297">
        <v>2024</v>
      </c>
      <c r="U3" s="298"/>
      <c r="V3" s="298"/>
      <c r="W3" s="300"/>
      <c r="X3" s="298">
        <v>2025</v>
      </c>
      <c r="Y3" s="298"/>
      <c r="Z3" s="298"/>
      <c r="AA3" s="299"/>
    </row>
    <row r="4" spans="2:27">
      <c r="B4" s="304"/>
      <c r="C4" s="305"/>
      <c r="D4" s="305"/>
      <c r="E4" s="305"/>
      <c r="F4" s="306"/>
      <c r="G4" s="308"/>
      <c r="H4" s="195">
        <v>2022</v>
      </c>
      <c r="I4" s="314"/>
      <c r="J4" s="314"/>
      <c r="K4" s="317"/>
      <c r="L4" s="136" t="s">
        <v>3</v>
      </c>
      <c r="M4" s="134" t="s">
        <v>4</v>
      </c>
      <c r="N4" s="134" t="s">
        <v>5</v>
      </c>
      <c r="O4" s="263" t="s">
        <v>6</v>
      </c>
      <c r="P4" s="136" t="s">
        <v>3</v>
      </c>
      <c r="Q4" s="134" t="s">
        <v>4</v>
      </c>
      <c r="R4" s="134" t="s">
        <v>5</v>
      </c>
      <c r="S4" s="263" t="s">
        <v>6</v>
      </c>
      <c r="T4" s="136" t="s">
        <v>3</v>
      </c>
      <c r="U4" s="134" t="s">
        <v>4</v>
      </c>
      <c r="V4" s="134" t="s">
        <v>5</v>
      </c>
      <c r="W4" s="263" t="s">
        <v>6</v>
      </c>
      <c r="X4" s="134" t="s">
        <v>3</v>
      </c>
      <c r="Y4" s="134" t="s">
        <v>4</v>
      </c>
      <c r="Z4" s="134" t="s">
        <v>5</v>
      </c>
      <c r="AA4" s="137" t="s">
        <v>6</v>
      </c>
    </row>
    <row r="5" spans="2:27" ht="4.3499999999999996" customHeight="1">
      <c r="B5" s="8"/>
      <c r="C5" s="9"/>
      <c r="D5" s="9"/>
      <c r="E5" s="9"/>
      <c r="F5" s="138"/>
      <c r="G5" s="139"/>
      <c r="H5" s="93"/>
      <c r="I5" s="94"/>
      <c r="J5" s="230"/>
      <c r="K5" s="140"/>
      <c r="L5" s="177"/>
      <c r="M5" s="141"/>
      <c r="N5" s="141"/>
      <c r="O5" s="142"/>
      <c r="P5" s="141"/>
      <c r="Q5" s="141"/>
      <c r="R5" s="141"/>
      <c r="S5" s="141"/>
      <c r="T5" s="177"/>
      <c r="U5" s="141"/>
      <c r="V5" s="141"/>
      <c r="W5" s="142"/>
      <c r="X5" s="141"/>
      <c r="Y5" s="141"/>
      <c r="Z5" s="141"/>
      <c r="AA5" s="143"/>
    </row>
    <row r="6" spans="2:27">
      <c r="B6" s="8" t="s">
        <v>23</v>
      </c>
      <c r="C6" s="9"/>
      <c r="D6" s="9"/>
      <c r="E6" s="9"/>
      <c r="F6" s="91"/>
      <c r="G6" s="92"/>
      <c r="H6" s="93"/>
      <c r="I6" s="94"/>
      <c r="J6" s="230"/>
      <c r="K6" s="140"/>
      <c r="L6" s="177"/>
      <c r="M6" s="141"/>
      <c r="N6" s="141"/>
      <c r="O6" s="142"/>
      <c r="P6" s="141"/>
      <c r="Q6" s="141"/>
      <c r="R6" s="141"/>
      <c r="S6" s="141"/>
      <c r="T6" s="177"/>
      <c r="U6" s="141"/>
      <c r="V6" s="141"/>
      <c r="W6" s="142"/>
      <c r="X6" s="141"/>
      <c r="Y6" s="141"/>
      <c r="Z6" s="141"/>
      <c r="AA6" s="143"/>
    </row>
    <row r="7" spans="2:27">
      <c r="B7" s="8"/>
      <c r="C7" s="99" t="s">
        <v>10</v>
      </c>
      <c r="D7" s="9"/>
      <c r="E7" s="9"/>
      <c r="F7" s="91"/>
      <c r="G7" s="55" t="s">
        <v>166</v>
      </c>
      <c r="H7" s="119">
        <v>2427.297</v>
      </c>
      <c r="I7" s="120">
        <v>2437.8139084398381</v>
      </c>
      <c r="J7" s="120">
        <v>2454.9579780194231</v>
      </c>
      <c r="K7" s="166">
        <v>2461.3767639045045</v>
      </c>
      <c r="L7" s="179">
        <v>2415.3726578236156</v>
      </c>
      <c r="M7" s="128">
        <v>2429.2823363687171</v>
      </c>
      <c r="N7" s="128">
        <v>2430.4761436001927</v>
      </c>
      <c r="O7" s="178">
        <v>2434.0568622074748</v>
      </c>
      <c r="P7" s="128">
        <v>2431.5750452087009</v>
      </c>
      <c r="Q7" s="128">
        <v>2434.9230368650333</v>
      </c>
      <c r="R7" s="128">
        <v>2439.6985851065133</v>
      </c>
      <c r="S7" s="128">
        <v>2445.0589665791063</v>
      </c>
      <c r="T7" s="179">
        <v>2451.2822446461801</v>
      </c>
      <c r="U7" s="128">
        <v>2454.4130122557413</v>
      </c>
      <c r="V7" s="128">
        <v>2456.1971346090982</v>
      </c>
      <c r="W7" s="178">
        <v>2457.939520566671</v>
      </c>
      <c r="X7" s="128">
        <v>2459.8867951199436</v>
      </c>
      <c r="Y7" s="128">
        <v>2461.3098586356514</v>
      </c>
      <c r="Z7" s="128">
        <v>2462.1972195868825</v>
      </c>
      <c r="AA7" s="129">
        <v>2462.113182275541</v>
      </c>
    </row>
    <row r="8" spans="2:27" ht="4.3499999999999996" customHeight="1">
      <c r="B8" s="3"/>
      <c r="C8" s="81"/>
      <c r="D8" s="105"/>
      <c r="E8" s="81"/>
      <c r="F8" s="106"/>
      <c r="G8" s="55"/>
      <c r="H8" s="127"/>
      <c r="I8" s="128"/>
      <c r="J8" s="128"/>
      <c r="K8" s="178"/>
      <c r="L8" s="179"/>
      <c r="M8" s="128"/>
      <c r="N8" s="128"/>
      <c r="O8" s="178"/>
      <c r="P8" s="128"/>
      <c r="Q8" s="128"/>
      <c r="R8" s="128"/>
      <c r="S8" s="128"/>
      <c r="T8" s="179"/>
      <c r="U8" s="128"/>
      <c r="V8" s="128"/>
      <c r="W8" s="178"/>
      <c r="X8" s="128"/>
      <c r="Y8" s="128"/>
      <c r="Z8" s="128"/>
      <c r="AA8" s="129"/>
    </row>
    <row r="9" spans="2:27">
      <c r="B9" s="3"/>
      <c r="C9" s="81"/>
      <c r="D9" s="105" t="s">
        <v>40</v>
      </c>
      <c r="E9" s="81"/>
      <c r="F9" s="106"/>
      <c r="G9" s="55" t="s">
        <v>166</v>
      </c>
      <c r="H9" s="127">
        <v>2085.3717500000002</v>
      </c>
      <c r="I9" s="128">
        <v>2095.5921992524322</v>
      </c>
      <c r="J9" s="128">
        <v>2110.6448453724579</v>
      </c>
      <c r="K9" s="178">
        <v>2116.1633827418141</v>
      </c>
      <c r="L9" s="181"/>
      <c r="M9" s="153"/>
      <c r="N9" s="153"/>
      <c r="O9" s="180"/>
      <c r="P9" s="153"/>
      <c r="Q9" s="153"/>
      <c r="R9" s="153"/>
      <c r="S9" s="153"/>
      <c r="T9" s="181"/>
      <c r="U9" s="153"/>
      <c r="V9" s="153"/>
      <c r="W9" s="180"/>
      <c r="X9" s="153"/>
      <c r="Y9" s="153"/>
      <c r="Z9" s="153"/>
      <c r="AA9" s="182"/>
    </row>
    <row r="10" spans="2:27">
      <c r="B10" s="3"/>
      <c r="C10" s="81"/>
      <c r="D10" s="105" t="s">
        <v>41</v>
      </c>
      <c r="E10" s="81"/>
      <c r="F10" s="106"/>
      <c r="G10" s="55" t="s">
        <v>166</v>
      </c>
      <c r="H10" s="127">
        <v>341.92525000000006</v>
      </c>
      <c r="I10" s="128">
        <v>342.22170918740625</v>
      </c>
      <c r="J10" s="128">
        <v>344.31313264696462</v>
      </c>
      <c r="K10" s="178">
        <v>345.21338116269095</v>
      </c>
      <c r="L10" s="181"/>
      <c r="M10" s="153"/>
      <c r="N10" s="153"/>
      <c r="O10" s="180"/>
      <c r="P10" s="153"/>
      <c r="Q10" s="153"/>
      <c r="R10" s="153"/>
      <c r="S10" s="153"/>
      <c r="T10" s="181"/>
      <c r="U10" s="153"/>
      <c r="V10" s="153"/>
      <c r="W10" s="180"/>
      <c r="X10" s="153"/>
      <c r="Y10" s="153"/>
      <c r="Z10" s="153"/>
      <c r="AA10" s="182"/>
    </row>
    <row r="11" spans="2:27" ht="4.3499999999999996" customHeight="1">
      <c r="B11" s="3"/>
      <c r="C11" s="81"/>
      <c r="D11" s="81"/>
      <c r="E11" s="81"/>
      <c r="F11" s="106"/>
      <c r="G11" s="55"/>
      <c r="H11" s="167"/>
      <c r="I11" s="81"/>
      <c r="J11" s="81"/>
      <c r="K11" s="106"/>
      <c r="L11" s="183"/>
      <c r="M11" s="81"/>
      <c r="N11" s="81"/>
      <c r="O11" s="106"/>
      <c r="P11" s="81"/>
      <c r="Q11" s="81"/>
      <c r="R11" s="81"/>
      <c r="S11" s="81"/>
      <c r="T11" s="183"/>
      <c r="U11" s="81"/>
      <c r="V11" s="81"/>
      <c r="W11" s="106"/>
      <c r="X11" s="81"/>
      <c r="Y11" s="81"/>
      <c r="Z11" s="81"/>
      <c r="AA11" s="4"/>
    </row>
    <row r="12" spans="2:27">
      <c r="B12" s="3"/>
      <c r="C12" s="81" t="s">
        <v>42</v>
      </c>
      <c r="D12" s="81"/>
      <c r="E12" s="81"/>
      <c r="F12" s="106"/>
      <c r="G12" s="55" t="s">
        <v>182</v>
      </c>
      <c r="H12" s="157">
        <v>170.40499999999994</v>
      </c>
      <c r="I12" s="158">
        <v>168.20118643863509</v>
      </c>
      <c r="J12" s="158">
        <v>150.75071624848312</v>
      </c>
      <c r="K12" s="159">
        <v>138.64326630585285</v>
      </c>
      <c r="L12" s="29">
        <v>176.36090815956774</v>
      </c>
      <c r="M12" s="28">
        <v>171.31741953933303</v>
      </c>
      <c r="N12" s="28">
        <v>165.80048241132562</v>
      </c>
      <c r="O12" s="164">
        <v>168.14118988977341</v>
      </c>
      <c r="P12" s="28">
        <v>171.71925874332646</v>
      </c>
      <c r="Q12" s="28">
        <v>171.25254194400264</v>
      </c>
      <c r="R12" s="28">
        <v>166.7090203676141</v>
      </c>
      <c r="S12" s="28">
        <v>163.12392469959715</v>
      </c>
      <c r="T12" s="29">
        <v>157.20268367301722</v>
      </c>
      <c r="U12" s="28">
        <v>152.53590518391846</v>
      </c>
      <c r="V12" s="28">
        <v>148.64550043059208</v>
      </c>
      <c r="W12" s="164">
        <v>144.61877570640468</v>
      </c>
      <c r="X12" s="28">
        <v>141.78662062520917</v>
      </c>
      <c r="Y12" s="28">
        <v>139.30223998578381</v>
      </c>
      <c r="Z12" s="28">
        <v>137.29219273595223</v>
      </c>
      <c r="AA12" s="30">
        <v>136.19201187646624</v>
      </c>
    </row>
    <row r="13" spans="2:27">
      <c r="B13" s="3"/>
      <c r="C13" s="81" t="s">
        <v>8</v>
      </c>
      <c r="D13" s="81"/>
      <c r="E13" s="81"/>
      <c r="F13" s="106"/>
      <c r="G13" s="55" t="s">
        <v>168</v>
      </c>
      <c r="H13" s="157">
        <v>6.1422021803550866</v>
      </c>
      <c r="I13" s="158">
        <v>6.0625359751296148</v>
      </c>
      <c r="J13" s="158">
        <v>5.4492403588056346</v>
      </c>
      <c r="K13" s="159">
        <v>5.0296768062899604</v>
      </c>
      <c r="L13" s="184">
        <v>6.3658654052566295</v>
      </c>
      <c r="M13" s="158">
        <v>6.1557492085122387</v>
      </c>
      <c r="N13" s="158">
        <v>5.9869034088418802</v>
      </c>
      <c r="O13" s="159">
        <v>6.060290698809597</v>
      </c>
      <c r="P13" s="158">
        <v>6.1881774620581007</v>
      </c>
      <c r="Q13" s="158">
        <v>6.1704041670210428</v>
      </c>
      <c r="R13" s="158">
        <v>6.0090298290955335</v>
      </c>
      <c r="S13" s="158">
        <v>5.8825324423437833</v>
      </c>
      <c r="T13" s="184">
        <v>5.6733008048968827</v>
      </c>
      <c r="U13" s="158">
        <v>5.5103542886639545</v>
      </c>
      <c r="V13" s="158">
        <v>5.3762215250637269</v>
      </c>
      <c r="W13" s="159">
        <v>5.2370848165979753</v>
      </c>
      <c r="X13" s="158">
        <v>5.1380508719436886</v>
      </c>
      <c r="Y13" s="158">
        <v>5.0517448610210822</v>
      </c>
      <c r="Z13" s="158">
        <v>4.9825589231717036</v>
      </c>
      <c r="AA13" s="165">
        <v>4.9463525690233681</v>
      </c>
    </row>
    <row r="14" spans="2:27" ht="4.3499999999999996" customHeight="1">
      <c r="B14" s="3"/>
      <c r="C14" s="81"/>
      <c r="D14" s="81"/>
      <c r="E14" s="81"/>
      <c r="F14" s="106"/>
      <c r="G14" s="55"/>
      <c r="H14" s="167"/>
      <c r="I14" s="81"/>
      <c r="J14" s="81"/>
      <c r="K14" s="106"/>
      <c r="L14" s="183"/>
      <c r="M14" s="81"/>
      <c r="N14" s="81"/>
      <c r="O14" s="106"/>
      <c r="P14" s="81"/>
      <c r="Q14" s="81"/>
      <c r="R14" s="81"/>
      <c r="S14" s="81"/>
      <c r="T14" s="183"/>
      <c r="U14" s="81"/>
      <c r="V14" s="81"/>
      <c r="W14" s="106"/>
      <c r="X14" s="81"/>
      <c r="Y14" s="81"/>
      <c r="Z14" s="81"/>
      <c r="AA14" s="4"/>
    </row>
    <row r="15" spans="2:27">
      <c r="B15" s="8" t="s">
        <v>22</v>
      </c>
      <c r="C15" s="81"/>
      <c r="D15" s="81"/>
      <c r="E15" s="81"/>
      <c r="F15" s="106"/>
      <c r="G15" s="55"/>
      <c r="H15" s="167"/>
      <c r="I15" s="81"/>
      <c r="J15" s="81"/>
      <c r="K15" s="106"/>
      <c r="L15" s="183"/>
      <c r="M15" s="81"/>
      <c r="N15" s="81"/>
      <c r="O15" s="106"/>
      <c r="P15" s="81"/>
      <c r="Q15" s="81"/>
      <c r="R15" s="81"/>
      <c r="S15" s="81"/>
      <c r="T15" s="183"/>
      <c r="U15" s="81"/>
      <c r="V15" s="81"/>
      <c r="W15" s="106"/>
      <c r="X15" s="81"/>
      <c r="Y15" s="81"/>
      <c r="Z15" s="81"/>
      <c r="AA15" s="4"/>
    </row>
    <row r="16" spans="2:27">
      <c r="B16" s="3"/>
      <c r="C16" s="81" t="s">
        <v>75</v>
      </c>
      <c r="D16" s="81"/>
      <c r="E16" s="81"/>
      <c r="F16" s="106"/>
      <c r="G16" s="55" t="s">
        <v>183</v>
      </c>
      <c r="H16" s="185">
        <v>22396.309434996416</v>
      </c>
      <c r="I16" s="232">
        <v>24819.592862540183</v>
      </c>
      <c r="J16" s="232">
        <v>26901.597040766454</v>
      </c>
      <c r="K16" s="233">
        <v>28596.768575143033</v>
      </c>
      <c r="L16" s="234">
        <v>5489.8174564667324</v>
      </c>
      <c r="M16" s="232">
        <v>5540.1947490671528</v>
      </c>
      <c r="N16" s="232">
        <v>5662.8408180296228</v>
      </c>
      <c r="O16" s="233">
        <v>5701.8969096292058</v>
      </c>
      <c r="P16" s="232">
        <v>5980.1916264975607</v>
      </c>
      <c r="Q16" s="232">
        <v>6140.8796637630294</v>
      </c>
      <c r="R16" s="232">
        <v>6296.921460267441</v>
      </c>
      <c r="S16" s="232">
        <v>6400.195338282404</v>
      </c>
      <c r="T16" s="234">
        <v>6515.2437803201765</v>
      </c>
      <c r="U16" s="232">
        <v>6664.6454607363521</v>
      </c>
      <c r="V16" s="232">
        <v>6804.6889683949712</v>
      </c>
      <c r="W16" s="233">
        <v>6916.4186706893915</v>
      </c>
      <c r="X16" s="232">
        <v>7017.8368277943646</v>
      </c>
      <c r="Y16" s="232">
        <v>7105.4345100766641</v>
      </c>
      <c r="Z16" s="232">
        <v>7192.3878554626854</v>
      </c>
      <c r="AA16" s="235">
        <v>7280.9748512833585</v>
      </c>
    </row>
    <row r="17" spans="1:117" s="189" customFormat="1" ht="16.5">
      <c r="A17" s="68"/>
      <c r="B17" s="187"/>
      <c r="C17" s="52" t="s">
        <v>130</v>
      </c>
      <c r="D17" s="52"/>
      <c r="E17" s="52"/>
      <c r="F17" s="53"/>
      <c r="G17" s="55" t="s">
        <v>183</v>
      </c>
      <c r="H17" s="236">
        <v>1420.6216469557523</v>
      </c>
      <c r="I17" s="237">
        <v>1576.1535730801268</v>
      </c>
      <c r="J17" s="237">
        <v>1706.2103759821694</v>
      </c>
      <c r="K17" s="238">
        <v>1811.2321946788418</v>
      </c>
      <c r="L17" s="239">
        <v>1390.3742860991272</v>
      </c>
      <c r="M17" s="239">
        <v>1407.0246190083792</v>
      </c>
      <c r="N17" s="239">
        <v>1435.6898814508993</v>
      </c>
      <c r="O17" s="233">
        <v>1448.9754862831371</v>
      </c>
      <c r="P17" s="232">
        <v>1519.6962006516076</v>
      </c>
      <c r="Q17" s="232">
        <v>1559.9986172948154</v>
      </c>
      <c r="R17" s="232">
        <v>1599.4433656992553</v>
      </c>
      <c r="S17" s="233">
        <v>1625.1155407171916</v>
      </c>
      <c r="T17" s="239">
        <v>1653.7594541422352</v>
      </c>
      <c r="U17" s="239">
        <v>1691.1031550930259</v>
      </c>
      <c r="V17" s="239">
        <v>1726.0462451621972</v>
      </c>
      <c r="W17" s="233">
        <v>1753.7829736518909</v>
      </c>
      <c r="X17" s="239">
        <v>1778.8855565579067</v>
      </c>
      <c r="Y17" s="239">
        <v>1800.4672605097776</v>
      </c>
      <c r="Z17" s="239">
        <v>1821.8704647151187</v>
      </c>
      <c r="AA17" s="235">
        <v>1843.67237177896</v>
      </c>
      <c r="AF17" s="188"/>
      <c r="AG17" s="188"/>
      <c r="AH17" s="188"/>
      <c r="AI17" s="188"/>
      <c r="AJ17" s="188"/>
      <c r="AK17" s="188"/>
      <c r="AL17" s="188"/>
      <c r="AM17" s="188"/>
      <c r="AN17" s="188"/>
      <c r="AO17" s="188"/>
      <c r="AP17" s="188"/>
      <c r="AQ17" s="188"/>
      <c r="AR17" s="188"/>
      <c r="AS17" s="188"/>
      <c r="AT17" s="188"/>
      <c r="AU17" s="188"/>
      <c r="AV17" s="188"/>
      <c r="AW17" s="188"/>
      <c r="AX17" s="188"/>
      <c r="AY17" s="188"/>
      <c r="AZ17" s="188"/>
      <c r="BA17" s="188"/>
      <c r="BB17" s="188"/>
      <c r="BC17" s="188"/>
      <c r="BD17" s="188"/>
      <c r="BE17" s="188"/>
      <c r="BF17" s="188"/>
      <c r="BG17" s="188"/>
      <c r="BH17" s="188"/>
      <c r="BI17" s="188"/>
      <c r="BJ17" s="188"/>
      <c r="BK17" s="188"/>
      <c r="BL17" s="188"/>
      <c r="BM17" s="188"/>
      <c r="BN17" s="188"/>
      <c r="BO17" s="188"/>
      <c r="BP17" s="188"/>
      <c r="BQ17" s="188"/>
      <c r="BR17" s="188"/>
      <c r="BS17" s="188"/>
      <c r="BT17" s="188"/>
      <c r="BU17" s="188"/>
      <c r="BV17" s="188"/>
      <c r="BW17" s="188"/>
      <c r="BX17" s="188"/>
      <c r="BY17" s="188"/>
      <c r="BZ17" s="188"/>
      <c r="CA17" s="188"/>
      <c r="CB17" s="188"/>
      <c r="CC17" s="188"/>
      <c r="CD17" s="188"/>
      <c r="CE17" s="188"/>
      <c r="CF17" s="188"/>
      <c r="CG17" s="188"/>
      <c r="CH17" s="188"/>
      <c r="CI17" s="188"/>
      <c r="CJ17" s="188"/>
      <c r="CK17" s="188"/>
      <c r="CL17" s="188"/>
      <c r="CM17" s="188"/>
      <c r="CN17" s="188"/>
      <c r="CO17" s="188"/>
      <c r="CP17" s="188"/>
      <c r="CQ17" s="188"/>
      <c r="CR17" s="188"/>
      <c r="CS17" s="188"/>
      <c r="CT17" s="188"/>
      <c r="CU17" s="188"/>
      <c r="CV17" s="188"/>
      <c r="CW17" s="188"/>
      <c r="CX17" s="188"/>
      <c r="CY17" s="188"/>
      <c r="CZ17" s="188"/>
      <c r="DA17" s="188"/>
      <c r="DB17" s="188"/>
      <c r="DC17" s="188"/>
      <c r="DD17" s="188"/>
      <c r="DE17" s="188"/>
      <c r="DF17" s="188"/>
      <c r="DG17" s="188"/>
      <c r="DH17" s="188"/>
      <c r="DI17" s="188"/>
      <c r="DJ17" s="188"/>
      <c r="DK17" s="188"/>
      <c r="DL17" s="188"/>
      <c r="DM17" s="188"/>
    </row>
    <row r="18" spans="1:117">
      <c r="B18" s="3"/>
      <c r="C18" s="81"/>
      <c r="D18" s="105" t="s">
        <v>44</v>
      </c>
      <c r="E18" s="81"/>
      <c r="F18" s="106"/>
      <c r="G18" s="55" t="s">
        <v>183</v>
      </c>
      <c r="H18" s="270">
        <v>1412.5211812029283</v>
      </c>
      <c r="I18" s="271">
        <v>1573.6586865785275</v>
      </c>
      <c r="J18" s="271">
        <v>1704.7224636247502</v>
      </c>
      <c r="K18" s="272">
        <v>1806.3500748161059</v>
      </c>
      <c r="L18" s="242"/>
      <c r="M18" s="240"/>
      <c r="N18" s="240"/>
      <c r="O18" s="241"/>
      <c r="P18" s="260"/>
      <c r="Q18" s="260"/>
      <c r="R18" s="260"/>
      <c r="S18" s="260"/>
      <c r="T18" s="242"/>
      <c r="U18" s="240"/>
      <c r="V18" s="240"/>
      <c r="W18" s="241"/>
      <c r="X18" s="240"/>
      <c r="Y18" s="240"/>
      <c r="Z18" s="240"/>
      <c r="AA18" s="243"/>
    </row>
    <row r="19" spans="1:117" ht="16.5">
      <c r="B19" s="3"/>
      <c r="C19" s="81"/>
      <c r="D19" s="105" t="s">
        <v>131</v>
      </c>
      <c r="E19" s="81"/>
      <c r="F19" s="106"/>
      <c r="G19" s="55" t="s">
        <v>183</v>
      </c>
      <c r="H19" s="270">
        <v>1446.9499643330246</v>
      </c>
      <c r="I19" s="271">
        <v>1581.5259844788563</v>
      </c>
      <c r="J19" s="271">
        <v>1707.7046098967674</v>
      </c>
      <c r="K19" s="272">
        <v>1823.7844470105922</v>
      </c>
      <c r="L19" s="242"/>
      <c r="M19" s="240"/>
      <c r="N19" s="240"/>
      <c r="O19" s="241"/>
      <c r="P19" s="260"/>
      <c r="Q19" s="260"/>
      <c r="R19" s="260"/>
      <c r="S19" s="260"/>
      <c r="T19" s="242"/>
      <c r="U19" s="240"/>
      <c r="V19" s="240"/>
      <c r="W19" s="241"/>
      <c r="X19" s="240"/>
      <c r="Y19" s="240"/>
      <c r="Z19" s="240"/>
      <c r="AA19" s="243"/>
    </row>
    <row r="20" spans="1:117">
      <c r="B20" s="3"/>
      <c r="C20" s="81" t="s">
        <v>43</v>
      </c>
      <c r="D20" s="81"/>
      <c r="E20" s="81"/>
      <c r="F20" s="106"/>
      <c r="G20" s="55" t="s">
        <v>183</v>
      </c>
      <c r="H20" s="244">
        <v>1033.6868127796122</v>
      </c>
      <c r="I20" s="245">
        <v>1033.6176926033406</v>
      </c>
      <c r="J20" s="245">
        <v>1050.6224678513654</v>
      </c>
      <c r="K20" s="246">
        <v>1071.5107291973468</v>
      </c>
      <c r="L20" s="242"/>
      <c r="M20" s="240"/>
      <c r="N20" s="240"/>
      <c r="O20" s="241"/>
      <c r="P20" s="260"/>
      <c r="Q20" s="260"/>
      <c r="R20" s="260"/>
      <c r="S20" s="260"/>
      <c r="T20" s="242"/>
      <c r="U20" s="240"/>
      <c r="V20" s="240"/>
      <c r="W20" s="241"/>
      <c r="X20" s="240"/>
      <c r="Y20" s="240"/>
      <c r="Z20" s="240"/>
      <c r="AA20" s="243"/>
    </row>
    <row r="21" spans="1:117" ht="16.5">
      <c r="B21" s="3"/>
      <c r="C21" s="81" t="s">
        <v>132</v>
      </c>
      <c r="D21" s="81"/>
      <c r="E21" s="81"/>
      <c r="F21" s="106"/>
      <c r="G21" s="55" t="s">
        <v>184</v>
      </c>
      <c r="H21" s="152">
        <v>38070.438846173347</v>
      </c>
      <c r="I21" s="149">
        <v>38451.206290216702</v>
      </c>
      <c r="J21" s="149">
        <v>39444.09960835021</v>
      </c>
      <c r="K21" s="150">
        <v>40606.333587713249</v>
      </c>
      <c r="L21" s="186">
        <v>9533.3975031300979</v>
      </c>
      <c r="M21" s="149">
        <v>9494.3960779402933</v>
      </c>
      <c r="N21" s="149">
        <v>9516.4275573397408</v>
      </c>
      <c r="O21" s="150">
        <v>9526.2916235671419</v>
      </c>
      <c r="P21" s="149">
        <v>9557.3426211097576</v>
      </c>
      <c r="Q21" s="149">
        <v>9545.9259820744046</v>
      </c>
      <c r="R21" s="149">
        <v>9623.3806872912191</v>
      </c>
      <c r="S21" s="149">
        <v>9723.9971186287003</v>
      </c>
      <c r="T21" s="186">
        <v>9781.0401903785332</v>
      </c>
      <c r="U21" s="149">
        <v>9833.9853753410334</v>
      </c>
      <c r="V21" s="149">
        <v>9878.9960611715596</v>
      </c>
      <c r="W21" s="150">
        <v>9949.8352892728708</v>
      </c>
      <c r="X21" s="149">
        <v>10041.064113535362</v>
      </c>
      <c r="Y21" s="149">
        <v>10113.796289799195</v>
      </c>
      <c r="Z21" s="149">
        <v>10192.246471421178</v>
      </c>
      <c r="AA21" s="151">
        <v>10259.113058066707</v>
      </c>
    </row>
    <row r="22" spans="1:117">
      <c r="B22" s="3"/>
      <c r="C22" s="81" t="s">
        <v>72</v>
      </c>
      <c r="D22" s="81"/>
      <c r="E22" s="81"/>
      <c r="F22" s="106"/>
      <c r="G22" s="55" t="s">
        <v>185</v>
      </c>
      <c r="H22" s="157">
        <v>42.605780834885174</v>
      </c>
      <c r="I22" s="158">
        <v>42.654056958425798</v>
      </c>
      <c r="J22" s="158">
        <v>43.318671910934647</v>
      </c>
      <c r="K22" s="159">
        <v>43.420620519148848</v>
      </c>
      <c r="L22" s="184">
        <v>43.160223696537351</v>
      </c>
      <c r="M22" s="158">
        <v>42.6611417862173</v>
      </c>
      <c r="N22" s="158">
        <v>42.679958056179515</v>
      </c>
      <c r="O22" s="159">
        <v>41.921799800606514</v>
      </c>
      <c r="P22" s="158">
        <v>42.394137767485454</v>
      </c>
      <c r="Q22" s="158">
        <v>42.529871753670669</v>
      </c>
      <c r="R22" s="158">
        <v>42.904536904544365</v>
      </c>
      <c r="S22" s="158">
        <v>42.787681408002683</v>
      </c>
      <c r="T22" s="184">
        <v>42.907047184405265</v>
      </c>
      <c r="U22" s="158">
        <v>43.223518818842841</v>
      </c>
      <c r="V22" s="158">
        <v>43.53525673754109</v>
      </c>
      <c r="W22" s="159">
        <v>43.608864902949406</v>
      </c>
      <c r="X22" s="158">
        <v>43.53357957762428</v>
      </c>
      <c r="Y22" s="158">
        <v>43.469169355075557</v>
      </c>
      <c r="Z22" s="158">
        <v>43.371882940250742</v>
      </c>
      <c r="AA22" s="165">
        <v>43.30785020364479</v>
      </c>
    </row>
    <row r="23" spans="1:117" ht="4.3499999999999996" customHeight="1">
      <c r="B23" s="3"/>
      <c r="C23" s="81"/>
      <c r="D23" s="81"/>
      <c r="E23" s="81"/>
      <c r="F23" s="106"/>
      <c r="G23" s="55"/>
      <c r="H23" s="167"/>
      <c r="I23" s="81"/>
      <c r="J23" s="81"/>
      <c r="K23" s="106"/>
      <c r="L23" s="183"/>
      <c r="M23" s="81"/>
      <c r="N23" s="81"/>
      <c r="O23" s="106"/>
      <c r="P23" s="81"/>
      <c r="Q23" s="81"/>
      <c r="R23" s="81"/>
      <c r="S23" s="81"/>
      <c r="T23" s="183"/>
      <c r="U23" s="81"/>
      <c r="V23" s="81"/>
      <c r="W23" s="106"/>
      <c r="X23" s="81"/>
      <c r="Y23" s="81"/>
      <c r="Z23" s="81"/>
      <c r="AA23" s="4"/>
    </row>
    <row r="24" spans="1:117">
      <c r="B24" s="8" t="s">
        <v>24</v>
      </c>
      <c r="C24" s="81"/>
      <c r="D24" s="81"/>
      <c r="E24" s="81"/>
      <c r="F24" s="106"/>
      <c r="G24" s="55"/>
      <c r="H24" s="167"/>
      <c r="I24" s="81"/>
      <c r="J24" s="81"/>
      <c r="K24" s="106"/>
      <c r="L24" s="183"/>
      <c r="M24" s="81"/>
      <c r="N24" s="81"/>
      <c r="O24" s="106"/>
      <c r="P24" s="81"/>
      <c r="Q24" s="81"/>
      <c r="R24" s="81"/>
      <c r="S24" s="81"/>
      <c r="T24" s="183"/>
      <c r="U24" s="81"/>
      <c r="V24" s="81"/>
      <c r="W24" s="106"/>
      <c r="X24" s="81"/>
      <c r="Y24" s="81"/>
      <c r="Z24" s="81"/>
      <c r="AA24" s="4"/>
    </row>
    <row r="25" spans="1:117">
      <c r="B25" s="3"/>
      <c r="C25" s="81" t="s">
        <v>76</v>
      </c>
      <c r="D25" s="81"/>
      <c r="E25" s="81"/>
      <c r="F25" s="106"/>
      <c r="G25" s="55" t="s">
        <v>182</v>
      </c>
      <c r="H25" s="127">
        <v>3657.1046541666642</v>
      </c>
      <c r="I25" s="128">
        <v>3653.1046025992132</v>
      </c>
      <c r="J25" s="128">
        <v>3633.5905032958713</v>
      </c>
      <c r="K25" s="178">
        <v>3605.6879333912184</v>
      </c>
      <c r="L25" s="179">
        <v>3642.9183357590632</v>
      </c>
      <c r="M25" s="128">
        <v>3664.1681267604936</v>
      </c>
      <c r="N25" s="128">
        <v>3661.8758538340439</v>
      </c>
      <c r="O25" s="178">
        <v>3659.4563003130565</v>
      </c>
      <c r="P25" s="128">
        <v>3657.4948495308463</v>
      </c>
      <c r="Q25" s="128">
        <v>3656.3868930501199</v>
      </c>
      <c r="R25" s="128">
        <v>3651.473266590308</v>
      </c>
      <c r="S25" s="128">
        <v>3647.0634012255778</v>
      </c>
      <c r="T25" s="179">
        <v>3641.5377847601958</v>
      </c>
      <c r="U25" s="128">
        <v>3635.9076086955056</v>
      </c>
      <c r="V25" s="128">
        <v>3630.7754152635257</v>
      </c>
      <c r="W25" s="178">
        <v>3626.1412044642557</v>
      </c>
      <c r="X25" s="128">
        <v>3619.0429643270345</v>
      </c>
      <c r="Y25" s="128">
        <v>3610.2692535036922</v>
      </c>
      <c r="Z25" s="128">
        <v>3601.3010779795495</v>
      </c>
      <c r="AA25" s="129">
        <v>3592.1384377545974</v>
      </c>
    </row>
    <row r="26" spans="1:117">
      <c r="B26" s="3"/>
      <c r="C26" s="81" t="s">
        <v>25</v>
      </c>
      <c r="D26" s="81"/>
      <c r="E26" s="81"/>
      <c r="F26" s="106"/>
      <c r="G26" s="55" t="s">
        <v>182</v>
      </c>
      <c r="H26" s="127">
        <v>2774.3307499999992</v>
      </c>
      <c r="I26" s="128">
        <v>2774.4183943467583</v>
      </c>
      <c r="J26" s="128">
        <v>2766.3489161253442</v>
      </c>
      <c r="K26" s="178">
        <v>2756.471632818048</v>
      </c>
      <c r="L26" s="179">
        <v>2770.41528421159</v>
      </c>
      <c r="M26" s="128">
        <v>2783.0474201650936</v>
      </c>
      <c r="N26" s="128">
        <v>2769.3862935296365</v>
      </c>
      <c r="O26" s="178">
        <v>2774.4740020936761</v>
      </c>
      <c r="P26" s="128">
        <v>2774.9569206151218</v>
      </c>
      <c r="Q26" s="128">
        <v>2775.3861385498221</v>
      </c>
      <c r="R26" s="128">
        <v>2774.3084176486236</v>
      </c>
      <c r="S26" s="128">
        <v>2773.0221005734657</v>
      </c>
      <c r="T26" s="179">
        <v>2770.9210048818227</v>
      </c>
      <c r="U26" s="128">
        <v>2768.1687454782959</v>
      </c>
      <c r="V26" s="128">
        <v>2764.8693369053485</v>
      </c>
      <c r="W26" s="178">
        <v>2761.4365772359106</v>
      </c>
      <c r="X26" s="128">
        <v>2759.5410041468176</v>
      </c>
      <c r="Y26" s="128">
        <v>2757.5074319495102</v>
      </c>
      <c r="Z26" s="128">
        <v>2755.4554768527923</v>
      </c>
      <c r="AA26" s="129">
        <v>2753.3826183230735</v>
      </c>
    </row>
    <row r="27" spans="1:117" ht="16.5">
      <c r="B27" s="3"/>
      <c r="C27" s="81" t="s">
        <v>133</v>
      </c>
      <c r="D27" s="81"/>
      <c r="E27" s="81"/>
      <c r="F27" s="106"/>
      <c r="G27" s="55" t="s">
        <v>168</v>
      </c>
      <c r="H27" s="157">
        <v>75.861620394210632</v>
      </c>
      <c r="I27" s="158">
        <v>75.946936243052292</v>
      </c>
      <c r="J27" s="158">
        <v>76.132691061040347</v>
      </c>
      <c r="K27" s="159">
        <v>76.448284495288135</v>
      </c>
      <c r="L27" s="184">
        <v>76.049338164324425</v>
      </c>
      <c r="M27" s="158">
        <v>75.95304920207353</v>
      </c>
      <c r="N27" s="158">
        <v>75.627530917795696</v>
      </c>
      <c r="O27" s="159">
        <v>75.81656329264888</v>
      </c>
      <c r="P27" s="158">
        <v>75.87042592749161</v>
      </c>
      <c r="Q27" s="158">
        <v>75.905154999465168</v>
      </c>
      <c r="R27" s="158">
        <v>75.977782530480681</v>
      </c>
      <c r="S27" s="158">
        <v>76.034381514771738</v>
      </c>
      <c r="T27" s="184">
        <v>76.092056945779973</v>
      </c>
      <c r="U27" s="158">
        <v>76.134188307151774</v>
      </c>
      <c r="V27" s="158">
        <v>76.150932533090071</v>
      </c>
      <c r="W27" s="159">
        <v>76.153586458139571</v>
      </c>
      <c r="X27" s="158">
        <v>76.250573185995833</v>
      </c>
      <c r="Y27" s="158">
        <v>76.379550618652786</v>
      </c>
      <c r="Z27" s="158">
        <v>76.512777387629455</v>
      </c>
      <c r="AA27" s="165">
        <v>76.650236788874437</v>
      </c>
    </row>
    <row r="28" spans="1:117" ht="17.25" thickBot="1">
      <c r="B28" s="77"/>
      <c r="C28" s="108" t="s">
        <v>134</v>
      </c>
      <c r="D28" s="108"/>
      <c r="E28" s="108"/>
      <c r="F28" s="109"/>
      <c r="G28" s="110" t="s">
        <v>168</v>
      </c>
      <c r="H28" s="170">
        <v>6.4427512723269533</v>
      </c>
      <c r="I28" s="171">
        <v>6.2275713964867014</v>
      </c>
      <c r="J28" s="171">
        <v>6.1302838923052256</v>
      </c>
      <c r="K28" s="172">
        <v>6.08629809468869</v>
      </c>
      <c r="L28" s="190">
        <v>6.5661382501254417</v>
      </c>
      <c r="M28" s="171">
        <v>6.4732333651028622</v>
      </c>
      <c r="N28" s="171">
        <v>6.3970513593843465</v>
      </c>
      <c r="O28" s="172">
        <v>6.3345821146951646</v>
      </c>
      <c r="P28" s="171">
        <v>6.2833573340500344</v>
      </c>
      <c r="Q28" s="171">
        <v>6.241353013921028</v>
      </c>
      <c r="R28" s="171">
        <v>6.2069094714152433</v>
      </c>
      <c r="S28" s="171">
        <v>6.1786657665605</v>
      </c>
      <c r="T28" s="190">
        <v>6.1555059285796094</v>
      </c>
      <c r="U28" s="171">
        <v>6.1365148614352796</v>
      </c>
      <c r="V28" s="171">
        <v>6.1209421863769302</v>
      </c>
      <c r="W28" s="172">
        <v>6.1081725928290833</v>
      </c>
      <c r="X28" s="171">
        <v>6.0977015261198479</v>
      </c>
      <c r="Y28" s="171">
        <v>6.0891152514182751</v>
      </c>
      <c r="Z28" s="171">
        <v>6.0820745061629866</v>
      </c>
      <c r="AA28" s="191">
        <v>6.0763010950536493</v>
      </c>
    </row>
    <row r="29" spans="1:117" ht="15" thickBot="1"/>
    <row r="30" spans="1:117" ht="30" customHeight="1">
      <c r="B30" s="83" t="str">
        <f>" "&amp;Súhrn!$H$3&amp;"- trh práce [zmena oproti predchádzajúcemu obdobiu]"</f>
        <v xml:space="preserve"> Letná strednodobá predikcia (P2Q-2023) - trh práce [zmena oproti predchádzajúcemu obdobiu]</v>
      </c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5"/>
    </row>
    <row r="31" spans="1:117">
      <c r="B31" s="309" t="s">
        <v>27</v>
      </c>
      <c r="C31" s="310"/>
      <c r="D31" s="310"/>
      <c r="E31" s="310"/>
      <c r="F31" s="311"/>
      <c r="G31" s="312" t="s">
        <v>62</v>
      </c>
      <c r="H31" s="132" t="str">
        <f t="shared" ref="H31:K31" si="0">H$3</f>
        <v>Skutočnosť</v>
      </c>
      <c r="I31" s="315">
        <f t="shared" si="0"/>
        <v>2023</v>
      </c>
      <c r="J31" s="315">
        <f t="shared" si="0"/>
        <v>2024</v>
      </c>
      <c r="K31" s="316">
        <f t="shared" si="0"/>
        <v>2025</v>
      </c>
      <c r="L31" s="297">
        <f>L$3</f>
        <v>2022</v>
      </c>
      <c r="M31" s="298"/>
      <c r="N31" s="298"/>
      <c r="O31" s="300"/>
      <c r="P31" s="297">
        <f>P$3</f>
        <v>2023</v>
      </c>
      <c r="Q31" s="298"/>
      <c r="R31" s="298"/>
      <c r="S31" s="300"/>
      <c r="T31" s="297">
        <f>T$3</f>
        <v>2024</v>
      </c>
      <c r="U31" s="298"/>
      <c r="V31" s="298"/>
      <c r="W31" s="300"/>
      <c r="X31" s="297">
        <f>X$3</f>
        <v>2025</v>
      </c>
      <c r="Y31" s="298"/>
      <c r="Z31" s="298"/>
      <c r="AA31" s="299"/>
    </row>
    <row r="32" spans="1:117">
      <c r="B32" s="304"/>
      <c r="C32" s="305"/>
      <c r="D32" s="305"/>
      <c r="E32" s="305"/>
      <c r="F32" s="306"/>
      <c r="G32" s="308"/>
      <c r="H32" s="133">
        <f>$H$4</f>
        <v>2022</v>
      </c>
      <c r="I32" s="314"/>
      <c r="J32" s="314"/>
      <c r="K32" s="317"/>
      <c r="L32" s="136" t="s">
        <v>3</v>
      </c>
      <c r="M32" s="134" t="s">
        <v>4</v>
      </c>
      <c r="N32" s="134" t="s">
        <v>5</v>
      </c>
      <c r="O32" s="231" t="s">
        <v>6</v>
      </c>
      <c r="P32" s="136" t="s">
        <v>3</v>
      </c>
      <c r="Q32" s="134" t="s">
        <v>4</v>
      </c>
      <c r="R32" s="134" t="s">
        <v>5</v>
      </c>
      <c r="S32" s="231" t="s">
        <v>6</v>
      </c>
      <c r="T32" s="136" t="s">
        <v>3</v>
      </c>
      <c r="U32" s="134" t="s">
        <v>4</v>
      </c>
      <c r="V32" s="134" t="s">
        <v>5</v>
      </c>
      <c r="W32" s="231" t="s">
        <v>6</v>
      </c>
      <c r="X32" s="134" t="s">
        <v>3</v>
      </c>
      <c r="Y32" s="134" t="s">
        <v>4</v>
      </c>
      <c r="Z32" s="134" t="s">
        <v>5</v>
      </c>
      <c r="AA32" s="192" t="s">
        <v>6</v>
      </c>
    </row>
    <row r="33" spans="2:27" ht="3.75" customHeight="1">
      <c r="B33" s="8"/>
      <c r="C33" s="9"/>
      <c r="D33" s="9"/>
      <c r="E33" s="9"/>
      <c r="F33" s="138"/>
      <c r="G33" s="139"/>
      <c r="H33" s="93"/>
      <c r="I33" s="94"/>
      <c r="J33" s="230"/>
      <c r="K33" s="140"/>
      <c r="L33" s="177"/>
      <c r="M33" s="141"/>
      <c r="N33" s="141"/>
      <c r="O33" s="142"/>
      <c r="P33" s="141"/>
      <c r="Q33" s="141"/>
      <c r="R33" s="141"/>
      <c r="S33" s="141"/>
      <c r="T33" s="177"/>
      <c r="U33" s="141"/>
      <c r="V33" s="141"/>
      <c r="W33" s="142"/>
      <c r="X33" s="141"/>
      <c r="Y33" s="141"/>
      <c r="Z33" s="141"/>
      <c r="AA33" s="143"/>
    </row>
    <row r="34" spans="2:27">
      <c r="B34" s="8" t="s">
        <v>23</v>
      </c>
      <c r="C34" s="9"/>
      <c r="D34" s="9"/>
      <c r="E34" s="9"/>
      <c r="F34" s="91"/>
      <c r="G34" s="92"/>
      <c r="H34" s="93"/>
      <c r="I34" s="94"/>
      <c r="J34" s="230"/>
      <c r="K34" s="140"/>
      <c r="L34" s="177"/>
      <c r="M34" s="141"/>
      <c r="N34" s="141"/>
      <c r="O34" s="142"/>
      <c r="P34" s="141"/>
      <c r="Q34" s="141"/>
      <c r="R34" s="141"/>
      <c r="S34" s="141"/>
      <c r="T34" s="177"/>
      <c r="U34" s="141"/>
      <c r="V34" s="141"/>
      <c r="W34" s="142"/>
      <c r="X34" s="141"/>
      <c r="Y34" s="141"/>
      <c r="Z34" s="141"/>
      <c r="AA34" s="143"/>
    </row>
    <row r="35" spans="2:27">
      <c r="B35" s="8"/>
      <c r="C35" s="99" t="s">
        <v>10</v>
      </c>
      <c r="D35" s="9"/>
      <c r="E35" s="9"/>
      <c r="F35" s="91"/>
      <c r="G35" s="55" t="s">
        <v>180</v>
      </c>
      <c r="H35" s="27">
        <v>1.7684240360434984</v>
      </c>
      <c r="I35" s="28">
        <v>0.43327653928788834</v>
      </c>
      <c r="J35" s="28">
        <v>0.70325587692445879</v>
      </c>
      <c r="K35" s="164">
        <v>0.26146214894724551</v>
      </c>
      <c r="L35" s="184">
        <v>0.59767961827552085</v>
      </c>
      <c r="M35" s="158">
        <v>0.57588126205065748</v>
      </c>
      <c r="N35" s="158">
        <v>4.9142383065287731E-2</v>
      </c>
      <c r="O35" s="159">
        <v>0.14732580760814074</v>
      </c>
      <c r="P35" s="158">
        <v>-0.10196216190789187</v>
      </c>
      <c r="Q35" s="158">
        <v>0.13768818951032813</v>
      </c>
      <c r="R35" s="158">
        <v>0.1961272766809401</v>
      </c>
      <c r="S35" s="158">
        <v>0.21971490680512318</v>
      </c>
      <c r="T35" s="184">
        <v>0.25452466186455069</v>
      </c>
      <c r="U35" s="158">
        <v>0.12771958905992165</v>
      </c>
      <c r="V35" s="158">
        <v>7.269038847366005E-2</v>
      </c>
      <c r="W35" s="159">
        <v>7.0938359670805085E-2</v>
      </c>
      <c r="X35" s="158">
        <v>7.9223859536753594E-2</v>
      </c>
      <c r="Y35" s="158">
        <v>5.7850772585595678E-2</v>
      </c>
      <c r="Z35" s="158">
        <v>3.6052386826384009E-2</v>
      </c>
      <c r="AA35" s="165">
        <v>-3.4131023572427921E-3</v>
      </c>
    </row>
    <row r="36" spans="2:27" ht="4.3499999999999996" customHeight="1">
      <c r="B36" s="3"/>
      <c r="C36" s="81"/>
      <c r="D36" s="105"/>
      <c r="E36" s="81"/>
      <c r="F36" s="106"/>
      <c r="G36" s="55"/>
      <c r="H36" s="167"/>
      <c r="I36" s="81"/>
      <c r="J36" s="81"/>
      <c r="K36" s="106"/>
      <c r="L36" s="183"/>
      <c r="M36" s="81"/>
      <c r="N36" s="81"/>
      <c r="O36" s="106"/>
      <c r="P36" s="81"/>
      <c r="Q36" s="81"/>
      <c r="R36" s="81"/>
      <c r="S36" s="81"/>
      <c r="T36" s="183"/>
      <c r="U36" s="81"/>
      <c r="V36" s="81"/>
      <c r="W36" s="106"/>
      <c r="X36" s="81"/>
      <c r="Y36" s="81"/>
      <c r="Z36" s="81"/>
      <c r="AA36" s="4"/>
    </row>
    <row r="37" spans="2:27">
      <c r="B37" s="3"/>
      <c r="C37" s="81"/>
      <c r="D37" s="105" t="s">
        <v>40</v>
      </c>
      <c r="E37" s="81"/>
      <c r="F37" s="106"/>
      <c r="G37" s="55" t="s">
        <v>180</v>
      </c>
      <c r="H37" s="157">
        <v>1.5111512756423906</v>
      </c>
      <c r="I37" s="158">
        <v>0.49010202868777242</v>
      </c>
      <c r="J37" s="158">
        <v>0.71830035086956912</v>
      </c>
      <c r="K37" s="159">
        <v>0.26146214894728814</v>
      </c>
      <c r="L37" s="222"/>
      <c r="M37" s="220"/>
      <c r="N37" s="220"/>
      <c r="O37" s="221"/>
      <c r="P37" s="220"/>
      <c r="Q37" s="220"/>
      <c r="R37" s="220"/>
      <c r="S37" s="220"/>
      <c r="T37" s="222"/>
      <c r="U37" s="220"/>
      <c r="V37" s="220"/>
      <c r="W37" s="221"/>
      <c r="X37" s="220"/>
      <c r="Y37" s="220"/>
      <c r="Z37" s="220"/>
      <c r="AA37" s="223"/>
    </row>
    <row r="38" spans="2:27">
      <c r="B38" s="3"/>
      <c r="C38" s="81"/>
      <c r="D38" s="105" t="s">
        <v>41</v>
      </c>
      <c r="E38" s="81"/>
      <c r="F38" s="106"/>
      <c r="G38" s="55" t="s">
        <v>180</v>
      </c>
      <c r="H38" s="157">
        <v>3.3661814397492691</v>
      </c>
      <c r="I38" s="158">
        <v>8.6702923345427507E-2</v>
      </c>
      <c r="J38" s="158">
        <v>0.61113114785275968</v>
      </c>
      <c r="K38" s="159">
        <v>0.26146214894724551</v>
      </c>
      <c r="L38" s="222"/>
      <c r="M38" s="220"/>
      <c r="N38" s="220"/>
      <c r="O38" s="221"/>
      <c r="P38" s="220"/>
      <c r="Q38" s="220"/>
      <c r="R38" s="220"/>
      <c r="S38" s="220"/>
      <c r="T38" s="222"/>
      <c r="U38" s="220"/>
      <c r="V38" s="220"/>
      <c r="W38" s="221"/>
      <c r="X38" s="220"/>
      <c r="Y38" s="220"/>
      <c r="Z38" s="220"/>
      <c r="AA38" s="223"/>
    </row>
    <row r="39" spans="2:27" ht="4.3499999999999996" customHeight="1">
      <c r="B39" s="3"/>
      <c r="C39" s="81"/>
      <c r="D39" s="81"/>
      <c r="E39" s="81"/>
      <c r="F39" s="106"/>
      <c r="G39" s="55"/>
      <c r="H39" s="167"/>
      <c r="I39" s="81"/>
      <c r="J39" s="81"/>
      <c r="K39" s="106"/>
      <c r="L39" s="183"/>
      <c r="M39" s="81"/>
      <c r="N39" s="81"/>
      <c r="O39" s="106"/>
      <c r="P39" s="81"/>
      <c r="Q39" s="81"/>
      <c r="R39" s="81"/>
      <c r="S39" s="81"/>
      <c r="T39" s="183"/>
      <c r="U39" s="81"/>
      <c r="V39" s="81"/>
      <c r="W39" s="106"/>
      <c r="X39" s="81"/>
      <c r="Y39" s="81"/>
      <c r="Z39" s="81"/>
      <c r="AA39" s="4"/>
    </row>
    <row r="40" spans="2:27">
      <c r="B40" s="3"/>
      <c r="C40" s="81" t="s">
        <v>42</v>
      </c>
      <c r="D40" s="81"/>
      <c r="E40" s="81"/>
      <c r="F40" s="106"/>
      <c r="G40" s="55" t="s">
        <v>180</v>
      </c>
      <c r="H40" s="157">
        <v>-9.1703778326790655</v>
      </c>
      <c r="I40" s="158">
        <v>-1.2932798693493908</v>
      </c>
      <c r="J40" s="158">
        <v>-10.374760463725067</v>
      </c>
      <c r="K40" s="159">
        <v>-8.0314377562714157</v>
      </c>
      <c r="L40" s="184">
        <v>-3.5197382826003292</v>
      </c>
      <c r="M40" s="158">
        <v>-2.8597542805072607</v>
      </c>
      <c r="N40" s="158">
        <v>-3.2203013230308244</v>
      </c>
      <c r="O40" s="159">
        <v>1.4117615608866885</v>
      </c>
      <c r="P40" s="158">
        <v>2.1280144715870648</v>
      </c>
      <c r="Q40" s="158">
        <v>-0.27179059747832923</v>
      </c>
      <c r="R40" s="158">
        <v>-2.653111904099049</v>
      </c>
      <c r="S40" s="158">
        <v>-2.1505109082348071</v>
      </c>
      <c r="T40" s="184">
        <v>-3.6299034844117983</v>
      </c>
      <c r="U40" s="158">
        <v>-2.9686379265672684</v>
      </c>
      <c r="V40" s="158">
        <v>-2.5504845882912406</v>
      </c>
      <c r="W40" s="159">
        <v>-2.7089449142576711</v>
      </c>
      <c r="X40" s="158">
        <v>-1.9583591877068329</v>
      </c>
      <c r="Y40" s="158">
        <v>-1.7521968070544744</v>
      </c>
      <c r="Z40" s="158">
        <v>-1.4429396469408715</v>
      </c>
      <c r="AA40" s="165">
        <v>-0.80134262375860033</v>
      </c>
    </row>
    <row r="41" spans="2:27">
      <c r="B41" s="3"/>
      <c r="C41" s="81" t="s">
        <v>8</v>
      </c>
      <c r="D41" s="81"/>
      <c r="E41" s="81"/>
      <c r="F41" s="106"/>
      <c r="G41" s="55" t="s">
        <v>186</v>
      </c>
      <c r="H41" s="157">
        <v>-0.68641292964154932</v>
      </c>
      <c r="I41" s="158">
        <v>-7.9666205225471798E-2</v>
      </c>
      <c r="J41" s="158">
        <v>-0.61329561632397989</v>
      </c>
      <c r="K41" s="159">
        <v>-0.41956355251567407</v>
      </c>
      <c r="L41" s="184">
        <v>-0.21055517629723353</v>
      </c>
      <c r="M41" s="158">
        <v>-0.21011619674439069</v>
      </c>
      <c r="N41" s="158">
        <v>-0.16884579967035851</v>
      </c>
      <c r="O41" s="159">
        <v>7.3387289967716957E-2</v>
      </c>
      <c r="P41" s="158">
        <v>0.12788676324850395</v>
      </c>
      <c r="Q41" s="158">
        <v>-1.7773295037058073E-2</v>
      </c>
      <c r="R41" s="158">
        <v>-0.16137433792550934</v>
      </c>
      <c r="S41" s="158">
        <v>-0.12649738675175048</v>
      </c>
      <c r="T41" s="184">
        <v>-0.20923163744690082</v>
      </c>
      <c r="U41" s="158">
        <v>-0.16294651623292786</v>
      </c>
      <c r="V41" s="158">
        <v>-0.13413276360022749</v>
      </c>
      <c r="W41" s="159">
        <v>-0.13913670846575146</v>
      </c>
      <c r="X41" s="158">
        <v>-9.9033944654287193E-2</v>
      </c>
      <c r="Y41" s="158">
        <v>-8.6306010922605758E-2</v>
      </c>
      <c r="Z41" s="158">
        <v>-6.9185937849378792E-2</v>
      </c>
      <c r="AA41" s="165">
        <v>-3.6206354148335396E-2</v>
      </c>
    </row>
    <row r="42" spans="2:27" ht="4.3499999999999996" customHeight="1">
      <c r="B42" s="3"/>
      <c r="C42" s="81"/>
      <c r="D42" s="81"/>
      <c r="E42" s="81"/>
      <c r="F42" s="106"/>
      <c r="G42" s="55"/>
      <c r="H42" s="167"/>
      <c r="I42" s="81"/>
      <c r="J42" s="81"/>
      <c r="K42" s="106"/>
      <c r="L42" s="183"/>
      <c r="M42" s="81"/>
      <c r="N42" s="81"/>
      <c r="O42" s="106"/>
      <c r="P42" s="81"/>
      <c r="Q42" s="81"/>
      <c r="R42" s="81"/>
      <c r="S42" s="81"/>
      <c r="T42" s="183"/>
      <c r="U42" s="81"/>
      <c r="V42" s="81"/>
      <c r="W42" s="106"/>
      <c r="X42" s="81"/>
      <c r="Y42" s="81"/>
      <c r="Z42" s="81"/>
      <c r="AA42" s="4"/>
    </row>
    <row r="43" spans="2:27">
      <c r="B43" s="8" t="s">
        <v>22</v>
      </c>
      <c r="C43" s="81"/>
      <c r="D43" s="81"/>
      <c r="E43" s="81"/>
      <c r="F43" s="106"/>
      <c r="G43" s="55"/>
      <c r="H43" s="167"/>
      <c r="I43" s="81"/>
      <c r="J43" s="81"/>
      <c r="K43" s="106"/>
      <c r="L43" s="183"/>
      <c r="M43" s="81"/>
      <c r="N43" s="81"/>
      <c r="O43" s="106"/>
      <c r="P43" s="81"/>
      <c r="Q43" s="81"/>
      <c r="R43" s="81"/>
      <c r="S43" s="81"/>
      <c r="T43" s="183"/>
      <c r="U43" s="81"/>
      <c r="V43" s="81"/>
      <c r="W43" s="106"/>
      <c r="X43" s="81"/>
      <c r="Y43" s="81"/>
      <c r="Z43" s="81"/>
      <c r="AA43" s="4"/>
    </row>
    <row r="44" spans="2:27">
      <c r="B44" s="3"/>
      <c r="C44" s="81" t="s">
        <v>75</v>
      </c>
      <c r="D44" s="81"/>
      <c r="E44" s="81"/>
      <c r="F44" s="106"/>
      <c r="G44" s="55" t="s">
        <v>180</v>
      </c>
      <c r="H44" s="247">
        <v>6.0487781607100146</v>
      </c>
      <c r="I44" s="248">
        <v>10.82001226397216</v>
      </c>
      <c r="J44" s="248">
        <v>8.3885508910527022</v>
      </c>
      <c r="K44" s="249">
        <v>6.3013788059040934</v>
      </c>
      <c r="L44" s="250">
        <v>1.0840978703210027</v>
      </c>
      <c r="M44" s="248">
        <v>0.9176496850742808</v>
      </c>
      <c r="N44" s="248">
        <v>2.213750139074449</v>
      </c>
      <c r="O44" s="249">
        <v>0.6896907904462779</v>
      </c>
      <c r="P44" s="248">
        <v>4.8807391869603691</v>
      </c>
      <c r="Q44" s="248">
        <v>2.6870048202716248</v>
      </c>
      <c r="R44" s="248">
        <v>2.5410332891752603</v>
      </c>
      <c r="S44" s="248">
        <v>1.6400693365258689</v>
      </c>
      <c r="T44" s="250">
        <v>1.797577041900837</v>
      </c>
      <c r="U44" s="248">
        <v>2.2931095973331992</v>
      </c>
      <c r="V44" s="248">
        <v>2.101289685755404</v>
      </c>
      <c r="W44" s="249">
        <v>1.6419516426593503</v>
      </c>
      <c r="X44" s="248">
        <v>1.4663391841035462</v>
      </c>
      <c r="Y44" s="248">
        <v>1.2482148620977682</v>
      </c>
      <c r="Z44" s="248">
        <v>1.2237583115108208</v>
      </c>
      <c r="AA44" s="251">
        <v>1.2316771231043901</v>
      </c>
    </row>
    <row r="45" spans="2:27" ht="16.5">
      <c r="B45" s="3"/>
      <c r="C45" s="52" t="s">
        <v>130</v>
      </c>
      <c r="D45" s="52"/>
      <c r="E45" s="52"/>
      <c r="F45" s="53"/>
      <c r="G45" s="55" t="s">
        <v>180</v>
      </c>
      <c r="H45" s="252">
        <v>6.9216614199802962</v>
      </c>
      <c r="I45" s="253">
        <v>10.948159663599611</v>
      </c>
      <c r="J45" s="253">
        <v>8.2515311403244169</v>
      </c>
      <c r="K45" s="254">
        <v>6.1552678482697161</v>
      </c>
      <c r="L45" s="250">
        <v>1.4257871281062648</v>
      </c>
      <c r="M45" s="255">
        <v>1.1975432137749493</v>
      </c>
      <c r="N45" s="255">
        <v>2.0372964378350531</v>
      </c>
      <c r="O45" s="249">
        <v>0.92538124032827795</v>
      </c>
      <c r="P45" s="248">
        <v>4.8807391869603407</v>
      </c>
      <c r="Q45" s="248">
        <v>2.6520048300395302</v>
      </c>
      <c r="R45" s="248">
        <v>2.5285117542501894</v>
      </c>
      <c r="S45" s="248">
        <v>1.6050693365258866</v>
      </c>
      <c r="T45" s="250">
        <v>1.762577041900812</v>
      </c>
      <c r="U45" s="255">
        <v>2.2581095973331884</v>
      </c>
      <c r="V45" s="255">
        <v>2.0662896857553932</v>
      </c>
      <c r="W45" s="249">
        <v>1.6069516426593395</v>
      </c>
      <c r="X45" s="255">
        <v>1.4313391841035354</v>
      </c>
      <c r="Y45" s="255">
        <v>1.2132148620977574</v>
      </c>
      <c r="Z45" s="255">
        <v>1.1887583115108242</v>
      </c>
      <c r="AA45" s="251">
        <v>1.1966771231043793</v>
      </c>
    </row>
    <row r="46" spans="2:27">
      <c r="B46" s="3"/>
      <c r="C46" s="81"/>
      <c r="D46" s="105" t="s">
        <v>44</v>
      </c>
      <c r="E46" s="81"/>
      <c r="F46" s="106"/>
      <c r="G46" s="55" t="s">
        <v>180</v>
      </c>
      <c r="H46" s="273">
        <v>8.279634360414974</v>
      </c>
      <c r="I46" s="274">
        <v>11.407793916291695</v>
      </c>
      <c r="J46" s="274">
        <v>8.3286025212483423</v>
      </c>
      <c r="K46" s="275">
        <v>5.9615341124364107</v>
      </c>
      <c r="L46" s="250"/>
      <c r="M46" s="255"/>
      <c r="N46" s="255"/>
      <c r="O46" s="249"/>
      <c r="P46" s="248"/>
      <c r="Q46" s="248"/>
      <c r="R46" s="248"/>
      <c r="S46" s="248"/>
      <c r="T46" s="250"/>
      <c r="U46" s="255"/>
      <c r="V46" s="255"/>
      <c r="W46" s="249"/>
      <c r="X46" s="255"/>
      <c r="Y46" s="255"/>
      <c r="Z46" s="255"/>
      <c r="AA46" s="251"/>
    </row>
    <row r="47" spans="2:27" ht="16.5">
      <c r="B47" s="3"/>
      <c r="C47" s="81"/>
      <c r="D47" s="105" t="s">
        <v>135</v>
      </c>
      <c r="E47" s="81"/>
      <c r="F47" s="106"/>
      <c r="G47" s="55" t="s">
        <v>180</v>
      </c>
      <c r="H47" s="273">
        <v>2.8149185574357034</v>
      </c>
      <c r="I47" s="274">
        <v>9.3006685416288803</v>
      </c>
      <c r="J47" s="274">
        <v>7.978283420963777</v>
      </c>
      <c r="K47" s="275">
        <v>6.7974189705350767</v>
      </c>
      <c r="L47" s="250"/>
      <c r="M47" s="255"/>
      <c r="N47" s="255"/>
      <c r="O47" s="249"/>
      <c r="P47" s="248"/>
      <c r="Q47" s="248"/>
      <c r="R47" s="248"/>
      <c r="S47" s="248"/>
      <c r="T47" s="250"/>
      <c r="U47" s="255"/>
      <c r="V47" s="255"/>
      <c r="W47" s="249"/>
      <c r="X47" s="255"/>
      <c r="Y47" s="255"/>
      <c r="Z47" s="255"/>
      <c r="AA47" s="251"/>
    </row>
    <row r="48" spans="2:27">
      <c r="B48" s="3"/>
      <c r="C48" s="81" t="s">
        <v>43</v>
      </c>
      <c r="D48" s="81"/>
      <c r="E48" s="81"/>
      <c r="F48" s="106"/>
      <c r="G48" s="55" t="s">
        <v>180</v>
      </c>
      <c r="H48" s="256">
        <v>-5.1851935666882127</v>
      </c>
      <c r="I48" s="257">
        <v>-6.686761929913132E-3</v>
      </c>
      <c r="J48" s="257">
        <v>1.6451706825175734</v>
      </c>
      <c r="K48" s="258">
        <v>1.9881795778363625</v>
      </c>
      <c r="L48" s="250"/>
      <c r="M48" s="255"/>
      <c r="N48" s="255"/>
      <c r="O48" s="249"/>
      <c r="P48" s="248"/>
      <c r="Q48" s="248"/>
      <c r="R48" s="248"/>
      <c r="S48" s="248"/>
      <c r="T48" s="250"/>
      <c r="U48" s="255"/>
      <c r="V48" s="255"/>
      <c r="W48" s="249"/>
      <c r="X48" s="255"/>
      <c r="Y48" s="255"/>
      <c r="Z48" s="255"/>
      <c r="AA48" s="251"/>
    </row>
    <row r="49" spans="2:27" ht="16.5">
      <c r="B49" s="3"/>
      <c r="C49" s="81" t="s">
        <v>132</v>
      </c>
      <c r="D49" s="81"/>
      <c r="E49" s="81"/>
      <c r="F49" s="106"/>
      <c r="G49" s="55" t="s">
        <v>180</v>
      </c>
      <c r="H49" s="157">
        <v>-9.7988248778861475E-2</v>
      </c>
      <c r="I49" s="158">
        <v>1.0001656287227831</v>
      </c>
      <c r="J49" s="158">
        <v>2.5822163045796032</v>
      </c>
      <c r="K49" s="159">
        <v>2.9465344396326145</v>
      </c>
      <c r="L49" s="184">
        <v>-0.34582905831474875</v>
      </c>
      <c r="M49" s="158">
        <v>-0.40910310492139956</v>
      </c>
      <c r="N49" s="158">
        <v>0.23204719098075088</v>
      </c>
      <c r="O49" s="159">
        <v>0.10365303752870147</v>
      </c>
      <c r="P49" s="158">
        <v>0.32595052481700293</v>
      </c>
      <c r="Q49" s="158">
        <v>-0.11945411489315916</v>
      </c>
      <c r="R49" s="158">
        <v>0.81139017170531247</v>
      </c>
      <c r="S49" s="158">
        <v>1.0455414225725974</v>
      </c>
      <c r="T49" s="184">
        <v>0.5866216438973737</v>
      </c>
      <c r="U49" s="158">
        <v>0.54130423689069573</v>
      </c>
      <c r="V49" s="158">
        <v>0.45770543795389074</v>
      </c>
      <c r="W49" s="159">
        <v>0.71706909955899789</v>
      </c>
      <c r="X49" s="158">
        <v>0.91688778366861357</v>
      </c>
      <c r="Y49" s="158">
        <v>0.72434729468353964</v>
      </c>
      <c r="Z49" s="158">
        <v>0.77567492338270938</v>
      </c>
      <c r="AA49" s="165">
        <v>0.6560534699884073</v>
      </c>
    </row>
    <row r="50" spans="2:27" ht="4.3499999999999996" customHeight="1">
      <c r="B50" s="3"/>
      <c r="C50" s="81"/>
      <c r="D50" s="81"/>
      <c r="E50" s="81"/>
      <c r="F50" s="106"/>
      <c r="G50" s="55"/>
      <c r="H50" s="167"/>
      <c r="I50" s="81"/>
      <c r="J50" s="81"/>
      <c r="K50" s="106"/>
      <c r="L50" s="183"/>
      <c r="M50" s="81"/>
      <c r="N50" s="81"/>
      <c r="O50" s="106"/>
      <c r="P50" s="81"/>
      <c r="Q50" s="81"/>
      <c r="R50" s="81"/>
      <c r="S50" s="81"/>
      <c r="T50" s="183"/>
      <c r="U50" s="81"/>
      <c r="V50" s="81"/>
      <c r="W50" s="106"/>
      <c r="X50" s="81"/>
      <c r="Y50" s="81"/>
      <c r="Z50" s="81"/>
      <c r="AA50" s="4"/>
    </row>
    <row r="51" spans="2:27">
      <c r="B51" s="8" t="s">
        <v>24</v>
      </c>
      <c r="C51" s="81"/>
      <c r="D51" s="81"/>
      <c r="E51" s="81"/>
      <c r="F51" s="106"/>
      <c r="G51" s="55"/>
      <c r="H51" s="167"/>
      <c r="I51" s="81"/>
      <c r="J51" s="81"/>
      <c r="K51" s="106"/>
      <c r="L51" s="183"/>
      <c r="M51" s="81"/>
      <c r="N51" s="81"/>
      <c r="O51" s="106"/>
      <c r="P51" s="81"/>
      <c r="Q51" s="81"/>
      <c r="R51" s="81"/>
      <c r="S51" s="81"/>
      <c r="T51" s="183"/>
      <c r="U51" s="81"/>
      <c r="V51" s="81"/>
      <c r="W51" s="106"/>
      <c r="X51" s="81"/>
      <c r="Y51" s="81"/>
      <c r="Z51" s="81"/>
      <c r="AA51" s="4"/>
    </row>
    <row r="52" spans="2:27">
      <c r="B52" s="3"/>
      <c r="C52" s="81" t="s">
        <v>76</v>
      </c>
      <c r="D52" s="81"/>
      <c r="E52" s="81"/>
      <c r="F52" s="106"/>
      <c r="G52" s="55" t="s">
        <v>180</v>
      </c>
      <c r="H52" s="157">
        <v>-6.0825565415413507E-2</v>
      </c>
      <c r="I52" s="158">
        <v>-0.10937755261922177</v>
      </c>
      <c r="J52" s="158">
        <v>-0.53417849818637819</v>
      </c>
      <c r="K52" s="159">
        <v>-0.76790628661494509</v>
      </c>
      <c r="L52" s="184">
        <v>-0.14459549826298712</v>
      </c>
      <c r="M52" s="158">
        <v>0.58331779751530632</v>
      </c>
      <c r="N52" s="158">
        <v>-6.2559163421255448E-2</v>
      </c>
      <c r="O52" s="159">
        <v>-6.607415482024237E-2</v>
      </c>
      <c r="P52" s="158">
        <v>-5.3599513732208948E-2</v>
      </c>
      <c r="Q52" s="158">
        <v>-3.0292769403857278E-2</v>
      </c>
      <c r="R52" s="158">
        <v>-0.13438475203901135</v>
      </c>
      <c r="S52" s="158">
        <v>-0.12076948241900709</v>
      </c>
      <c r="T52" s="184">
        <v>-0.15150864839709755</v>
      </c>
      <c r="U52" s="158">
        <v>-0.15460984884607853</v>
      </c>
      <c r="V52" s="158">
        <v>-0.14115302104228533</v>
      </c>
      <c r="W52" s="159">
        <v>-0.12763694443307827</v>
      </c>
      <c r="X52" s="158">
        <v>-0.19575189538902293</v>
      </c>
      <c r="Y52" s="158">
        <v>-0.24243179508574997</v>
      </c>
      <c r="Z52" s="158">
        <v>-0.24840738721742639</v>
      </c>
      <c r="AA52" s="165">
        <v>-0.25442583184666034</v>
      </c>
    </row>
    <row r="53" spans="2:27" ht="15" thickBot="1">
      <c r="B53" s="77"/>
      <c r="C53" s="108" t="s">
        <v>25</v>
      </c>
      <c r="D53" s="108"/>
      <c r="E53" s="108"/>
      <c r="F53" s="109"/>
      <c r="G53" s="110" t="s">
        <v>180</v>
      </c>
      <c r="H53" s="170">
        <v>0.95187836712516116</v>
      </c>
      <c r="I53" s="171">
        <v>3.1591167260529573E-3</v>
      </c>
      <c r="J53" s="171">
        <v>-0.29085296716084486</v>
      </c>
      <c r="K53" s="172">
        <v>-0.35705124721326342</v>
      </c>
      <c r="L53" s="190">
        <v>-0.3285903047722627</v>
      </c>
      <c r="M53" s="171">
        <v>0.45596542964131004</v>
      </c>
      <c r="N53" s="171">
        <v>-0.49086934475039357</v>
      </c>
      <c r="O53" s="172">
        <v>0.18371249167824999</v>
      </c>
      <c r="P53" s="171">
        <v>1.7405768483740758E-2</v>
      </c>
      <c r="Q53" s="171">
        <v>1.5467553082032737E-2</v>
      </c>
      <c r="R53" s="171">
        <v>-3.8831385882815539E-2</v>
      </c>
      <c r="S53" s="171">
        <v>-4.6365323587508556E-2</v>
      </c>
      <c r="T53" s="190">
        <v>-7.5769165027878671E-2</v>
      </c>
      <c r="U53" s="171">
        <v>-9.9326519907208422E-2</v>
      </c>
      <c r="V53" s="171">
        <v>-0.11919102035729168</v>
      </c>
      <c r="W53" s="172">
        <v>-0.12415630726623306</v>
      </c>
      <c r="X53" s="171">
        <v>-6.8644455017334849E-2</v>
      </c>
      <c r="Y53" s="171">
        <v>-7.3692407333368237E-2</v>
      </c>
      <c r="Z53" s="171">
        <v>-7.4413402224891456E-2</v>
      </c>
      <c r="AA53" s="191">
        <v>-7.5227436884105714E-2</v>
      </c>
    </row>
    <row r="54" spans="2:27" ht="15" thickBot="1"/>
    <row r="55" spans="2:27" ht="30" customHeight="1">
      <c r="B55" s="83" t="str">
        <f>" "&amp;Súhrn!$H$3&amp;"- trh práce [zmena oproti rovnakému obdobiu predchádzajúceho roka]"</f>
        <v xml:space="preserve"> Letná strednodobá predikcia (P2Q-2023) - trh práce [zmena oproti rovnakému obdobiu predchádzajúceho roka]</v>
      </c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193"/>
      <c r="Y55" s="193"/>
      <c r="Z55" s="193"/>
      <c r="AA55" s="194"/>
    </row>
    <row r="56" spans="2:27">
      <c r="B56" s="309" t="s">
        <v>27</v>
      </c>
      <c r="C56" s="310"/>
      <c r="D56" s="310"/>
      <c r="E56" s="310"/>
      <c r="F56" s="311"/>
      <c r="G56" s="312" t="s">
        <v>62</v>
      </c>
      <c r="H56" s="132" t="str">
        <f t="shared" ref="H56:K56" si="1">H$3</f>
        <v>Skutočnosť</v>
      </c>
      <c r="I56" s="315">
        <f t="shared" si="1"/>
        <v>2023</v>
      </c>
      <c r="J56" s="315">
        <f t="shared" si="1"/>
        <v>2024</v>
      </c>
      <c r="K56" s="316">
        <f t="shared" si="1"/>
        <v>2025</v>
      </c>
      <c r="L56" s="297">
        <f>L$3</f>
        <v>2022</v>
      </c>
      <c r="M56" s="298"/>
      <c r="N56" s="298"/>
      <c r="O56" s="300"/>
      <c r="P56" s="297">
        <f>P$3</f>
        <v>2023</v>
      </c>
      <c r="Q56" s="298"/>
      <c r="R56" s="298"/>
      <c r="S56" s="300"/>
      <c r="T56" s="297">
        <f>T$3</f>
        <v>2024</v>
      </c>
      <c r="U56" s="298"/>
      <c r="V56" s="298"/>
      <c r="W56" s="300"/>
      <c r="X56" s="297">
        <f>X$3</f>
        <v>2025</v>
      </c>
      <c r="Y56" s="298"/>
      <c r="Z56" s="298"/>
      <c r="AA56" s="299"/>
    </row>
    <row r="57" spans="2:27">
      <c r="B57" s="304"/>
      <c r="C57" s="305"/>
      <c r="D57" s="305"/>
      <c r="E57" s="305"/>
      <c r="F57" s="306"/>
      <c r="G57" s="308"/>
      <c r="H57" s="133">
        <f>$H$4</f>
        <v>2022</v>
      </c>
      <c r="I57" s="314"/>
      <c r="J57" s="314"/>
      <c r="K57" s="317"/>
      <c r="L57" s="136" t="s">
        <v>3</v>
      </c>
      <c r="M57" s="134" t="s">
        <v>4</v>
      </c>
      <c r="N57" s="134" t="s">
        <v>5</v>
      </c>
      <c r="O57" s="231" t="s">
        <v>6</v>
      </c>
      <c r="P57" s="136" t="s">
        <v>3</v>
      </c>
      <c r="Q57" s="134" t="s">
        <v>4</v>
      </c>
      <c r="R57" s="134" t="s">
        <v>5</v>
      </c>
      <c r="S57" s="231" t="s">
        <v>6</v>
      </c>
      <c r="T57" s="136" t="s">
        <v>3</v>
      </c>
      <c r="U57" s="134" t="s">
        <v>4</v>
      </c>
      <c r="V57" s="134" t="s">
        <v>5</v>
      </c>
      <c r="W57" s="231" t="s">
        <v>6</v>
      </c>
      <c r="X57" s="134" t="s">
        <v>3</v>
      </c>
      <c r="Y57" s="134" t="s">
        <v>4</v>
      </c>
      <c r="Z57" s="134" t="s">
        <v>5</v>
      </c>
      <c r="AA57" s="137" t="s">
        <v>6</v>
      </c>
    </row>
    <row r="58" spans="2:27" ht="4.3499999999999996" customHeight="1">
      <c r="B58" s="3"/>
      <c r="C58" s="81"/>
      <c r="D58" s="81"/>
      <c r="E58" s="81"/>
      <c r="F58" s="106"/>
      <c r="G58" s="55"/>
      <c r="H58" s="167"/>
      <c r="I58" s="81"/>
      <c r="J58" s="81"/>
      <c r="K58" s="106"/>
      <c r="L58" s="183"/>
      <c r="M58" s="81"/>
      <c r="N58" s="81"/>
      <c r="O58" s="106"/>
      <c r="P58" s="81"/>
      <c r="Q58" s="81"/>
      <c r="R58" s="81"/>
      <c r="S58" s="81"/>
      <c r="T58" s="183"/>
      <c r="U58" s="81"/>
      <c r="V58" s="81"/>
      <c r="W58" s="106"/>
      <c r="X58" s="81"/>
      <c r="Y58" s="81"/>
      <c r="Z58" s="81"/>
      <c r="AA58" s="4"/>
    </row>
    <row r="59" spans="2:27">
      <c r="B59" s="8" t="s">
        <v>22</v>
      </c>
      <c r="C59" s="81"/>
      <c r="D59" s="81"/>
      <c r="E59" s="81"/>
      <c r="F59" s="106"/>
      <c r="G59" s="55"/>
      <c r="H59" s="167"/>
      <c r="I59" s="81"/>
      <c r="J59" s="81"/>
      <c r="K59" s="106"/>
      <c r="L59" s="183"/>
      <c r="M59" s="81"/>
      <c r="N59" s="81"/>
      <c r="O59" s="106"/>
      <c r="P59" s="81"/>
      <c r="Q59" s="81"/>
      <c r="R59" s="81"/>
      <c r="S59" s="81"/>
      <c r="T59" s="183"/>
      <c r="U59" s="81"/>
      <c r="V59" s="81"/>
      <c r="W59" s="106"/>
      <c r="X59" s="81"/>
      <c r="Y59" s="81"/>
      <c r="Z59" s="81"/>
      <c r="AA59" s="4"/>
    </row>
    <row r="60" spans="2:27">
      <c r="B60" s="3"/>
      <c r="C60" s="81" t="s">
        <v>75</v>
      </c>
      <c r="D60" s="81"/>
      <c r="E60" s="81"/>
      <c r="F60" s="106"/>
      <c r="G60" s="55" t="s">
        <v>180</v>
      </c>
      <c r="H60" s="157">
        <v>6.0487781607100146</v>
      </c>
      <c r="I60" s="158">
        <v>10.82001226397216</v>
      </c>
      <c r="J60" s="158">
        <v>8.3885508910527022</v>
      </c>
      <c r="K60" s="159">
        <v>6.3013788059040934</v>
      </c>
      <c r="L60" s="184">
        <v>6.0306455291373453</v>
      </c>
      <c r="M60" s="158">
        <v>5.810060803729769</v>
      </c>
      <c r="N60" s="158">
        <v>7.3935796736256663</v>
      </c>
      <c r="O60" s="159">
        <v>4.9891202813133475</v>
      </c>
      <c r="P60" s="158">
        <v>8.9324312496619029</v>
      </c>
      <c r="Q60" s="158">
        <v>10.842306848455436</v>
      </c>
      <c r="R60" s="158">
        <v>11.197218191600982</v>
      </c>
      <c r="S60" s="158">
        <v>12.246774007329591</v>
      </c>
      <c r="T60" s="184">
        <v>8.9470737267324267</v>
      </c>
      <c r="U60" s="158">
        <v>8.5291656187961706</v>
      </c>
      <c r="V60" s="158">
        <v>8.0637421211533535</v>
      </c>
      <c r="W60" s="159">
        <v>8.0657433894123045</v>
      </c>
      <c r="X60" s="158">
        <v>7.7141096238380555</v>
      </c>
      <c r="Y60" s="158">
        <v>6.6138409302812562</v>
      </c>
      <c r="Z60" s="158">
        <v>5.6975254691054715</v>
      </c>
      <c r="AA60" s="165">
        <v>5.2708807542101823</v>
      </c>
    </row>
    <row r="61" spans="2:27" ht="16.5">
      <c r="B61" s="3"/>
      <c r="C61" s="81" t="s">
        <v>130</v>
      </c>
      <c r="D61" s="81"/>
      <c r="E61" s="81"/>
      <c r="F61" s="106"/>
      <c r="G61" s="55" t="s">
        <v>180</v>
      </c>
      <c r="H61" s="252">
        <v>6.9216614199802962</v>
      </c>
      <c r="I61" s="253">
        <v>10.948159663599611</v>
      </c>
      <c r="J61" s="253">
        <v>8.2515311403244169</v>
      </c>
      <c r="K61" s="254">
        <v>6.1552678482697161</v>
      </c>
      <c r="L61" s="250">
        <v>7.3161563417786653</v>
      </c>
      <c r="M61" s="255">
        <v>6.8390541416921309</v>
      </c>
      <c r="N61" s="255">
        <v>7.8809632891417465</v>
      </c>
      <c r="O61" s="249">
        <v>5.7006596676370833</v>
      </c>
      <c r="P61" s="248">
        <v>9.3012303122571183</v>
      </c>
      <c r="Q61" s="248">
        <v>10.872162165452863</v>
      </c>
      <c r="R61" s="248">
        <v>11.405909198361684</v>
      </c>
      <c r="S61" s="248">
        <v>12.156179045228924</v>
      </c>
      <c r="T61" s="250">
        <v>8.8217140658208422</v>
      </c>
      <c r="U61" s="255">
        <v>8.404144487355893</v>
      </c>
      <c r="V61" s="255">
        <v>7.9154337176291989</v>
      </c>
      <c r="W61" s="249">
        <v>7.9174329277484077</v>
      </c>
      <c r="X61" s="255">
        <v>7.5661609735480795</v>
      </c>
      <c r="Y61" s="255">
        <v>6.4670274599975812</v>
      </c>
      <c r="Z61" s="255">
        <v>5.5516600335303821</v>
      </c>
      <c r="AA61" s="251">
        <v>5.1254573386519553</v>
      </c>
    </row>
    <row r="62" spans="2:27" ht="17.25" thickBot="1">
      <c r="B62" s="77"/>
      <c r="C62" s="108" t="s">
        <v>132</v>
      </c>
      <c r="D62" s="108"/>
      <c r="E62" s="108"/>
      <c r="F62" s="109"/>
      <c r="G62" s="110" t="s">
        <v>180</v>
      </c>
      <c r="H62" s="170">
        <v>-9.7988248778861475E-2</v>
      </c>
      <c r="I62" s="171">
        <v>1.0001656287227831</v>
      </c>
      <c r="J62" s="171">
        <v>2.5822163045796032</v>
      </c>
      <c r="K62" s="172">
        <v>2.9465344396326145</v>
      </c>
      <c r="L62" s="190">
        <v>0.98523357119934474</v>
      </c>
      <c r="M62" s="171">
        <v>-0.53774339083336997</v>
      </c>
      <c r="N62" s="171">
        <v>-0.39517580831358146</v>
      </c>
      <c r="O62" s="172">
        <v>-0.42010798525819837</v>
      </c>
      <c r="P62" s="171">
        <v>0.2511708755645401</v>
      </c>
      <c r="Q62" s="171">
        <v>0.54274019865083289</v>
      </c>
      <c r="R62" s="171">
        <v>1.123878990377932</v>
      </c>
      <c r="S62" s="171">
        <v>2.0753668150621536</v>
      </c>
      <c r="T62" s="190">
        <v>2.3405833413849138</v>
      </c>
      <c r="U62" s="171">
        <v>3.0176160364909066</v>
      </c>
      <c r="V62" s="171">
        <v>2.6561910225364898</v>
      </c>
      <c r="W62" s="172">
        <v>2.3224829037795871</v>
      </c>
      <c r="X62" s="171">
        <v>2.6584485708647918</v>
      </c>
      <c r="Y62" s="171">
        <v>2.8453460502371115</v>
      </c>
      <c r="Z62" s="171">
        <v>3.1708729137044571</v>
      </c>
      <c r="AA62" s="191">
        <v>3.1083707398380227</v>
      </c>
    </row>
    <row r="63" spans="2:27" ht="4.3499999999999996" customHeight="1"/>
    <row r="64" spans="2:27">
      <c r="B64" s="72" t="s">
        <v>140</v>
      </c>
    </row>
    <row r="65" spans="2:2">
      <c r="B65" s="72" t="s">
        <v>195</v>
      </c>
    </row>
    <row r="66" spans="2:2">
      <c r="B66" s="72" t="s">
        <v>152</v>
      </c>
    </row>
    <row r="67" spans="2:2">
      <c r="B67" s="72" t="s">
        <v>196</v>
      </c>
    </row>
    <row r="68" spans="2:2">
      <c r="B68" s="72" t="s">
        <v>153</v>
      </c>
    </row>
    <row r="69" spans="2:2">
      <c r="B69" s="72" t="s">
        <v>154</v>
      </c>
    </row>
  </sheetData>
  <mergeCells count="27">
    <mergeCell ref="J3:J4"/>
    <mergeCell ref="J31:J32"/>
    <mergeCell ref="J56:J57"/>
    <mergeCell ref="B3:F4"/>
    <mergeCell ref="G3:G4"/>
    <mergeCell ref="B56:F57"/>
    <mergeCell ref="I3:I4"/>
    <mergeCell ref="I31:I32"/>
    <mergeCell ref="B31:F32"/>
    <mergeCell ref="G31:G32"/>
    <mergeCell ref="G56:G57"/>
    <mergeCell ref="I56:I57"/>
    <mergeCell ref="K56:K57"/>
    <mergeCell ref="K31:K32"/>
    <mergeCell ref="K3:K4"/>
    <mergeCell ref="L3:O3"/>
    <mergeCell ref="X3:AA3"/>
    <mergeCell ref="X31:AA31"/>
    <mergeCell ref="X56:AA56"/>
    <mergeCell ref="L56:O56"/>
    <mergeCell ref="L31:O31"/>
    <mergeCell ref="T3:W3"/>
    <mergeCell ref="P3:S3"/>
    <mergeCell ref="P31:S31"/>
    <mergeCell ref="T31:W31"/>
    <mergeCell ref="P56:S56"/>
    <mergeCell ref="T56:W56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B1:AA45"/>
  <sheetViews>
    <sheetView zoomScale="85" zoomScaleNormal="85" workbookViewId="0">
      <selection activeCell="I46" sqref="I46"/>
    </sheetView>
  </sheetViews>
  <sheetFormatPr defaultColWidth="9.140625" defaultRowHeight="14.25"/>
  <cols>
    <col min="1" max="5" width="3.140625" style="72" customWidth="1"/>
    <col min="6" max="6" width="33.85546875" style="72" customWidth="1"/>
    <col min="7" max="7" width="22" style="72" customWidth="1"/>
    <col min="8" max="8" width="10.85546875" style="72" customWidth="1"/>
    <col min="9" max="11" width="9.140625" style="72" customWidth="1"/>
    <col min="12" max="23" width="9.140625" style="72"/>
    <col min="24" max="27" width="9.140625" style="72" customWidth="1"/>
    <col min="28" max="16384" width="9.140625" style="72"/>
  </cols>
  <sheetData>
    <row r="1" spans="2:27" ht="22.5" customHeight="1" thickBot="1">
      <c r="B1" s="71" t="s">
        <v>89</v>
      </c>
    </row>
    <row r="2" spans="2:27" ht="30" customHeight="1">
      <c r="B2" s="83" t="str">
        <f>" "&amp;Súhrn!$H$3&amp;"- obchodná a platobná bilancia [objem]"</f>
        <v xml:space="preserve"> Letná strednodobá predikcia (P2Q-2023) - obchodná a platobná bilancia [objem]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5"/>
    </row>
    <row r="3" spans="2:27">
      <c r="B3" s="309" t="s">
        <v>27</v>
      </c>
      <c r="C3" s="310"/>
      <c r="D3" s="310"/>
      <c r="E3" s="310"/>
      <c r="F3" s="311"/>
      <c r="G3" s="312" t="s">
        <v>62</v>
      </c>
      <c r="H3" s="132" t="s">
        <v>32</v>
      </c>
      <c r="I3" s="315">
        <v>2023</v>
      </c>
      <c r="J3" s="315">
        <v>2024</v>
      </c>
      <c r="K3" s="316">
        <v>2025</v>
      </c>
      <c r="L3" s="297">
        <v>2022</v>
      </c>
      <c r="M3" s="298"/>
      <c r="N3" s="298"/>
      <c r="O3" s="300"/>
      <c r="P3" s="297">
        <v>2023</v>
      </c>
      <c r="Q3" s="298"/>
      <c r="R3" s="298"/>
      <c r="S3" s="300"/>
      <c r="T3" s="297">
        <v>2024</v>
      </c>
      <c r="U3" s="298"/>
      <c r="V3" s="298"/>
      <c r="W3" s="300"/>
      <c r="X3" s="298">
        <v>2025</v>
      </c>
      <c r="Y3" s="298"/>
      <c r="Z3" s="298"/>
      <c r="AA3" s="299"/>
    </row>
    <row r="4" spans="2:27">
      <c r="B4" s="304"/>
      <c r="C4" s="305"/>
      <c r="D4" s="305"/>
      <c r="E4" s="305"/>
      <c r="F4" s="306"/>
      <c r="G4" s="308"/>
      <c r="H4" s="195">
        <v>2022</v>
      </c>
      <c r="I4" s="314"/>
      <c r="J4" s="314"/>
      <c r="K4" s="317"/>
      <c r="L4" s="136" t="s">
        <v>3</v>
      </c>
      <c r="M4" s="134" t="s">
        <v>4</v>
      </c>
      <c r="N4" s="134" t="s">
        <v>5</v>
      </c>
      <c r="O4" s="263" t="s">
        <v>6</v>
      </c>
      <c r="P4" s="136" t="s">
        <v>3</v>
      </c>
      <c r="Q4" s="134" t="s">
        <v>4</v>
      </c>
      <c r="R4" s="134" t="s">
        <v>5</v>
      </c>
      <c r="S4" s="263" t="s">
        <v>6</v>
      </c>
      <c r="T4" s="136" t="s">
        <v>3</v>
      </c>
      <c r="U4" s="134" t="s">
        <v>4</v>
      </c>
      <c r="V4" s="134" t="s">
        <v>5</v>
      </c>
      <c r="W4" s="263" t="s">
        <v>6</v>
      </c>
      <c r="X4" s="134" t="s">
        <v>3</v>
      </c>
      <c r="Y4" s="134" t="s">
        <v>4</v>
      </c>
      <c r="Z4" s="134" t="s">
        <v>5</v>
      </c>
      <c r="AA4" s="137" t="s">
        <v>6</v>
      </c>
    </row>
    <row r="5" spans="2:27" ht="3.75" customHeight="1">
      <c r="B5" s="8"/>
      <c r="C5" s="9"/>
      <c r="D5" s="9"/>
      <c r="E5" s="9"/>
      <c r="F5" s="138"/>
      <c r="G5" s="139"/>
      <c r="H5" s="93"/>
      <c r="I5" s="94"/>
      <c r="J5" s="230"/>
      <c r="K5" s="140"/>
      <c r="L5" s="141"/>
      <c r="M5" s="141"/>
      <c r="N5" s="141"/>
      <c r="O5" s="142"/>
      <c r="P5" s="141"/>
      <c r="Q5" s="141"/>
      <c r="R5" s="141"/>
      <c r="S5" s="142"/>
      <c r="T5" s="141"/>
      <c r="U5" s="141"/>
      <c r="V5" s="141"/>
      <c r="W5" s="142"/>
      <c r="X5" s="141"/>
      <c r="Y5" s="141"/>
      <c r="Z5" s="141"/>
      <c r="AA5" s="143"/>
    </row>
    <row r="6" spans="2:27">
      <c r="B6" s="8" t="s">
        <v>46</v>
      </c>
      <c r="C6" s="9"/>
      <c r="D6" s="9"/>
      <c r="E6" s="9"/>
      <c r="F6" s="91"/>
      <c r="G6" s="92"/>
      <c r="H6" s="96"/>
      <c r="I6" s="97"/>
      <c r="J6" s="97"/>
      <c r="K6" s="144"/>
      <c r="L6" s="145"/>
      <c r="M6" s="145"/>
      <c r="N6" s="145"/>
      <c r="O6" s="146"/>
      <c r="P6" s="145"/>
      <c r="Q6" s="145"/>
      <c r="R6" s="145"/>
      <c r="S6" s="146"/>
      <c r="T6" s="145"/>
      <c r="U6" s="145"/>
      <c r="V6" s="145"/>
      <c r="W6" s="146"/>
      <c r="X6" s="145"/>
      <c r="Y6" s="145"/>
      <c r="Z6" s="145"/>
      <c r="AA6" s="147"/>
    </row>
    <row r="7" spans="2:27">
      <c r="B7" s="8"/>
      <c r="C7" s="99" t="s">
        <v>29</v>
      </c>
      <c r="D7" s="9"/>
      <c r="E7" s="9"/>
      <c r="F7" s="91"/>
      <c r="G7" s="55" t="s">
        <v>187</v>
      </c>
      <c r="H7" s="102">
        <v>89892.710864992259</v>
      </c>
      <c r="I7" s="103">
        <v>92824.249353178224</v>
      </c>
      <c r="J7" s="103">
        <v>98557.023017509346</v>
      </c>
      <c r="K7" s="148">
        <v>102283.69058826103</v>
      </c>
      <c r="L7" s="149">
        <v>22193.582755447958</v>
      </c>
      <c r="M7" s="149">
        <v>21908.760260762036</v>
      </c>
      <c r="N7" s="149">
        <v>23019.168801066669</v>
      </c>
      <c r="O7" s="150">
        <v>22771.1990477156</v>
      </c>
      <c r="P7" s="149">
        <v>22793.899183114019</v>
      </c>
      <c r="Q7" s="149">
        <v>22965.22777908844</v>
      </c>
      <c r="R7" s="149">
        <v>23292.787144353148</v>
      </c>
      <c r="S7" s="150">
        <v>23772.335246622628</v>
      </c>
      <c r="T7" s="149">
        <v>24253.40582758277</v>
      </c>
      <c r="U7" s="149">
        <v>24504.632926031765</v>
      </c>
      <c r="V7" s="149">
        <v>24760.37413773247</v>
      </c>
      <c r="W7" s="150">
        <v>25038.610126162341</v>
      </c>
      <c r="X7" s="149">
        <v>25266.312663279899</v>
      </c>
      <c r="Y7" s="149">
        <v>25481.836960461696</v>
      </c>
      <c r="Z7" s="149">
        <v>25671.6141780014</v>
      </c>
      <c r="AA7" s="151">
        <v>25863.926786518037</v>
      </c>
    </row>
    <row r="8" spans="2:27">
      <c r="B8" s="3"/>
      <c r="C8" s="81"/>
      <c r="D8" s="105" t="s">
        <v>47</v>
      </c>
      <c r="E8" s="81"/>
      <c r="F8" s="106"/>
      <c r="G8" s="55" t="s">
        <v>187</v>
      </c>
      <c r="H8" s="102">
        <v>42237.471543468593</v>
      </c>
      <c r="I8" s="103">
        <v>43888.593737574978</v>
      </c>
      <c r="J8" s="103">
        <v>46517.233704984639</v>
      </c>
      <c r="K8" s="148">
        <v>48056.853033505409</v>
      </c>
      <c r="L8" s="103">
        <v>10709.065611696822</v>
      </c>
      <c r="M8" s="103">
        <v>10128.822974742587</v>
      </c>
      <c r="N8" s="103">
        <v>10574.168880203621</v>
      </c>
      <c r="O8" s="148">
        <v>10825.414076825558</v>
      </c>
      <c r="P8" s="103">
        <v>10786.929599928802</v>
      </c>
      <c r="Q8" s="103">
        <v>10858.084817226236</v>
      </c>
      <c r="R8" s="103">
        <v>11010.116866062148</v>
      </c>
      <c r="S8" s="148">
        <v>11233.462454357794</v>
      </c>
      <c r="T8" s="103">
        <v>11459.94311882185</v>
      </c>
      <c r="U8" s="103">
        <v>11572.641117015284</v>
      </c>
      <c r="V8" s="103">
        <v>11683.324804753724</v>
      </c>
      <c r="W8" s="148">
        <v>11801.324664393785</v>
      </c>
      <c r="X8" s="103">
        <v>11894.819250355116</v>
      </c>
      <c r="Y8" s="103">
        <v>11980.868320836125</v>
      </c>
      <c r="Z8" s="103">
        <v>12054.374168708218</v>
      </c>
      <c r="AA8" s="104">
        <v>12126.79129360594</v>
      </c>
    </row>
    <row r="9" spans="2:27" ht="15" customHeight="1">
      <c r="B9" s="3"/>
      <c r="C9" s="81"/>
      <c r="D9" s="105" t="s">
        <v>48</v>
      </c>
      <c r="E9" s="81"/>
      <c r="F9" s="106"/>
      <c r="G9" s="55" t="s">
        <v>187</v>
      </c>
      <c r="H9" s="102">
        <v>47652.937110463943</v>
      </c>
      <c r="I9" s="103">
        <v>48935.655615603253</v>
      </c>
      <c r="J9" s="103">
        <v>52039.789312524692</v>
      </c>
      <c r="K9" s="148">
        <v>54226.837554755635</v>
      </c>
      <c r="L9" s="103">
        <v>11579.942250142758</v>
      </c>
      <c r="M9" s="103">
        <v>11791.810817755317</v>
      </c>
      <c r="N9" s="103">
        <v>12280.671689775932</v>
      </c>
      <c r="O9" s="148">
        <v>12000.512352789936</v>
      </c>
      <c r="P9" s="103">
        <v>12006.969583185217</v>
      </c>
      <c r="Q9" s="103">
        <v>12107.142961862202</v>
      </c>
      <c r="R9" s="103">
        <v>12282.670278291</v>
      </c>
      <c r="S9" s="148">
        <v>12538.872792264834</v>
      </c>
      <c r="T9" s="103">
        <v>12793.462708760919</v>
      </c>
      <c r="U9" s="103">
        <v>12931.991809016479</v>
      </c>
      <c r="V9" s="103">
        <v>13077.049332978746</v>
      </c>
      <c r="W9" s="148">
        <v>13237.285461768555</v>
      </c>
      <c r="X9" s="103">
        <v>13371.493412924785</v>
      </c>
      <c r="Y9" s="103">
        <v>13500.968639625569</v>
      </c>
      <c r="Z9" s="103">
        <v>13617.24000929318</v>
      </c>
      <c r="AA9" s="104">
        <v>13737.135492912097</v>
      </c>
    </row>
    <row r="10" spans="2:27" ht="3.75" customHeight="1">
      <c r="B10" s="3"/>
      <c r="C10" s="81"/>
      <c r="D10" s="81"/>
      <c r="E10" s="81"/>
      <c r="F10" s="106"/>
      <c r="G10" s="55"/>
      <c r="H10" s="102"/>
      <c r="I10" s="103"/>
      <c r="J10" s="103"/>
      <c r="K10" s="148"/>
      <c r="L10" s="103"/>
      <c r="M10" s="103"/>
      <c r="N10" s="103"/>
      <c r="O10" s="148"/>
      <c r="P10" s="103"/>
      <c r="Q10" s="103"/>
      <c r="R10" s="103"/>
      <c r="S10" s="148"/>
      <c r="T10" s="103"/>
      <c r="U10" s="103"/>
      <c r="V10" s="103"/>
      <c r="W10" s="148"/>
      <c r="X10" s="103"/>
      <c r="Y10" s="103"/>
      <c r="Z10" s="103"/>
      <c r="AA10" s="104"/>
    </row>
    <row r="11" spans="2:27" ht="15" customHeight="1">
      <c r="B11" s="3"/>
      <c r="C11" s="81" t="s">
        <v>30</v>
      </c>
      <c r="D11" s="81"/>
      <c r="E11" s="81"/>
      <c r="F11" s="106"/>
      <c r="G11" s="55" t="s">
        <v>187</v>
      </c>
      <c r="H11" s="152">
        <v>88652.908479513106</v>
      </c>
      <c r="I11" s="149">
        <v>90100.287913315711</v>
      </c>
      <c r="J11" s="149">
        <v>94625.514991128279</v>
      </c>
      <c r="K11" s="150">
        <v>97508.736864067003</v>
      </c>
      <c r="L11" s="149">
        <v>21592.46363817856</v>
      </c>
      <c r="M11" s="149">
        <v>21380.974753481783</v>
      </c>
      <c r="N11" s="149">
        <v>22560.335342718601</v>
      </c>
      <c r="O11" s="150">
        <v>23119.134745134161</v>
      </c>
      <c r="P11" s="149">
        <v>21770.769666797431</v>
      </c>
      <c r="Q11" s="149">
        <v>22464.023391900148</v>
      </c>
      <c r="R11" s="149">
        <v>22832.058807408066</v>
      </c>
      <c r="S11" s="150">
        <v>23033.436047210063</v>
      </c>
      <c r="T11" s="149">
        <v>23404.137517180054</v>
      </c>
      <c r="U11" s="149">
        <v>23537.030777026361</v>
      </c>
      <c r="V11" s="149">
        <v>23735.723621664758</v>
      </c>
      <c r="W11" s="150">
        <v>23948.623075257103</v>
      </c>
      <c r="X11" s="149">
        <v>24116.177163776552</v>
      </c>
      <c r="Y11" s="149">
        <v>24284.208042754533</v>
      </c>
      <c r="Z11" s="149">
        <v>24475.953571690508</v>
      </c>
      <c r="AA11" s="151">
        <v>24632.398085845394</v>
      </c>
    </row>
    <row r="12" spans="2:27" ht="15" customHeight="1">
      <c r="B12" s="3"/>
      <c r="C12" s="81"/>
      <c r="D12" s="105" t="s">
        <v>49</v>
      </c>
      <c r="E12" s="81"/>
      <c r="F12" s="106"/>
      <c r="G12" s="55" t="s">
        <v>187</v>
      </c>
      <c r="H12" s="102">
        <v>26343.004056981794</v>
      </c>
      <c r="I12" s="103">
        <v>26735.141611075385</v>
      </c>
      <c r="J12" s="103">
        <v>28077.896329728308</v>
      </c>
      <c r="K12" s="148">
        <v>28933.424617754725</v>
      </c>
      <c r="L12" s="103">
        <v>6483.0955540407513</v>
      </c>
      <c r="M12" s="103">
        <v>6356.5819984496311</v>
      </c>
      <c r="N12" s="103">
        <v>6658.707350205299</v>
      </c>
      <c r="O12" s="148">
        <v>6844.6191542861125</v>
      </c>
      <c r="P12" s="103">
        <v>6459.9639302363958</v>
      </c>
      <c r="Q12" s="103">
        <v>6665.6706703841992</v>
      </c>
      <c r="R12" s="103">
        <v>6774.8765250975785</v>
      </c>
      <c r="S12" s="148">
        <v>6834.6304853572119</v>
      </c>
      <c r="T12" s="103">
        <v>6944.6274290364199</v>
      </c>
      <c r="U12" s="103">
        <v>6984.0603787353893</v>
      </c>
      <c r="V12" s="103">
        <v>7043.0178078573217</v>
      </c>
      <c r="W12" s="148">
        <v>7106.1907140991752</v>
      </c>
      <c r="X12" s="103">
        <v>7155.9084496117612</v>
      </c>
      <c r="Y12" s="103">
        <v>7205.7676614805596</v>
      </c>
      <c r="Z12" s="103">
        <v>7262.6636380430964</v>
      </c>
      <c r="AA12" s="104">
        <v>7309.084868619304</v>
      </c>
    </row>
    <row r="13" spans="2:27" ht="15" customHeight="1">
      <c r="B13" s="3"/>
      <c r="C13" s="81"/>
      <c r="D13" s="105" t="s">
        <v>50</v>
      </c>
      <c r="E13" s="81"/>
      <c r="F13" s="106"/>
      <c r="G13" s="55" t="s">
        <v>187</v>
      </c>
      <c r="H13" s="102">
        <v>62296.004415023184</v>
      </c>
      <c r="I13" s="103">
        <v>63365.146302240319</v>
      </c>
      <c r="J13" s="103">
        <v>66547.61866139996</v>
      </c>
      <c r="K13" s="148">
        <v>68575.312246312242</v>
      </c>
      <c r="L13" s="103">
        <v>15333.653218354892</v>
      </c>
      <c r="M13" s="103">
        <v>14925.59967640051</v>
      </c>
      <c r="N13" s="103">
        <v>15814.170585760568</v>
      </c>
      <c r="O13" s="148">
        <v>16222.580934507212</v>
      </c>
      <c r="P13" s="103">
        <v>15310.805736561031</v>
      </c>
      <c r="Q13" s="103">
        <v>15798.352721515947</v>
      </c>
      <c r="R13" s="103">
        <v>16057.182282310489</v>
      </c>
      <c r="S13" s="148">
        <v>16198.805561852851</v>
      </c>
      <c r="T13" s="103">
        <v>16459.51008814363</v>
      </c>
      <c r="U13" s="103">
        <v>16552.970398290967</v>
      </c>
      <c r="V13" s="103">
        <v>16692.705813807435</v>
      </c>
      <c r="W13" s="148">
        <v>16842.432361157924</v>
      </c>
      <c r="X13" s="103">
        <v>16960.268714164784</v>
      </c>
      <c r="Y13" s="103">
        <v>17078.440381273966</v>
      </c>
      <c r="Z13" s="103">
        <v>17213.289933647404</v>
      </c>
      <c r="AA13" s="104">
        <v>17323.313217226081</v>
      </c>
    </row>
    <row r="14" spans="2:27" ht="3.75" customHeight="1">
      <c r="B14" s="3"/>
      <c r="C14" s="81"/>
      <c r="D14" s="81"/>
      <c r="E14" s="81"/>
      <c r="F14" s="106"/>
      <c r="G14" s="55"/>
      <c r="H14" s="102"/>
      <c r="I14" s="103"/>
      <c r="J14" s="103"/>
      <c r="K14" s="148"/>
      <c r="L14" s="103"/>
      <c r="M14" s="103"/>
      <c r="N14" s="103"/>
      <c r="O14" s="148"/>
      <c r="P14" s="103"/>
      <c r="Q14" s="103"/>
      <c r="R14" s="103"/>
      <c r="S14" s="148"/>
      <c r="T14" s="103"/>
      <c r="U14" s="103"/>
      <c r="V14" s="103"/>
      <c r="W14" s="148"/>
      <c r="X14" s="103"/>
      <c r="Y14" s="103"/>
      <c r="Z14" s="103"/>
      <c r="AA14" s="104"/>
    </row>
    <row r="15" spans="2:27" ht="15" customHeight="1">
      <c r="B15" s="3"/>
      <c r="C15" s="81" t="s">
        <v>31</v>
      </c>
      <c r="D15" s="81"/>
      <c r="E15" s="81"/>
      <c r="F15" s="106"/>
      <c r="G15" s="55" t="s">
        <v>187</v>
      </c>
      <c r="H15" s="152">
        <v>1239.8023854791572</v>
      </c>
      <c r="I15" s="149">
        <v>2723.9614398625272</v>
      </c>
      <c r="J15" s="149">
        <v>3931.5080263810705</v>
      </c>
      <c r="K15" s="150">
        <v>4774.9537241940452</v>
      </c>
      <c r="L15" s="149">
        <v>601.11911726939798</v>
      </c>
      <c r="M15" s="149">
        <v>527.7855072802522</v>
      </c>
      <c r="N15" s="149">
        <v>458.83345834806823</v>
      </c>
      <c r="O15" s="150">
        <v>-347.93569741856118</v>
      </c>
      <c r="P15" s="149">
        <v>1023.1295163165887</v>
      </c>
      <c r="Q15" s="149">
        <v>501.20438718829246</v>
      </c>
      <c r="R15" s="149">
        <v>460.72833694508154</v>
      </c>
      <c r="S15" s="150">
        <v>738.89919941256449</v>
      </c>
      <c r="T15" s="149">
        <v>849.26831040271645</v>
      </c>
      <c r="U15" s="149">
        <v>967.6021490054045</v>
      </c>
      <c r="V15" s="149">
        <v>1024.6505160677116</v>
      </c>
      <c r="W15" s="150">
        <v>1089.987050905238</v>
      </c>
      <c r="X15" s="149">
        <v>1150.1354995033471</v>
      </c>
      <c r="Y15" s="149">
        <v>1197.6289177071631</v>
      </c>
      <c r="Z15" s="149">
        <v>1195.660606310892</v>
      </c>
      <c r="AA15" s="151">
        <v>1231.528700672643</v>
      </c>
    </row>
    <row r="16" spans="2:27" ht="4.3499999999999996" customHeight="1">
      <c r="B16" s="8"/>
      <c r="C16" s="81"/>
      <c r="D16" s="81"/>
      <c r="E16" s="81"/>
      <c r="F16" s="106"/>
      <c r="G16" s="55"/>
      <c r="H16" s="152"/>
      <c r="I16" s="149"/>
      <c r="J16" s="149"/>
      <c r="K16" s="150"/>
      <c r="L16" s="149"/>
      <c r="M16" s="149"/>
      <c r="N16" s="149"/>
      <c r="O16" s="150"/>
      <c r="P16" s="149"/>
      <c r="Q16" s="149"/>
      <c r="R16" s="149"/>
      <c r="S16" s="150"/>
      <c r="T16" s="149"/>
      <c r="U16" s="149"/>
      <c r="V16" s="149"/>
      <c r="W16" s="150"/>
      <c r="X16" s="149"/>
      <c r="Y16" s="149"/>
      <c r="Z16" s="149"/>
      <c r="AA16" s="151"/>
    </row>
    <row r="17" spans="2:27" ht="15" customHeight="1">
      <c r="B17" s="8" t="s">
        <v>51</v>
      </c>
      <c r="C17" s="9"/>
      <c r="D17" s="9"/>
      <c r="E17" s="9"/>
      <c r="F17" s="91"/>
      <c r="G17" s="55"/>
      <c r="H17" s="152"/>
      <c r="I17" s="149"/>
      <c r="J17" s="149"/>
      <c r="K17" s="150"/>
      <c r="L17" s="149"/>
      <c r="M17" s="149"/>
      <c r="N17" s="149"/>
      <c r="O17" s="150"/>
      <c r="P17" s="149"/>
      <c r="Q17" s="149"/>
      <c r="R17" s="149"/>
      <c r="S17" s="150"/>
      <c r="T17" s="149"/>
      <c r="U17" s="149"/>
      <c r="V17" s="149"/>
      <c r="W17" s="150"/>
      <c r="X17" s="149"/>
      <c r="Y17" s="149"/>
      <c r="Z17" s="149"/>
      <c r="AA17" s="151"/>
    </row>
    <row r="18" spans="2:27" ht="15" customHeight="1">
      <c r="B18" s="8"/>
      <c r="C18" s="99" t="s">
        <v>29</v>
      </c>
      <c r="D18" s="9"/>
      <c r="E18" s="9"/>
      <c r="F18" s="91"/>
      <c r="G18" s="55" t="s">
        <v>188</v>
      </c>
      <c r="H18" s="152">
        <v>108441.45070937084</v>
      </c>
      <c r="I18" s="149">
        <v>115552.43670832185</v>
      </c>
      <c r="J18" s="149">
        <v>125995.34139602384</v>
      </c>
      <c r="K18" s="150">
        <v>133996.65688203115</v>
      </c>
      <c r="L18" s="153"/>
      <c r="M18" s="153"/>
      <c r="N18" s="153"/>
      <c r="O18" s="154"/>
      <c r="P18" s="155"/>
      <c r="Q18" s="155"/>
      <c r="R18" s="155"/>
      <c r="S18" s="154"/>
      <c r="T18" s="155"/>
      <c r="U18" s="155"/>
      <c r="V18" s="155"/>
      <c r="W18" s="154"/>
      <c r="X18" s="155"/>
      <c r="Y18" s="155"/>
      <c r="Z18" s="155"/>
      <c r="AA18" s="156"/>
    </row>
    <row r="19" spans="2:27" ht="15" customHeight="1">
      <c r="B19" s="3"/>
      <c r="C19" s="81" t="s">
        <v>30</v>
      </c>
      <c r="D19" s="81"/>
      <c r="E19" s="81"/>
      <c r="F19" s="106"/>
      <c r="G19" s="55" t="s">
        <v>188</v>
      </c>
      <c r="H19" s="152">
        <v>115074.39356833126</v>
      </c>
      <c r="I19" s="149">
        <v>116421.29250766407</v>
      </c>
      <c r="J19" s="149">
        <v>125389.57097040303</v>
      </c>
      <c r="K19" s="150">
        <v>131571.42823274157</v>
      </c>
      <c r="L19" s="153"/>
      <c r="M19" s="153"/>
      <c r="N19" s="153"/>
      <c r="O19" s="154"/>
      <c r="P19" s="155"/>
      <c r="Q19" s="155"/>
      <c r="R19" s="155"/>
      <c r="S19" s="154"/>
      <c r="T19" s="155"/>
      <c r="U19" s="155"/>
      <c r="V19" s="155"/>
      <c r="W19" s="154"/>
      <c r="X19" s="155"/>
      <c r="Y19" s="155"/>
      <c r="Z19" s="155"/>
      <c r="AA19" s="156"/>
    </row>
    <row r="20" spans="2:27" ht="3.75" customHeight="1">
      <c r="B20" s="3"/>
      <c r="C20" s="81"/>
      <c r="D20" s="105"/>
      <c r="E20" s="81"/>
      <c r="F20" s="106"/>
      <c r="G20" s="55"/>
      <c r="H20" s="152"/>
      <c r="I20" s="149"/>
      <c r="J20" s="149"/>
      <c r="K20" s="150"/>
      <c r="L20" s="155"/>
      <c r="M20" s="155"/>
      <c r="N20" s="155"/>
      <c r="O20" s="154"/>
      <c r="P20" s="155"/>
      <c r="Q20" s="155"/>
      <c r="R20" s="155"/>
      <c r="S20" s="154"/>
      <c r="T20" s="155"/>
      <c r="U20" s="155"/>
      <c r="V20" s="155"/>
      <c r="W20" s="154"/>
      <c r="X20" s="155"/>
      <c r="Y20" s="155"/>
      <c r="Z20" s="155"/>
      <c r="AA20" s="156"/>
    </row>
    <row r="21" spans="2:27" ht="15" customHeight="1">
      <c r="B21" s="3"/>
      <c r="C21" s="99" t="s">
        <v>79</v>
      </c>
      <c r="D21" s="81"/>
      <c r="E21" s="81"/>
      <c r="F21" s="106"/>
      <c r="G21" s="55" t="s">
        <v>188</v>
      </c>
      <c r="H21" s="152">
        <v>-6249.8579710146405</v>
      </c>
      <c r="I21" s="149">
        <v>-868.8557993422146</v>
      </c>
      <c r="J21" s="149">
        <v>605.77042562079805</v>
      </c>
      <c r="K21" s="150">
        <v>2425.2286492895892</v>
      </c>
      <c r="L21" s="155"/>
      <c r="M21" s="155"/>
      <c r="N21" s="155"/>
      <c r="O21" s="154"/>
      <c r="P21" s="155"/>
      <c r="Q21" s="155"/>
      <c r="R21" s="155"/>
      <c r="S21" s="154"/>
      <c r="T21" s="155"/>
      <c r="U21" s="155"/>
      <c r="V21" s="155"/>
      <c r="W21" s="154"/>
      <c r="X21" s="155"/>
      <c r="Y21" s="155"/>
      <c r="Z21" s="155"/>
      <c r="AA21" s="156"/>
    </row>
    <row r="22" spans="2:27" ht="15" customHeight="1">
      <c r="B22" s="8"/>
      <c r="C22" s="99" t="s">
        <v>79</v>
      </c>
      <c r="D22" s="81"/>
      <c r="E22" s="81"/>
      <c r="F22" s="106"/>
      <c r="G22" s="55" t="s">
        <v>162</v>
      </c>
      <c r="H22" s="157">
        <v>-5.6997251192791625</v>
      </c>
      <c r="I22" s="158">
        <v>-0.71260388546168529</v>
      </c>
      <c r="J22" s="158">
        <v>0.46220682315090672</v>
      </c>
      <c r="K22" s="159">
        <v>1.7400777560653733</v>
      </c>
      <c r="L22" s="155"/>
      <c r="M22" s="155"/>
      <c r="N22" s="155"/>
      <c r="O22" s="154"/>
      <c r="P22" s="155"/>
      <c r="Q22" s="155"/>
      <c r="R22" s="155"/>
      <c r="S22" s="154"/>
      <c r="T22" s="155"/>
      <c r="U22" s="155"/>
      <c r="V22" s="155"/>
      <c r="W22" s="154"/>
      <c r="X22" s="155"/>
      <c r="Y22" s="155"/>
      <c r="Z22" s="155"/>
      <c r="AA22" s="156"/>
    </row>
    <row r="23" spans="2:27" ht="15" customHeight="1">
      <c r="B23" s="3"/>
      <c r="C23" s="99" t="s">
        <v>52</v>
      </c>
      <c r="D23" s="81"/>
      <c r="E23" s="81"/>
      <c r="F23" s="106"/>
      <c r="G23" s="55" t="s">
        <v>188</v>
      </c>
      <c r="H23" s="152">
        <v>-8937.9667268848989</v>
      </c>
      <c r="I23" s="149">
        <v>-3040.58722415596</v>
      </c>
      <c r="J23" s="149">
        <v>-2348.944749928326</v>
      </c>
      <c r="K23" s="150">
        <v>-634.67674416123327</v>
      </c>
      <c r="L23" s="155"/>
      <c r="M23" s="155"/>
      <c r="N23" s="155"/>
      <c r="O23" s="154"/>
      <c r="P23" s="155"/>
      <c r="Q23" s="155"/>
      <c r="R23" s="155"/>
      <c r="S23" s="154"/>
      <c r="T23" s="155"/>
      <c r="U23" s="155"/>
      <c r="V23" s="155"/>
      <c r="W23" s="154"/>
      <c r="X23" s="155"/>
      <c r="Y23" s="155"/>
      <c r="Z23" s="155"/>
      <c r="AA23" s="156"/>
    </row>
    <row r="24" spans="2:27" ht="15" customHeight="1">
      <c r="B24" s="3"/>
      <c r="C24" s="99" t="s">
        <v>52</v>
      </c>
      <c r="D24" s="81"/>
      <c r="E24" s="81"/>
      <c r="F24" s="106"/>
      <c r="G24" s="55" t="s">
        <v>162</v>
      </c>
      <c r="H24" s="157">
        <v>-8.1512177884318646</v>
      </c>
      <c r="I24" s="158">
        <v>-2.4937789120577536</v>
      </c>
      <c r="J24" s="158">
        <v>-1.7922603096853742</v>
      </c>
      <c r="K24" s="159">
        <v>-0.45537433558293927</v>
      </c>
      <c r="L24" s="155"/>
      <c r="M24" s="155"/>
      <c r="N24" s="155"/>
      <c r="O24" s="154"/>
      <c r="P24" s="155"/>
      <c r="Q24" s="155"/>
      <c r="R24" s="155"/>
      <c r="S24" s="154"/>
      <c r="T24" s="155"/>
      <c r="U24" s="155"/>
      <c r="V24" s="155"/>
      <c r="W24" s="154"/>
      <c r="X24" s="155"/>
      <c r="Y24" s="155"/>
      <c r="Z24" s="155"/>
      <c r="AA24" s="156"/>
    </row>
    <row r="25" spans="2:27" ht="15" customHeight="1" thickBot="1">
      <c r="B25" s="77"/>
      <c r="C25" s="130" t="s">
        <v>53</v>
      </c>
      <c r="D25" s="108"/>
      <c r="E25" s="108"/>
      <c r="F25" s="109"/>
      <c r="G25" s="110" t="s">
        <v>189</v>
      </c>
      <c r="H25" s="111">
        <v>109651.91899999999</v>
      </c>
      <c r="I25" s="112">
        <v>121926.89614361222</v>
      </c>
      <c r="J25" s="112">
        <v>131060.46801542326</v>
      </c>
      <c r="K25" s="160">
        <v>139374.72856232955</v>
      </c>
      <c r="L25" s="161"/>
      <c r="M25" s="161"/>
      <c r="N25" s="161"/>
      <c r="O25" s="162"/>
      <c r="P25" s="161"/>
      <c r="Q25" s="161"/>
      <c r="R25" s="161"/>
      <c r="S25" s="162"/>
      <c r="T25" s="161"/>
      <c r="U25" s="161"/>
      <c r="V25" s="161"/>
      <c r="W25" s="162"/>
      <c r="X25" s="161"/>
      <c r="Y25" s="161"/>
      <c r="Z25" s="161"/>
      <c r="AA25" s="163"/>
    </row>
    <row r="26" spans="2:27" ht="15" thickBot="1"/>
    <row r="27" spans="2:27" ht="30" customHeight="1">
      <c r="B27" s="83" t="str">
        <f>" "&amp;Súhrn!$H$3&amp;"- obchodná a platobná bilancia [zmena oproti predchádzajúcemu obdobiu]"</f>
        <v xml:space="preserve"> Letná strednodobá predikcia (P2Q-2023) - obchodná a platobná bilancia [zmena oproti predchádzajúcemu obdobiu]</v>
      </c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5"/>
    </row>
    <row r="28" spans="2:27">
      <c r="B28" s="309" t="s">
        <v>27</v>
      </c>
      <c r="C28" s="310"/>
      <c r="D28" s="310"/>
      <c r="E28" s="310"/>
      <c r="F28" s="311"/>
      <c r="G28" s="312" t="s">
        <v>62</v>
      </c>
      <c r="H28" s="132" t="str">
        <f t="shared" ref="H28:L28" si="0">H$3</f>
        <v>Skutočnosť</v>
      </c>
      <c r="I28" s="315">
        <f t="shared" si="0"/>
        <v>2023</v>
      </c>
      <c r="J28" s="315">
        <f t="shared" si="0"/>
        <v>2024</v>
      </c>
      <c r="K28" s="316">
        <f t="shared" si="0"/>
        <v>2025</v>
      </c>
      <c r="L28" s="297">
        <f t="shared" si="0"/>
        <v>2022</v>
      </c>
      <c r="M28" s="298"/>
      <c r="N28" s="298"/>
      <c r="O28" s="298"/>
      <c r="P28" s="297">
        <f>P$3</f>
        <v>2023</v>
      </c>
      <c r="Q28" s="298"/>
      <c r="R28" s="298"/>
      <c r="S28" s="298"/>
      <c r="T28" s="297">
        <f>T$3</f>
        <v>2024</v>
      </c>
      <c r="U28" s="298"/>
      <c r="V28" s="298"/>
      <c r="W28" s="298"/>
      <c r="X28" s="297">
        <f>X$3</f>
        <v>2025</v>
      </c>
      <c r="Y28" s="298"/>
      <c r="Z28" s="298"/>
      <c r="AA28" s="299"/>
    </row>
    <row r="29" spans="2:27">
      <c r="B29" s="304"/>
      <c r="C29" s="305"/>
      <c r="D29" s="305"/>
      <c r="E29" s="305"/>
      <c r="F29" s="306"/>
      <c r="G29" s="308"/>
      <c r="H29" s="133">
        <f>$H$4</f>
        <v>2022</v>
      </c>
      <c r="I29" s="314"/>
      <c r="J29" s="314"/>
      <c r="K29" s="317"/>
      <c r="L29" s="134" t="s">
        <v>3</v>
      </c>
      <c r="M29" s="134" t="s">
        <v>4</v>
      </c>
      <c r="N29" s="134" t="s">
        <v>5</v>
      </c>
      <c r="O29" s="135" t="s">
        <v>6</v>
      </c>
      <c r="P29" s="136" t="s">
        <v>3</v>
      </c>
      <c r="Q29" s="134" t="s">
        <v>4</v>
      </c>
      <c r="R29" s="134" t="s">
        <v>5</v>
      </c>
      <c r="S29" s="135" t="s">
        <v>6</v>
      </c>
      <c r="T29" s="136" t="s">
        <v>3</v>
      </c>
      <c r="U29" s="134" t="s">
        <v>4</v>
      </c>
      <c r="V29" s="134" t="s">
        <v>5</v>
      </c>
      <c r="W29" s="135" t="s">
        <v>6</v>
      </c>
      <c r="X29" s="134" t="s">
        <v>3</v>
      </c>
      <c r="Y29" s="134" t="s">
        <v>4</v>
      </c>
      <c r="Z29" s="134" t="s">
        <v>5</v>
      </c>
      <c r="AA29" s="137" t="s">
        <v>6</v>
      </c>
    </row>
    <row r="30" spans="2:27" ht="4.3499999999999996" customHeight="1">
      <c r="B30" s="8"/>
      <c r="C30" s="9"/>
      <c r="D30" s="9"/>
      <c r="E30" s="9"/>
      <c r="F30" s="138"/>
      <c r="G30" s="139"/>
      <c r="H30" s="93"/>
      <c r="I30" s="94"/>
      <c r="J30" s="230"/>
      <c r="K30" s="140"/>
      <c r="L30" s="141"/>
      <c r="M30" s="141"/>
      <c r="N30" s="141"/>
      <c r="O30" s="142"/>
      <c r="P30" s="141"/>
      <c r="Q30" s="141"/>
      <c r="R30" s="141"/>
      <c r="S30" s="142"/>
      <c r="T30" s="141"/>
      <c r="U30" s="141"/>
      <c r="V30" s="141"/>
      <c r="W30" s="142"/>
      <c r="X30" s="141"/>
      <c r="Y30" s="141"/>
      <c r="Z30" s="141"/>
      <c r="AA30" s="143"/>
    </row>
    <row r="31" spans="2:27">
      <c r="B31" s="8" t="s">
        <v>46</v>
      </c>
      <c r="C31" s="9"/>
      <c r="D31" s="9"/>
      <c r="E31" s="9"/>
      <c r="F31" s="91"/>
      <c r="G31" s="92"/>
      <c r="H31" s="93"/>
      <c r="I31" s="94"/>
      <c r="J31" s="230"/>
      <c r="K31" s="140"/>
      <c r="L31" s="141"/>
      <c r="M31" s="141"/>
      <c r="N31" s="141"/>
      <c r="O31" s="142"/>
      <c r="P31" s="141"/>
      <c r="Q31" s="141"/>
      <c r="R31" s="141"/>
      <c r="S31" s="142"/>
      <c r="T31" s="141"/>
      <c r="U31" s="141"/>
      <c r="V31" s="141"/>
      <c r="W31" s="142"/>
      <c r="X31" s="141"/>
      <c r="Y31" s="141"/>
      <c r="Z31" s="141"/>
      <c r="AA31" s="143"/>
    </row>
    <row r="32" spans="2:27">
      <c r="B32" s="8"/>
      <c r="C32" s="99" t="s">
        <v>29</v>
      </c>
      <c r="D32" s="9"/>
      <c r="E32" s="9"/>
      <c r="F32" s="91"/>
      <c r="G32" s="55" t="s">
        <v>180</v>
      </c>
      <c r="H32" s="27">
        <v>2.4404791784291291</v>
      </c>
      <c r="I32" s="225">
        <v>3.2611526117938325</v>
      </c>
      <c r="J32" s="225">
        <v>6.1759440063113686</v>
      </c>
      <c r="K32" s="164">
        <v>3.7812298471004056</v>
      </c>
      <c r="L32" s="176">
        <v>0.99795247505556972</v>
      </c>
      <c r="M32" s="176">
        <v>-1.2833551834527697</v>
      </c>
      <c r="N32" s="176">
        <v>5.0683312386841948</v>
      </c>
      <c r="O32" s="159">
        <v>-1.0772315694543124</v>
      </c>
      <c r="P32" s="176">
        <v>9.9687923112242061E-2</v>
      </c>
      <c r="Q32" s="176">
        <v>0.75164233463549124</v>
      </c>
      <c r="R32" s="176">
        <v>1.4263275261871229</v>
      </c>
      <c r="S32" s="159">
        <v>2.0587836882617836</v>
      </c>
      <c r="T32" s="176">
        <v>2.0236572300085243</v>
      </c>
      <c r="U32" s="176">
        <v>1.0358425543817162</v>
      </c>
      <c r="V32" s="176">
        <v>1.0436443282895596</v>
      </c>
      <c r="W32" s="159">
        <v>1.1237147988239116</v>
      </c>
      <c r="X32" s="176">
        <v>0.90940565778304006</v>
      </c>
      <c r="Y32" s="176">
        <v>0.85301048892276299</v>
      </c>
      <c r="Z32" s="176">
        <v>0.74475485356164484</v>
      </c>
      <c r="AA32" s="165">
        <v>0.74912550174362025</v>
      </c>
    </row>
    <row r="33" spans="2:27">
      <c r="B33" s="3"/>
      <c r="C33" s="81"/>
      <c r="D33" s="105" t="s">
        <v>47</v>
      </c>
      <c r="E33" s="81"/>
      <c r="F33" s="106"/>
      <c r="G33" s="55" t="s">
        <v>180</v>
      </c>
      <c r="H33" s="27">
        <v>-1.0124409112015371</v>
      </c>
      <c r="I33" s="225">
        <v>3.9091407079307174</v>
      </c>
      <c r="J33" s="225">
        <v>5.9893465330131335</v>
      </c>
      <c r="K33" s="164">
        <v>3.3097826459009667</v>
      </c>
      <c r="L33" s="226">
        <v>-1.172725083969496</v>
      </c>
      <c r="M33" s="226">
        <v>-5.4182377622233702</v>
      </c>
      <c r="N33" s="226">
        <v>4.3968179379929637</v>
      </c>
      <c r="O33" s="166">
        <v>2.3760278416992549</v>
      </c>
      <c r="P33" s="226">
        <v>-0.35550119952586101</v>
      </c>
      <c r="Q33" s="226">
        <v>0.65964291912968065</v>
      </c>
      <c r="R33" s="226">
        <v>1.4001737083018071</v>
      </c>
      <c r="S33" s="166">
        <v>2.0285487521398693</v>
      </c>
      <c r="T33" s="226">
        <v>2.0161251740882165</v>
      </c>
      <c r="U33" s="226">
        <v>0.98340800669716089</v>
      </c>
      <c r="V33" s="226">
        <v>0.95642547469738304</v>
      </c>
      <c r="W33" s="166">
        <v>1.0099852705631349</v>
      </c>
      <c r="X33" s="226">
        <v>0.79223806326942281</v>
      </c>
      <c r="Y33" s="226">
        <v>0.72341637707896211</v>
      </c>
      <c r="Z33" s="226">
        <v>0.61352688222319784</v>
      </c>
      <c r="AA33" s="121">
        <v>0.60075391624816632</v>
      </c>
    </row>
    <row r="34" spans="2:27" ht="15" customHeight="1">
      <c r="B34" s="3"/>
      <c r="C34" s="81"/>
      <c r="D34" s="105" t="s">
        <v>48</v>
      </c>
      <c r="E34" s="81"/>
      <c r="F34" s="106"/>
      <c r="G34" s="55" t="s">
        <v>180</v>
      </c>
      <c r="H34" s="27">
        <v>5.6661660540012946</v>
      </c>
      <c r="I34" s="225">
        <v>2.6917931672623752</v>
      </c>
      <c r="J34" s="225">
        <v>6.3432964325743626</v>
      </c>
      <c r="K34" s="164">
        <v>4.2026462272870333</v>
      </c>
      <c r="L34" s="226">
        <v>3.1104629612938481</v>
      </c>
      <c r="M34" s="226">
        <v>1.8296167894096982</v>
      </c>
      <c r="N34" s="226">
        <v>4.1457659012347818</v>
      </c>
      <c r="O34" s="166">
        <v>-2.2813030432141375</v>
      </c>
      <c r="P34" s="226">
        <v>5.3807955905966764E-2</v>
      </c>
      <c r="Q34" s="226">
        <v>0.83429359908824097</v>
      </c>
      <c r="R34" s="226">
        <v>1.4497831320048959</v>
      </c>
      <c r="S34" s="166">
        <v>2.0858861157142599</v>
      </c>
      <c r="T34" s="226">
        <v>2.0304051306201814</v>
      </c>
      <c r="U34" s="226">
        <v>1.0828116156597503</v>
      </c>
      <c r="V34" s="226">
        <v>1.1216951425930404</v>
      </c>
      <c r="W34" s="166">
        <v>1.2253232721674721</v>
      </c>
      <c r="X34" s="226">
        <v>1.0138630880465911</v>
      </c>
      <c r="Y34" s="226">
        <v>0.96829294008126965</v>
      </c>
      <c r="Z34" s="226">
        <v>0.86120761236607279</v>
      </c>
      <c r="AA34" s="121">
        <v>0.88046831470323639</v>
      </c>
    </row>
    <row r="35" spans="2:27" ht="4.3499999999999996" customHeight="1">
      <c r="B35" s="3"/>
      <c r="C35" s="81"/>
      <c r="D35" s="81"/>
      <c r="E35" s="81"/>
      <c r="F35" s="106"/>
      <c r="G35" s="55"/>
      <c r="H35" s="157"/>
      <c r="K35" s="106"/>
      <c r="O35" s="106"/>
      <c r="S35" s="106"/>
      <c r="W35" s="106"/>
      <c r="AA35" s="4"/>
    </row>
    <row r="36" spans="2:27" ht="15" customHeight="1">
      <c r="B36" s="3"/>
      <c r="C36" s="81" t="s">
        <v>30</v>
      </c>
      <c r="D36" s="81"/>
      <c r="E36" s="81"/>
      <c r="F36" s="106"/>
      <c r="G36" s="55" t="s">
        <v>180</v>
      </c>
      <c r="H36" s="27">
        <v>4.2878581828229585</v>
      </c>
      <c r="I36" s="176">
        <v>1.6326361521879136</v>
      </c>
      <c r="J36" s="176">
        <v>5.0224335377998273</v>
      </c>
      <c r="K36" s="159">
        <v>3.0469814332942207</v>
      </c>
      <c r="L36" s="176">
        <v>1.3839061417439495</v>
      </c>
      <c r="M36" s="176">
        <v>-0.97945694498164926</v>
      </c>
      <c r="N36" s="176">
        <v>5.5159346233490254</v>
      </c>
      <c r="O36" s="159">
        <v>2.4769108877449071</v>
      </c>
      <c r="P36" s="176">
        <v>-5.832247154580557</v>
      </c>
      <c r="Q36" s="176">
        <v>3.1843326428647032</v>
      </c>
      <c r="R36" s="176">
        <v>1.6383325866755598</v>
      </c>
      <c r="S36" s="159">
        <v>0.88199334760234649</v>
      </c>
      <c r="T36" s="176">
        <v>1.6094058620267759</v>
      </c>
      <c r="U36" s="176">
        <v>0.56781951374517803</v>
      </c>
      <c r="V36" s="176">
        <v>0.84417124029228319</v>
      </c>
      <c r="W36" s="159">
        <v>0.89695792294286036</v>
      </c>
      <c r="X36" s="176">
        <v>0.69963975796403588</v>
      </c>
      <c r="Y36" s="176">
        <v>0.69675586572803638</v>
      </c>
      <c r="Z36" s="176">
        <v>0.78958938499616238</v>
      </c>
      <c r="AA36" s="165">
        <v>0.63917638059190551</v>
      </c>
    </row>
    <row r="37" spans="2:27" ht="15" customHeight="1">
      <c r="B37" s="3"/>
      <c r="C37" s="81"/>
      <c r="D37" s="105" t="s">
        <v>49</v>
      </c>
      <c r="E37" s="81"/>
      <c r="F37" s="106"/>
      <c r="G37" s="55" t="s">
        <v>180</v>
      </c>
      <c r="H37" s="27">
        <v>4.4819510546838757</v>
      </c>
      <c r="I37" s="225">
        <v>1.4885832809552539</v>
      </c>
      <c r="J37" s="225">
        <v>5.0224335377998131</v>
      </c>
      <c r="K37" s="164">
        <v>3.0469814332942065</v>
      </c>
      <c r="L37" s="226">
        <v>3.4382290916472584</v>
      </c>
      <c r="M37" s="226">
        <v>-1.9514374658918427</v>
      </c>
      <c r="N37" s="226">
        <v>4.7529529522211078</v>
      </c>
      <c r="O37" s="166">
        <v>2.7920104354050181</v>
      </c>
      <c r="P37" s="226">
        <v>-5.6198192387204529</v>
      </c>
      <c r="Q37" s="226">
        <v>3.1843326428647032</v>
      </c>
      <c r="R37" s="226">
        <v>1.6383325866755598</v>
      </c>
      <c r="S37" s="166">
        <v>0.88199334760234649</v>
      </c>
      <c r="T37" s="225">
        <v>1.6094058620267759</v>
      </c>
      <c r="U37" s="226">
        <v>0.56781951374517803</v>
      </c>
      <c r="V37" s="226">
        <v>0.84417124029228319</v>
      </c>
      <c r="W37" s="166">
        <v>0.89695792294286036</v>
      </c>
      <c r="X37" s="226">
        <v>0.69963975796403588</v>
      </c>
      <c r="Y37" s="226">
        <v>0.69675586572803638</v>
      </c>
      <c r="Z37" s="226">
        <v>0.78958938499616238</v>
      </c>
      <c r="AA37" s="121">
        <v>0.63917638059190551</v>
      </c>
    </row>
    <row r="38" spans="2:27" ht="15" customHeight="1">
      <c r="B38" s="3"/>
      <c r="C38" s="81"/>
      <c r="D38" s="105" t="s">
        <v>50</v>
      </c>
      <c r="E38" s="81"/>
      <c r="F38" s="106"/>
      <c r="G38" s="55" t="s">
        <v>180</v>
      </c>
      <c r="H38" s="27">
        <v>4.1817210834720555</v>
      </c>
      <c r="I38" s="225">
        <v>1.7162286686869663</v>
      </c>
      <c r="J38" s="225">
        <v>5.0224335377998273</v>
      </c>
      <c r="K38" s="164">
        <v>3.0469814332942065</v>
      </c>
      <c r="L38" s="226">
        <v>2.3233514741927763</v>
      </c>
      <c r="M38" s="226">
        <v>-2.6611632345117044</v>
      </c>
      <c r="N38" s="226">
        <v>5.9533347310997158</v>
      </c>
      <c r="O38" s="166">
        <v>2.5825593984321102</v>
      </c>
      <c r="P38" s="226">
        <v>-5.620407761423067</v>
      </c>
      <c r="Q38" s="226">
        <v>3.1843326428647032</v>
      </c>
      <c r="R38" s="226">
        <v>1.6383325866755598</v>
      </c>
      <c r="S38" s="166">
        <v>0.88199334760234649</v>
      </c>
      <c r="T38" s="225">
        <v>1.6094058620267759</v>
      </c>
      <c r="U38" s="226">
        <v>0.56781951374517803</v>
      </c>
      <c r="V38" s="226">
        <v>0.84417124029228319</v>
      </c>
      <c r="W38" s="166">
        <v>0.89695792294286036</v>
      </c>
      <c r="X38" s="226">
        <v>0.69963975796403588</v>
      </c>
      <c r="Y38" s="226">
        <v>0.69675586572803638</v>
      </c>
      <c r="Z38" s="226">
        <v>0.78958938499616238</v>
      </c>
      <c r="AA38" s="121">
        <v>0.63917638059190551</v>
      </c>
    </row>
    <row r="39" spans="2:27" ht="4.3499999999999996" customHeight="1">
      <c r="B39" s="8"/>
      <c r="C39" s="81"/>
      <c r="D39" s="81"/>
      <c r="E39" s="81"/>
      <c r="F39" s="106"/>
      <c r="G39" s="55"/>
      <c r="H39" s="167"/>
      <c r="K39" s="106"/>
      <c r="O39" s="106"/>
      <c r="S39" s="106"/>
      <c r="W39" s="106"/>
      <c r="AA39" s="4"/>
    </row>
    <row r="40" spans="2:27" ht="15" customHeight="1">
      <c r="B40" s="8" t="s">
        <v>51</v>
      </c>
      <c r="C40" s="9"/>
      <c r="D40" s="9"/>
      <c r="E40" s="9"/>
      <c r="F40" s="91"/>
      <c r="G40" s="55"/>
      <c r="H40" s="167"/>
      <c r="K40" s="106"/>
      <c r="O40" s="106"/>
      <c r="S40" s="106"/>
      <c r="W40" s="106"/>
      <c r="AA40" s="4"/>
    </row>
    <row r="41" spans="2:27" ht="15" customHeight="1">
      <c r="B41" s="8"/>
      <c r="C41" s="99" t="s">
        <v>29</v>
      </c>
      <c r="D41" s="9"/>
      <c r="E41" s="9"/>
      <c r="F41" s="91"/>
      <c r="G41" s="55" t="s">
        <v>180</v>
      </c>
      <c r="H41" s="157">
        <v>19.319724401438521</v>
      </c>
      <c r="I41" s="176">
        <v>6.5574427051966033</v>
      </c>
      <c r="J41" s="176">
        <v>9.0373729755799381</v>
      </c>
      <c r="K41" s="159">
        <v>6.3504851825099351</v>
      </c>
      <c r="L41" s="227"/>
      <c r="M41" s="227"/>
      <c r="N41" s="227"/>
      <c r="O41" s="168"/>
      <c r="P41" s="227"/>
      <c r="Q41" s="227"/>
      <c r="R41" s="227"/>
      <c r="S41" s="168"/>
      <c r="T41" s="227"/>
      <c r="U41" s="227"/>
      <c r="V41" s="227"/>
      <c r="W41" s="168"/>
      <c r="X41" s="227"/>
      <c r="Y41" s="227"/>
      <c r="Z41" s="227"/>
      <c r="AA41" s="169"/>
    </row>
    <row r="42" spans="2:27" ht="15" customHeight="1" thickBot="1">
      <c r="B42" s="77"/>
      <c r="C42" s="108" t="s">
        <v>30</v>
      </c>
      <c r="D42" s="108"/>
      <c r="E42" s="108"/>
      <c r="F42" s="109"/>
      <c r="G42" s="110" t="s">
        <v>180</v>
      </c>
      <c r="H42" s="170">
        <v>26.665053172284736</v>
      </c>
      <c r="I42" s="171">
        <v>1.1704592981695905</v>
      </c>
      <c r="J42" s="171">
        <v>7.7032974549295474</v>
      </c>
      <c r="K42" s="172">
        <v>4.9301207544586889</v>
      </c>
      <c r="L42" s="173"/>
      <c r="M42" s="173"/>
      <c r="N42" s="173"/>
      <c r="O42" s="174"/>
      <c r="P42" s="173"/>
      <c r="Q42" s="173"/>
      <c r="R42" s="173"/>
      <c r="S42" s="174"/>
      <c r="T42" s="173"/>
      <c r="U42" s="173"/>
      <c r="V42" s="173"/>
      <c r="W42" s="174"/>
      <c r="X42" s="173"/>
      <c r="Y42" s="173"/>
      <c r="Z42" s="173"/>
      <c r="AA42" s="175"/>
    </row>
    <row r="43" spans="2:27">
      <c r="B43" s="72" t="s">
        <v>140</v>
      </c>
    </row>
    <row r="44" spans="2:27"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</row>
    <row r="45" spans="2:27"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</row>
  </sheetData>
  <mergeCells count="18">
    <mergeCell ref="X3:AA3"/>
    <mergeCell ref="X28:AA28"/>
    <mergeCell ref="L3:O3"/>
    <mergeCell ref="P3:S3"/>
    <mergeCell ref="T3:W3"/>
    <mergeCell ref="T28:W28"/>
    <mergeCell ref="P28:S28"/>
    <mergeCell ref="L28:O28"/>
    <mergeCell ref="B28:F29"/>
    <mergeCell ref="B3:F4"/>
    <mergeCell ref="G3:G4"/>
    <mergeCell ref="K3:K4"/>
    <mergeCell ref="I3:I4"/>
    <mergeCell ref="I28:I29"/>
    <mergeCell ref="G28:G29"/>
    <mergeCell ref="K28:K29"/>
    <mergeCell ref="J3:J4"/>
    <mergeCell ref="J28:J29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R54"/>
  <sheetViews>
    <sheetView showGridLines="0" zoomScale="85" zoomScaleNormal="85" workbookViewId="0">
      <selection activeCell="B20" sqref="B20"/>
    </sheetView>
  </sheetViews>
  <sheetFormatPr defaultColWidth="9.140625" defaultRowHeight="14.25"/>
  <cols>
    <col min="1" max="5" width="3.140625" style="72" customWidth="1"/>
    <col min="6" max="6" width="31.5703125" style="72" customWidth="1"/>
    <col min="7" max="7" width="25.5703125" style="72" customWidth="1"/>
    <col min="8" max="8" width="10.85546875" style="72" customWidth="1"/>
    <col min="9" max="10" width="9.140625" style="72" customWidth="1"/>
    <col min="11" max="16384" width="9.140625" style="68"/>
  </cols>
  <sheetData>
    <row r="1" spans="2:11" ht="22.5" customHeight="1" thickBot="1">
      <c r="B1" s="71" t="s">
        <v>111</v>
      </c>
    </row>
    <row r="2" spans="2:11" ht="30" customHeight="1">
      <c r="B2" s="83" t="str">
        <f>" "&amp;Súhrn!H3&amp;"- sektor verejnej správy [objem]"</f>
        <v xml:space="preserve"> Letná strednodobá predikcia (P2Q-2023) - sektor verejnej správy [objem]</v>
      </c>
      <c r="C2" s="84"/>
      <c r="D2" s="84"/>
      <c r="E2" s="84"/>
      <c r="F2" s="84"/>
      <c r="G2" s="84"/>
      <c r="H2" s="84"/>
      <c r="I2" s="84"/>
      <c r="J2" s="84"/>
      <c r="K2" s="85"/>
    </row>
    <row r="3" spans="2:11" ht="30" customHeight="1">
      <c r="B3" s="6" t="s">
        <v>27</v>
      </c>
      <c r="C3" s="7"/>
      <c r="D3" s="7"/>
      <c r="E3" s="7"/>
      <c r="F3" s="86"/>
      <c r="G3" s="87" t="s">
        <v>62</v>
      </c>
      <c r="H3" s="88">
        <v>2022</v>
      </c>
      <c r="I3" s="89">
        <v>2023</v>
      </c>
      <c r="J3" s="89">
        <v>2024</v>
      </c>
      <c r="K3" s="90">
        <v>2025</v>
      </c>
    </row>
    <row r="4" spans="2:11" ht="4.3499999999999996" customHeight="1">
      <c r="B4" s="8"/>
      <c r="C4" s="9"/>
      <c r="D4" s="9"/>
      <c r="E4" s="9"/>
      <c r="F4" s="91"/>
      <c r="G4" s="92"/>
      <c r="H4" s="93"/>
      <c r="I4" s="94"/>
      <c r="J4" s="230"/>
      <c r="K4" s="95"/>
    </row>
    <row r="5" spans="2:11" ht="15" customHeight="1">
      <c r="B5" s="8" t="s">
        <v>93</v>
      </c>
      <c r="C5" s="9"/>
      <c r="D5" s="9"/>
      <c r="E5" s="9"/>
      <c r="F5" s="91"/>
      <c r="G5" s="92"/>
      <c r="H5" s="96"/>
      <c r="I5" s="97"/>
      <c r="J5" s="97"/>
      <c r="K5" s="98"/>
    </row>
    <row r="6" spans="2:11" ht="15" customHeight="1">
      <c r="B6" s="3"/>
      <c r="C6" s="99" t="s">
        <v>128</v>
      </c>
      <c r="D6" s="100"/>
      <c r="E6" s="100"/>
      <c r="F6" s="101"/>
      <c r="G6" s="55" t="s">
        <v>190</v>
      </c>
      <c r="H6" s="102">
        <v>-2233.7809999999517</v>
      </c>
      <c r="I6" s="103">
        <v>-6940.3961704386966</v>
      </c>
      <c r="J6" s="103">
        <v>-8222.8603367479009</v>
      </c>
      <c r="K6" s="104">
        <v>-7322.200578802207</v>
      </c>
    </row>
    <row r="7" spans="2:11" ht="15" customHeight="1">
      <c r="B7" s="3"/>
      <c r="C7" s="99" t="s">
        <v>94</v>
      </c>
      <c r="D7" s="100"/>
      <c r="E7" s="100"/>
      <c r="F7" s="101"/>
      <c r="G7" s="55" t="s">
        <v>190</v>
      </c>
      <c r="H7" s="102">
        <v>-1101.9589999999516</v>
      </c>
      <c r="I7" s="103">
        <v>-5646.3819449729745</v>
      </c>
      <c r="J7" s="103">
        <v>-6644.9986786584486</v>
      </c>
      <c r="K7" s="104">
        <v>-5543.9591721412144</v>
      </c>
    </row>
    <row r="8" spans="2:11" ht="15" customHeight="1">
      <c r="B8" s="3"/>
      <c r="C8" s="81" t="s">
        <v>91</v>
      </c>
      <c r="D8" s="105"/>
      <c r="E8" s="81"/>
      <c r="F8" s="106"/>
      <c r="G8" s="55" t="s">
        <v>190</v>
      </c>
      <c r="H8" s="102">
        <v>44126.303</v>
      </c>
      <c r="I8" s="103">
        <v>48830.946358953108</v>
      </c>
      <c r="J8" s="103">
        <v>50722.626415807914</v>
      </c>
      <c r="K8" s="104">
        <v>53556.053452527834</v>
      </c>
    </row>
    <row r="9" spans="2:11" ht="15" customHeight="1">
      <c r="B9" s="3"/>
      <c r="C9" s="81"/>
      <c r="D9" s="81" t="s">
        <v>95</v>
      </c>
      <c r="E9" s="81"/>
      <c r="F9" s="106"/>
      <c r="G9" s="55" t="s">
        <v>190</v>
      </c>
      <c r="H9" s="102">
        <v>43341.252</v>
      </c>
      <c r="I9" s="103">
        <v>47004.669062433117</v>
      </c>
      <c r="J9" s="103">
        <v>49242.31568565921</v>
      </c>
      <c r="K9" s="104">
        <v>52029.974368185634</v>
      </c>
    </row>
    <row r="10" spans="2:11" ht="15" customHeight="1">
      <c r="B10" s="3"/>
      <c r="C10" s="81"/>
      <c r="D10" s="81" t="s">
        <v>96</v>
      </c>
      <c r="E10" s="81"/>
      <c r="F10" s="106"/>
      <c r="G10" s="55" t="s">
        <v>190</v>
      </c>
      <c r="H10" s="102">
        <v>785.05100000000004</v>
      </c>
      <c r="I10" s="103">
        <v>1826.2772965199888</v>
      </c>
      <c r="J10" s="103">
        <v>1480.3107301487012</v>
      </c>
      <c r="K10" s="104">
        <v>1526.0790843421996</v>
      </c>
    </row>
    <row r="11" spans="2:11" ht="6" customHeight="1">
      <c r="B11" s="3"/>
      <c r="C11" s="81"/>
      <c r="D11" s="105"/>
      <c r="E11" s="81"/>
      <c r="F11" s="106"/>
      <c r="G11" s="55"/>
      <c r="H11" s="102"/>
      <c r="I11" s="103"/>
      <c r="J11" s="103"/>
      <c r="K11" s="104"/>
    </row>
    <row r="12" spans="2:11" ht="15" customHeight="1">
      <c r="B12" s="3"/>
      <c r="C12" s="81" t="s">
        <v>92</v>
      </c>
      <c r="D12" s="105"/>
      <c r="E12" s="81"/>
      <c r="F12" s="106"/>
      <c r="G12" s="55" t="s">
        <v>190</v>
      </c>
      <c r="H12" s="102">
        <v>46360.083999999952</v>
      </c>
      <c r="I12" s="103">
        <v>55771.342529391804</v>
      </c>
      <c r="J12" s="103">
        <v>58945.486752555815</v>
      </c>
      <c r="K12" s="104">
        <v>60878.254031330041</v>
      </c>
    </row>
    <row r="13" spans="2:11" ht="15" customHeight="1">
      <c r="B13" s="3"/>
      <c r="C13" s="81" t="s">
        <v>97</v>
      </c>
      <c r="D13" s="105"/>
      <c r="E13" s="81"/>
      <c r="F13" s="106"/>
      <c r="G13" s="55" t="s">
        <v>190</v>
      </c>
      <c r="H13" s="102">
        <v>45228.261999999952</v>
      </c>
      <c r="I13" s="103">
        <v>54477.328303926079</v>
      </c>
      <c r="J13" s="103">
        <v>57367.625094466362</v>
      </c>
      <c r="K13" s="104">
        <v>59100.012624669049</v>
      </c>
    </row>
    <row r="14" spans="2:11" ht="15" customHeight="1">
      <c r="B14" s="3"/>
      <c r="C14" s="81"/>
      <c r="D14" s="81" t="s">
        <v>98</v>
      </c>
      <c r="E14" s="81"/>
      <c r="F14" s="106"/>
      <c r="G14" s="55" t="s">
        <v>190</v>
      </c>
      <c r="H14" s="102">
        <v>42320.362999999954</v>
      </c>
      <c r="I14" s="103">
        <v>49709.187747990276</v>
      </c>
      <c r="J14" s="103">
        <v>52419.752909464572</v>
      </c>
      <c r="K14" s="104">
        <v>54565.274649713094</v>
      </c>
    </row>
    <row r="15" spans="2:11" ht="15" customHeight="1">
      <c r="B15" s="3"/>
      <c r="C15" s="81"/>
      <c r="D15" s="81" t="s">
        <v>99</v>
      </c>
      <c r="E15" s="81"/>
      <c r="F15" s="106"/>
      <c r="G15" s="55" t="s">
        <v>190</v>
      </c>
      <c r="H15" s="102">
        <v>4039.720999999995</v>
      </c>
      <c r="I15" s="103">
        <v>6062.1547814015266</v>
      </c>
      <c r="J15" s="103">
        <v>6525.7338430912423</v>
      </c>
      <c r="K15" s="104">
        <v>6312.9793816169495</v>
      </c>
    </row>
    <row r="16" spans="2:11" ht="6" customHeight="1">
      <c r="B16" s="3"/>
      <c r="C16" s="81"/>
      <c r="D16" s="81"/>
      <c r="E16" s="81"/>
      <c r="F16" s="106"/>
      <c r="G16" s="55"/>
      <c r="H16" s="102"/>
      <c r="I16" s="103"/>
      <c r="J16" s="103"/>
      <c r="K16" s="104"/>
    </row>
    <row r="17" spans="1:11" ht="15" customHeight="1" thickBot="1">
      <c r="B17" s="107" t="s">
        <v>90</v>
      </c>
      <c r="C17" s="108"/>
      <c r="D17" s="108"/>
      <c r="E17" s="108"/>
      <c r="F17" s="109"/>
      <c r="G17" s="110" t="s">
        <v>190</v>
      </c>
      <c r="H17" s="111">
        <v>63379</v>
      </c>
      <c r="I17" s="112">
        <v>70010.65558647881</v>
      </c>
      <c r="J17" s="112">
        <v>76199.806621030555</v>
      </c>
      <c r="K17" s="113">
        <v>81766.74223323763</v>
      </c>
    </row>
    <row r="18" spans="1:11" s="52" customFormat="1" ht="12.75" customHeight="1" thickBot="1">
      <c r="A18" s="81"/>
      <c r="B18" s="81"/>
      <c r="C18" s="81"/>
      <c r="D18" s="105"/>
      <c r="E18" s="81"/>
      <c r="F18" s="81"/>
      <c r="G18" s="114"/>
      <c r="H18" s="103"/>
      <c r="I18" s="103"/>
      <c r="J18" s="103"/>
      <c r="K18" s="103"/>
    </row>
    <row r="19" spans="1:11" s="52" customFormat="1" ht="30" customHeight="1">
      <c r="A19" s="81"/>
      <c r="B19" s="83" t="str">
        <f>" "&amp;Súhrn!H3&amp;"- sektor verejnej správy [% HDP]"</f>
        <v xml:space="preserve"> Letná strednodobá predikcia (P2Q-2023) - sektor verejnej správy [% HDP]</v>
      </c>
      <c r="C19" s="84"/>
      <c r="D19" s="84"/>
      <c r="E19" s="84"/>
      <c r="F19" s="84"/>
      <c r="G19" s="84"/>
      <c r="H19" s="84"/>
      <c r="I19" s="84"/>
      <c r="J19" s="84"/>
      <c r="K19" s="85"/>
    </row>
    <row r="20" spans="1:11" s="52" customFormat="1" ht="30" customHeight="1">
      <c r="A20" s="81"/>
      <c r="B20" s="6" t="s">
        <v>27</v>
      </c>
      <c r="C20" s="7"/>
      <c r="D20" s="7"/>
      <c r="E20" s="7"/>
      <c r="F20" s="86"/>
      <c r="G20" s="115" t="s">
        <v>62</v>
      </c>
      <c r="H20" s="88">
        <f>H3</f>
        <v>2022</v>
      </c>
      <c r="I20" s="89">
        <f>I3</f>
        <v>2023</v>
      </c>
      <c r="J20" s="89">
        <f>J3</f>
        <v>2024</v>
      </c>
      <c r="K20" s="90">
        <f>K3</f>
        <v>2025</v>
      </c>
    </row>
    <row r="21" spans="1:11" ht="3.75" customHeight="1">
      <c r="B21" s="116"/>
      <c r="C21" s="117"/>
      <c r="D21" s="117"/>
      <c r="E21" s="117"/>
      <c r="F21" s="118"/>
      <c r="G21" s="92"/>
      <c r="H21" s="93"/>
      <c r="I21" s="94"/>
      <c r="J21" s="230"/>
      <c r="K21" s="95"/>
    </row>
    <row r="22" spans="1:11" ht="15" customHeight="1">
      <c r="B22" s="8" t="s">
        <v>93</v>
      </c>
      <c r="C22" s="9"/>
      <c r="D22" s="9"/>
      <c r="E22" s="9"/>
      <c r="F22" s="91"/>
      <c r="G22" s="55"/>
      <c r="H22" s="102"/>
      <c r="I22" s="103"/>
      <c r="J22" s="103"/>
      <c r="K22" s="104"/>
    </row>
    <row r="23" spans="1:11" ht="15" customHeight="1">
      <c r="B23" s="3"/>
      <c r="C23" s="99" t="s">
        <v>128</v>
      </c>
      <c r="D23" s="100"/>
      <c r="E23" s="100"/>
      <c r="F23" s="101"/>
      <c r="G23" s="55" t="s">
        <v>162</v>
      </c>
      <c r="H23" s="119">
        <f>+H6/H$41*100</f>
        <v>-2.0371563219061875</v>
      </c>
      <c r="I23" s="120">
        <f t="shared" ref="H23:I27" si="0">+I6/I$41*100</f>
        <v>-5.6922601902896925</v>
      </c>
      <c r="J23" s="120">
        <f t="shared" ref="J23" si="1">+J6/J$41*100</f>
        <v>-6.2740965763835286</v>
      </c>
      <c r="K23" s="121">
        <f t="shared" ref="K23:K27" si="2">+K6/K$41*100</f>
        <v>-5.2536070594230129</v>
      </c>
    </row>
    <row r="24" spans="1:11" ht="15" customHeight="1">
      <c r="B24" s="3"/>
      <c r="C24" s="99" t="s">
        <v>94</v>
      </c>
      <c r="D24" s="100"/>
      <c r="E24" s="100"/>
      <c r="F24" s="101"/>
      <c r="G24" s="55" t="s">
        <v>162</v>
      </c>
      <c r="H24" s="119">
        <f t="shared" si="0"/>
        <v>-1.0049609802086106</v>
      </c>
      <c r="I24" s="120">
        <f t="shared" si="0"/>
        <v>-4.6309568467340911</v>
      </c>
      <c r="J24" s="120">
        <f t="shared" ref="J24" si="3">+J7/J$41*100</f>
        <v>-5.0701777425947094</v>
      </c>
      <c r="K24" s="121">
        <f t="shared" si="2"/>
        <v>-3.9777363007827562</v>
      </c>
    </row>
    <row r="25" spans="1:11" ht="15" customHeight="1">
      <c r="B25" s="3"/>
      <c r="C25" s="81" t="s">
        <v>91</v>
      </c>
      <c r="D25" s="105"/>
      <c r="E25" s="81"/>
      <c r="F25" s="106"/>
      <c r="G25" s="55" t="s">
        <v>162</v>
      </c>
      <c r="H25" s="119">
        <f t="shared" si="0"/>
        <v>40.242162109356244</v>
      </c>
      <c r="I25" s="120">
        <f t="shared" si="0"/>
        <v>40.049363924951656</v>
      </c>
      <c r="J25" s="120">
        <f t="shared" ref="J25" si="4">+J8/J$41*100</f>
        <v>38.701697913850616</v>
      </c>
      <c r="K25" s="121">
        <f t="shared" si="2"/>
        <v>38.425942783864954</v>
      </c>
    </row>
    <row r="26" spans="1:11" ht="15" customHeight="1">
      <c r="B26" s="3"/>
      <c r="C26" s="81"/>
      <c r="D26" s="81" t="s">
        <v>95</v>
      </c>
      <c r="E26" s="81"/>
      <c r="F26" s="106"/>
      <c r="G26" s="55" t="s">
        <v>162</v>
      </c>
      <c r="H26" s="119">
        <f>+H9/H$41*100</f>
        <v>39.526213854953149</v>
      </c>
      <c r="I26" s="120">
        <f t="shared" si="0"/>
        <v>38.551517793964365</v>
      </c>
      <c r="J26" s="120">
        <f t="shared" ref="J26" si="5">+J9/J$41*100</f>
        <v>37.572211080357462</v>
      </c>
      <c r="K26" s="121">
        <f t="shared" si="2"/>
        <v>37.330996016912344</v>
      </c>
    </row>
    <row r="27" spans="1:11" ht="15" customHeight="1">
      <c r="B27" s="3"/>
      <c r="C27" s="81"/>
      <c r="D27" s="81" t="s">
        <v>96</v>
      </c>
      <c r="E27" s="81"/>
      <c r="F27" s="106"/>
      <c r="G27" s="55" t="s">
        <v>162</v>
      </c>
      <c r="H27" s="119">
        <f>+H10/H$41*100</f>
        <v>0.71594825440309906</v>
      </c>
      <c r="I27" s="120">
        <f t="shared" si="0"/>
        <v>1.4978461309872915</v>
      </c>
      <c r="J27" s="120">
        <f t="shared" ref="J27" si="6">+J10/J$41*100</f>
        <v>1.1294868334931456</v>
      </c>
      <c r="K27" s="121">
        <f t="shared" si="2"/>
        <v>1.0949467669526074</v>
      </c>
    </row>
    <row r="28" spans="1:11" ht="3.75" customHeight="1">
      <c r="B28" s="3"/>
      <c r="C28" s="81"/>
      <c r="D28" s="105"/>
      <c r="E28" s="81"/>
      <c r="F28" s="106"/>
      <c r="G28" s="55"/>
      <c r="H28" s="119"/>
      <c r="I28" s="120"/>
      <c r="J28" s="120"/>
      <c r="K28" s="121"/>
    </row>
    <row r="29" spans="1:11" ht="15" customHeight="1">
      <c r="B29" s="3"/>
      <c r="C29" s="81" t="s">
        <v>92</v>
      </c>
      <c r="D29" s="105"/>
      <c r="E29" s="81"/>
      <c r="F29" s="106"/>
      <c r="G29" s="55" t="s">
        <v>162</v>
      </c>
      <c r="H29" s="119">
        <f t="shared" ref="H29:I32" si="7">+H12/H$41*100</f>
        <v>42.279318431262439</v>
      </c>
      <c r="I29" s="120">
        <f t="shared" si="7"/>
        <v>45.741624115241351</v>
      </c>
      <c r="J29" s="120">
        <f t="shared" ref="J29" si="8">+J12/J$41*100</f>
        <v>44.975794490234136</v>
      </c>
      <c r="K29" s="121">
        <f t="shared" ref="K29:K32" si="9">+K12/K$41*100</f>
        <v>43.679549843287965</v>
      </c>
    </row>
    <row r="30" spans="1:11" ht="15" customHeight="1">
      <c r="B30" s="3"/>
      <c r="C30" s="81" t="s">
        <v>97</v>
      </c>
      <c r="D30" s="105"/>
      <c r="E30" s="81"/>
      <c r="F30" s="106"/>
      <c r="G30" s="55" t="s">
        <v>162</v>
      </c>
      <c r="H30" s="119">
        <f t="shared" si="7"/>
        <v>41.247123089564859</v>
      </c>
      <c r="I30" s="120">
        <f t="shared" si="7"/>
        <v>44.68032077168575</v>
      </c>
      <c r="J30" s="120">
        <f t="shared" ref="J30" si="10">+J13/J$41*100</f>
        <v>43.771875656445317</v>
      </c>
      <c r="K30" s="121">
        <f t="shared" si="9"/>
        <v>42.403679084647706</v>
      </c>
    </row>
    <row r="31" spans="1:11" ht="15" customHeight="1">
      <c r="B31" s="3"/>
      <c r="C31" s="81"/>
      <c r="D31" s="81" t="s">
        <v>98</v>
      </c>
      <c r="E31" s="81"/>
      <c r="F31" s="106"/>
      <c r="G31" s="55" t="s">
        <v>162</v>
      </c>
      <c r="H31" s="119">
        <f t="shared" si="7"/>
        <v>38.595186829333969</v>
      </c>
      <c r="I31" s="120">
        <f t="shared" si="7"/>
        <v>40.769665529285724</v>
      </c>
      <c r="J31" s="120">
        <f t="shared" ref="J31" si="11">+J14/J$41*100</f>
        <v>39.996616602418811</v>
      </c>
      <c r="K31" s="121">
        <f t="shared" si="9"/>
        <v>39.150049088928661</v>
      </c>
    </row>
    <row r="32" spans="1:11" ht="15" customHeight="1">
      <c r="B32" s="3"/>
      <c r="C32" s="81"/>
      <c r="D32" s="81" t="s">
        <v>99</v>
      </c>
      <c r="E32" s="81"/>
      <c r="F32" s="106"/>
      <c r="G32" s="55" t="s">
        <v>162</v>
      </c>
      <c r="H32" s="119">
        <f t="shared" si="7"/>
        <v>3.684131601928458</v>
      </c>
      <c r="I32" s="120">
        <f t="shared" si="7"/>
        <v>4.9719585859556252</v>
      </c>
      <c r="J32" s="120">
        <f t="shared" ref="J32" si="12">+J15/J$41*100</f>
        <v>4.9791778878153332</v>
      </c>
      <c r="K32" s="121">
        <f t="shared" si="9"/>
        <v>4.5295007543593044</v>
      </c>
    </row>
    <row r="33" spans="1:18" ht="3.75" customHeight="1">
      <c r="A33" s="4"/>
      <c r="B33" s="3"/>
      <c r="C33" s="81"/>
      <c r="D33" s="81"/>
      <c r="E33" s="81"/>
      <c r="F33" s="106"/>
      <c r="G33" s="55"/>
      <c r="H33" s="119"/>
      <c r="I33" s="120"/>
      <c r="J33" s="120"/>
      <c r="K33" s="121"/>
    </row>
    <row r="34" spans="1:18" ht="15" customHeight="1">
      <c r="A34" s="4"/>
      <c r="B34" s="8" t="s">
        <v>106</v>
      </c>
      <c r="C34" s="9"/>
      <c r="D34" s="9"/>
      <c r="E34" s="9"/>
      <c r="F34" s="91"/>
      <c r="G34" s="55"/>
      <c r="H34" s="119"/>
      <c r="I34" s="120"/>
      <c r="J34" s="120"/>
      <c r="K34" s="121"/>
    </row>
    <row r="35" spans="1:18" ht="15" customHeight="1">
      <c r="A35" s="4"/>
      <c r="B35" s="3"/>
      <c r="C35" s="81" t="s">
        <v>103</v>
      </c>
      <c r="D35" s="100"/>
      <c r="E35" s="100"/>
      <c r="F35" s="101"/>
      <c r="G35" s="54" t="s">
        <v>171</v>
      </c>
      <c r="H35" s="122">
        <v>0.37744358083998009</v>
      </c>
      <c r="I35" s="123">
        <v>9.8888352910111443E-2</v>
      </c>
      <c r="J35" s="123">
        <v>-2.5101251904437127E-2</v>
      </c>
      <c r="K35" s="124">
        <v>8.2754807595388336E-2</v>
      </c>
      <c r="L35" s="125"/>
      <c r="M35" s="125"/>
      <c r="O35" s="125"/>
      <c r="P35" s="125"/>
      <c r="Q35" s="125"/>
      <c r="R35" s="125"/>
    </row>
    <row r="36" spans="1:18" ht="15" customHeight="1">
      <c r="A36" s="4"/>
      <c r="B36" s="3"/>
      <c r="C36" s="81" t="s">
        <v>104</v>
      </c>
      <c r="D36" s="100"/>
      <c r="E36" s="100"/>
      <c r="F36" s="101"/>
      <c r="G36" s="54" t="s">
        <v>171</v>
      </c>
      <c r="H36" s="122">
        <v>-2.5117254259210124</v>
      </c>
      <c r="I36" s="123">
        <v>-5.8046812423185985</v>
      </c>
      <c r="J36" s="123">
        <v>-6.3069838248643206</v>
      </c>
      <c r="K36" s="124">
        <v>-5.356810337335788</v>
      </c>
      <c r="L36" s="125"/>
      <c r="M36" s="125"/>
      <c r="O36" s="125"/>
      <c r="P36" s="125"/>
      <c r="Q36" s="125"/>
      <c r="R36" s="125"/>
    </row>
    <row r="37" spans="1:18" ht="15" customHeight="1">
      <c r="A37" s="4"/>
      <c r="B37" s="3"/>
      <c r="C37" s="81" t="s">
        <v>105</v>
      </c>
      <c r="D37" s="100"/>
      <c r="E37" s="100"/>
      <c r="F37" s="101"/>
      <c r="G37" s="54" t="s">
        <v>171</v>
      </c>
      <c r="H37" s="122">
        <v>-1.3703037112743313</v>
      </c>
      <c r="I37" s="123">
        <v>-4.7282746633482784</v>
      </c>
      <c r="J37" s="123">
        <v>-5.0463675291652823</v>
      </c>
      <c r="K37" s="124">
        <v>-4.0566668697267367</v>
      </c>
      <c r="L37" s="125"/>
      <c r="M37" s="125"/>
      <c r="O37" s="125"/>
      <c r="P37" s="125"/>
      <c r="Q37" s="125"/>
      <c r="R37" s="125"/>
    </row>
    <row r="38" spans="1:18" ht="15" customHeight="1">
      <c r="A38" s="4"/>
      <c r="B38" s="3"/>
      <c r="C38" s="81" t="s">
        <v>129</v>
      </c>
      <c r="D38" s="100"/>
      <c r="E38" s="100"/>
      <c r="F38" s="101"/>
      <c r="G38" s="54" t="s">
        <v>172</v>
      </c>
      <c r="H38" s="122">
        <v>3.0866169668805559</v>
      </c>
      <c r="I38" s="123">
        <v>-3.3579709520739471</v>
      </c>
      <c r="J38" s="123">
        <v>-0.31809286581700391</v>
      </c>
      <c r="K38" s="124">
        <v>0.98970065943854557</v>
      </c>
      <c r="L38" s="125"/>
      <c r="M38" s="125"/>
      <c r="O38" s="125"/>
      <c r="P38" s="125"/>
      <c r="Q38" s="125"/>
      <c r="R38" s="125"/>
    </row>
    <row r="39" spans="1:18" ht="14.85" customHeight="1">
      <c r="A39" s="4"/>
      <c r="B39" s="3"/>
      <c r="C39" s="81"/>
      <c r="D39" s="81"/>
      <c r="E39" s="81"/>
      <c r="F39" s="106"/>
      <c r="G39" s="55"/>
      <c r="H39" s="119"/>
      <c r="I39" s="120"/>
      <c r="J39" s="120"/>
      <c r="K39" s="121"/>
    </row>
    <row r="40" spans="1:18" ht="15" customHeight="1">
      <c r="A40" s="4"/>
      <c r="B40" s="126" t="s">
        <v>90</v>
      </c>
      <c r="C40" s="81"/>
      <c r="D40" s="81"/>
      <c r="E40" s="81"/>
      <c r="F40" s="106"/>
      <c r="G40" s="55" t="s">
        <v>162</v>
      </c>
      <c r="H40" s="127">
        <f>+H17/H$41*100</f>
        <v>57.800174021578229</v>
      </c>
      <c r="I40" s="128">
        <f>+I17/I$41*100</f>
        <v>57.420190130991614</v>
      </c>
      <c r="J40" s="128">
        <f t="shared" ref="J40:K40" si="13">+J17/J$41*100</f>
        <v>58.140954152600258</v>
      </c>
      <c r="K40" s="129">
        <f t="shared" si="13"/>
        <v>58.666835140540464</v>
      </c>
    </row>
    <row r="41" spans="1:18" ht="15" customHeight="1" thickBot="1">
      <c r="B41" s="77"/>
      <c r="C41" s="130" t="s">
        <v>53</v>
      </c>
      <c r="D41" s="108"/>
      <c r="E41" s="108"/>
      <c r="F41" s="109"/>
      <c r="G41" s="110" t="s">
        <v>189</v>
      </c>
      <c r="H41" s="111">
        <f>HDP!H6</f>
        <v>109651.91899999999</v>
      </c>
      <c r="I41" s="112">
        <f>HDP!I6</f>
        <v>121926.89614361222</v>
      </c>
      <c r="J41" s="112">
        <f>HDP!J6</f>
        <v>131060.46801542326</v>
      </c>
      <c r="K41" s="113">
        <f>HDP!K6</f>
        <v>139374.72856232955</v>
      </c>
    </row>
    <row r="42" spans="1:18" ht="15" customHeight="1">
      <c r="B42" s="72" t="s">
        <v>140</v>
      </c>
    </row>
    <row r="43" spans="1:18" ht="15" customHeight="1">
      <c r="B43" s="72" t="s">
        <v>155</v>
      </c>
    </row>
    <row r="44" spans="1:18" ht="15" customHeight="1">
      <c r="B44" s="72" t="s">
        <v>156</v>
      </c>
      <c r="H44" s="131"/>
      <c r="I44" s="131"/>
      <c r="J44" s="131"/>
    </row>
    <row r="45" spans="1:18" ht="15" customHeight="1"/>
    <row r="46" spans="1:18" ht="15" customHeight="1"/>
    <row r="47" spans="1:18" ht="15" customHeight="1"/>
    <row r="48" spans="1:1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W28"/>
  <sheetViews>
    <sheetView showGridLines="0" zoomScale="80" zoomScaleNormal="80" workbookViewId="0">
      <selection activeCell="B25" sqref="B25"/>
    </sheetView>
  </sheetViews>
  <sheetFormatPr defaultColWidth="9.140625" defaultRowHeight="14.25"/>
  <cols>
    <col min="1" max="2" width="3.140625" style="72" customWidth="1"/>
    <col min="3" max="3" width="36.42578125" style="72" customWidth="1"/>
    <col min="4" max="5" width="7.5703125" style="72" customWidth="1"/>
    <col min="6" max="6" width="7.5703125" style="68" customWidth="1"/>
    <col min="7" max="10" width="7.5703125" style="72" customWidth="1"/>
    <col min="11" max="11" width="7.5703125" style="68" customWidth="1"/>
    <col min="12" max="15" width="7.5703125" style="72" customWidth="1"/>
    <col min="16" max="16" width="7.5703125" style="68" customWidth="1"/>
    <col min="17" max="23" width="7.5703125" style="72" customWidth="1"/>
    <col min="24" max="16384" width="9.140625" style="72"/>
  </cols>
  <sheetData>
    <row r="1" spans="2:23" ht="22.5" customHeight="1" thickBot="1">
      <c r="B1" s="71" t="s">
        <v>112</v>
      </c>
    </row>
    <row r="2" spans="2:23" ht="18" customHeight="1">
      <c r="B2" s="322" t="s">
        <v>198</v>
      </c>
      <c r="C2" s="323"/>
      <c r="D2" s="320">
        <v>2022</v>
      </c>
      <c r="E2" s="320"/>
      <c r="F2" s="320"/>
      <c r="G2" s="320"/>
      <c r="H2" s="321"/>
      <c r="I2" s="320">
        <v>2023</v>
      </c>
      <c r="J2" s="320"/>
      <c r="K2" s="320"/>
      <c r="L2" s="320"/>
      <c r="M2" s="321"/>
      <c r="N2" s="320">
        <v>2024</v>
      </c>
      <c r="O2" s="320"/>
      <c r="P2" s="320"/>
      <c r="Q2" s="320"/>
      <c r="R2" s="321"/>
      <c r="S2" s="320">
        <v>2025</v>
      </c>
      <c r="T2" s="320"/>
      <c r="U2" s="320"/>
      <c r="V2" s="320"/>
      <c r="W2" s="321"/>
    </row>
    <row r="3" spans="2:23" ht="81.75" customHeight="1" thickBot="1">
      <c r="B3" s="324"/>
      <c r="C3" s="325"/>
      <c r="D3" s="1" t="s">
        <v>57</v>
      </c>
      <c r="E3" s="2" t="s">
        <v>58</v>
      </c>
      <c r="F3" s="279" t="s">
        <v>59</v>
      </c>
      <c r="G3" s="73" t="s">
        <v>60</v>
      </c>
      <c r="H3" s="74" t="s">
        <v>61</v>
      </c>
      <c r="I3" s="1" t="s">
        <v>57</v>
      </c>
      <c r="J3" s="2" t="s">
        <v>58</v>
      </c>
      <c r="K3" s="279" t="s">
        <v>59</v>
      </c>
      <c r="L3" s="73" t="s">
        <v>60</v>
      </c>
      <c r="M3" s="74" t="s">
        <v>61</v>
      </c>
      <c r="N3" s="1" t="s">
        <v>57</v>
      </c>
      <c r="O3" s="2" t="s">
        <v>58</v>
      </c>
      <c r="P3" s="279" t="s">
        <v>59</v>
      </c>
      <c r="Q3" s="73" t="s">
        <v>60</v>
      </c>
      <c r="R3" s="74" t="s">
        <v>61</v>
      </c>
      <c r="S3" s="1" t="s">
        <v>57</v>
      </c>
      <c r="T3" s="2" t="s">
        <v>58</v>
      </c>
      <c r="U3" s="2" t="s">
        <v>59</v>
      </c>
      <c r="V3" s="73" t="s">
        <v>60</v>
      </c>
      <c r="W3" s="74" t="s">
        <v>61</v>
      </c>
    </row>
    <row r="4" spans="2:23" ht="15" customHeight="1">
      <c r="B4" s="3" t="s">
        <v>85</v>
      </c>
      <c r="C4" s="4"/>
      <c r="D4" s="264">
        <v>1.668702939520756</v>
      </c>
      <c r="E4" s="265">
        <v>1.7235918481922186</v>
      </c>
      <c r="F4" s="5">
        <v>1.7</v>
      </c>
      <c r="G4" s="266">
        <v>1.6679999999999999</v>
      </c>
      <c r="H4" s="76">
        <v>1.6687029406392899</v>
      </c>
      <c r="I4" s="264">
        <v>1.4377756510339594</v>
      </c>
      <c r="J4" s="265">
        <v>1.2652163061491528</v>
      </c>
      <c r="K4" s="5">
        <v>1.7</v>
      </c>
      <c r="L4" s="266">
        <v>1.296</v>
      </c>
      <c r="M4" s="76">
        <v>1.2784168530871201</v>
      </c>
      <c r="N4" s="264">
        <v>3.3036317694208748</v>
      </c>
      <c r="O4" s="265">
        <v>1.7566807559391773</v>
      </c>
      <c r="P4" s="5">
        <v>2.1</v>
      </c>
      <c r="Q4" s="266">
        <v>2.7</v>
      </c>
      <c r="R4" s="76">
        <v>2.0057074060847402</v>
      </c>
      <c r="S4" s="5">
        <v>3.215700660845215</v>
      </c>
      <c r="T4" s="5">
        <v>3.331475898056846</v>
      </c>
      <c r="U4" s="5" t="s">
        <v>157</v>
      </c>
      <c r="V4" s="5">
        <v>2.9</v>
      </c>
      <c r="W4" s="76" t="s">
        <v>157</v>
      </c>
    </row>
    <row r="5" spans="2:23" ht="15" customHeight="1">
      <c r="B5" s="3"/>
      <c r="C5" s="4" t="s">
        <v>107</v>
      </c>
      <c r="D5" s="264">
        <v>5.5661676163345248</v>
      </c>
      <c r="E5" s="265">
        <v>4.4894758432249882</v>
      </c>
      <c r="F5" s="5">
        <v>5.5</v>
      </c>
      <c r="G5" s="266" t="s">
        <v>157</v>
      </c>
      <c r="H5" s="76">
        <v>5.1415558533988799</v>
      </c>
      <c r="I5" s="264">
        <v>-0.72836643703479353</v>
      </c>
      <c r="J5" s="265">
        <v>0.66640128767712081</v>
      </c>
      <c r="K5" s="5">
        <v>0.6</v>
      </c>
      <c r="L5" s="266" t="s">
        <v>157</v>
      </c>
      <c r="M5" s="76">
        <v>0.55641594405019901</v>
      </c>
      <c r="N5" s="264">
        <v>1.2399808748650543</v>
      </c>
      <c r="O5" s="265">
        <v>1.0504337177287937</v>
      </c>
      <c r="P5" s="5">
        <v>0.8</v>
      </c>
      <c r="Q5" s="266" t="s">
        <v>157</v>
      </c>
      <c r="R5" s="76">
        <v>1.55938183565998</v>
      </c>
      <c r="S5" s="5">
        <v>1.7020929133839076</v>
      </c>
      <c r="T5" s="5">
        <v>3.3435768755203821</v>
      </c>
      <c r="U5" s="5" t="s">
        <v>157</v>
      </c>
      <c r="V5" s="75" t="s">
        <v>157</v>
      </c>
      <c r="W5" s="76" t="s">
        <v>157</v>
      </c>
    </row>
    <row r="6" spans="2:23">
      <c r="B6" s="3"/>
      <c r="C6" s="4" t="s">
        <v>86</v>
      </c>
      <c r="D6" s="264">
        <v>-4.2826802403509134</v>
      </c>
      <c r="E6" s="265">
        <v>-2.4720244539001679</v>
      </c>
      <c r="F6" s="5">
        <v>-4.3</v>
      </c>
      <c r="G6" s="266" t="s">
        <v>157</v>
      </c>
      <c r="H6" s="76">
        <v>-3.16113420218133</v>
      </c>
      <c r="I6" s="264">
        <v>-1.1860844625504825</v>
      </c>
      <c r="J6" s="265">
        <v>2.3481741776446796</v>
      </c>
      <c r="K6" s="5">
        <v>2.9</v>
      </c>
      <c r="L6" s="266" t="s">
        <v>157</v>
      </c>
      <c r="M6" s="76">
        <v>0.17621407137300399</v>
      </c>
      <c r="N6" s="264">
        <v>1.9233758610574228</v>
      </c>
      <c r="O6" s="265">
        <v>1.4050024568239561</v>
      </c>
      <c r="P6" s="5">
        <v>1.3</v>
      </c>
      <c r="Q6" s="266" t="s">
        <v>157</v>
      </c>
      <c r="R6" s="76">
        <v>0.54452790850404698</v>
      </c>
      <c r="S6" s="5">
        <v>3.4306833255152753</v>
      </c>
      <c r="T6" s="5">
        <v>0.78828392404017844</v>
      </c>
      <c r="U6" s="5" t="s">
        <v>157</v>
      </c>
      <c r="V6" s="75" t="s">
        <v>157</v>
      </c>
      <c r="W6" s="76" t="s">
        <v>157</v>
      </c>
    </row>
    <row r="7" spans="2:23">
      <c r="B7" s="3"/>
      <c r="C7" s="4" t="s">
        <v>87</v>
      </c>
      <c r="D7" s="264">
        <v>5.8911841319316522</v>
      </c>
      <c r="E7" s="265">
        <v>6.6174014374992707</v>
      </c>
      <c r="F7" s="5">
        <v>5.9</v>
      </c>
      <c r="G7" s="266" t="s">
        <v>157</v>
      </c>
      <c r="H7" s="76">
        <v>6.4901238958788303</v>
      </c>
      <c r="I7" s="264">
        <v>8.4302095190088551</v>
      </c>
      <c r="J7" s="265">
        <v>14.595094233099569</v>
      </c>
      <c r="K7" s="5">
        <v>9</v>
      </c>
      <c r="L7" s="266" t="s">
        <v>157</v>
      </c>
      <c r="M7" s="76">
        <v>9.9084713016291293</v>
      </c>
      <c r="N7" s="264">
        <v>4.181618425310333</v>
      </c>
      <c r="O7" s="265">
        <v>1.1887959301192907</v>
      </c>
      <c r="P7" s="5">
        <v>3.7</v>
      </c>
      <c r="Q7" s="266" t="s">
        <v>157</v>
      </c>
      <c r="R7" s="76">
        <v>3.7739761219711498</v>
      </c>
      <c r="S7" s="5">
        <v>3.7413929641414398</v>
      </c>
      <c r="T7" s="5">
        <v>-4.8691484580277278</v>
      </c>
      <c r="U7" s="5" t="s">
        <v>157</v>
      </c>
      <c r="V7" s="75" t="s">
        <v>157</v>
      </c>
      <c r="W7" s="76" t="s">
        <v>157</v>
      </c>
    </row>
    <row r="8" spans="2:23">
      <c r="B8" s="3"/>
      <c r="C8" s="4" t="s">
        <v>88</v>
      </c>
      <c r="D8" s="264">
        <v>2.4404791784291291</v>
      </c>
      <c r="E8" s="265">
        <v>0.26463382213557374</v>
      </c>
      <c r="F8" s="5">
        <v>2.2999999999999998</v>
      </c>
      <c r="G8" s="266">
        <v>1.976</v>
      </c>
      <c r="H8" s="76">
        <v>1.1539307787103701</v>
      </c>
      <c r="I8" s="264">
        <v>3.2611526117938325</v>
      </c>
      <c r="J8" s="265">
        <v>1.3410656393204379</v>
      </c>
      <c r="K8" s="5">
        <v>3.2</v>
      </c>
      <c r="L8" s="266">
        <v>2.5990000000000002</v>
      </c>
      <c r="M8" s="76">
        <v>2.9822011964861601</v>
      </c>
      <c r="N8" s="264">
        <v>6.1759440063113686</v>
      </c>
      <c r="O8" s="265">
        <v>6.9418519574180326</v>
      </c>
      <c r="P8" s="5">
        <v>6.1</v>
      </c>
      <c r="Q8" s="266">
        <v>3.2669999999999999</v>
      </c>
      <c r="R8" s="76">
        <v>4.4162174969119299</v>
      </c>
      <c r="S8" s="5">
        <v>3.7812298471004056</v>
      </c>
      <c r="T8" s="5">
        <v>9.2624712096006654</v>
      </c>
      <c r="U8" s="5" t="s">
        <v>157</v>
      </c>
      <c r="V8" s="5">
        <v>3.3849999999999998</v>
      </c>
      <c r="W8" s="76" t="s">
        <v>157</v>
      </c>
    </row>
    <row r="9" spans="2:23">
      <c r="B9" s="3"/>
      <c r="C9" s="4" t="s">
        <v>108</v>
      </c>
      <c r="D9" s="264">
        <v>4.2878581828229585</v>
      </c>
      <c r="E9" s="265">
        <v>1.1124735757470638</v>
      </c>
      <c r="F9" s="5">
        <v>4</v>
      </c>
      <c r="G9" s="266">
        <v>2.915</v>
      </c>
      <c r="H9" s="76">
        <v>3.3277762064688399</v>
      </c>
      <c r="I9" s="264">
        <v>1.6326361521879136</v>
      </c>
      <c r="J9" s="265">
        <v>4.1731646371151454</v>
      </c>
      <c r="K9" s="5">
        <v>3.9</v>
      </c>
      <c r="L9" s="266">
        <v>2.9380000000000002</v>
      </c>
      <c r="M9" s="76">
        <v>5.6527100695681503</v>
      </c>
      <c r="N9" s="264">
        <v>5.0224335377998273</v>
      </c>
      <c r="O9" s="265">
        <v>6.1913793039740872</v>
      </c>
      <c r="P9" s="5">
        <v>5.2</v>
      </c>
      <c r="Q9" s="266">
        <v>2.3410000000000002</v>
      </c>
      <c r="R9" s="76">
        <v>3.9099281875537102</v>
      </c>
      <c r="S9" s="5">
        <v>3.0469814332942207</v>
      </c>
      <c r="T9" s="5">
        <v>6.8758992124962726</v>
      </c>
      <c r="U9" s="5" t="s">
        <v>157</v>
      </c>
      <c r="V9" s="5">
        <v>3.02</v>
      </c>
      <c r="W9" s="76" t="s">
        <v>157</v>
      </c>
    </row>
    <row r="10" spans="2:23" ht="3.75" customHeight="1">
      <c r="B10" s="3"/>
      <c r="C10" s="4"/>
      <c r="D10" s="264"/>
      <c r="E10" s="265"/>
      <c r="F10" s="5"/>
      <c r="G10" s="266"/>
      <c r="H10" s="76"/>
      <c r="I10" s="264"/>
      <c r="J10" s="265"/>
      <c r="K10" s="5"/>
      <c r="L10" s="266"/>
      <c r="M10" s="76"/>
      <c r="N10" s="264"/>
      <c r="O10" s="265"/>
      <c r="P10" s="5"/>
      <c r="Q10" s="266"/>
      <c r="R10" s="76"/>
      <c r="S10" s="5"/>
      <c r="T10" s="5"/>
      <c r="U10" s="5"/>
      <c r="V10" s="5"/>
      <c r="W10" s="76"/>
    </row>
    <row r="11" spans="2:23" s="68" customFormat="1" ht="16.5">
      <c r="B11" s="51" t="s">
        <v>159</v>
      </c>
      <c r="C11" s="276"/>
      <c r="D11" s="224">
        <v>12.126487883973084</v>
      </c>
      <c r="E11" s="5">
        <v>12.14267724502065</v>
      </c>
      <c r="F11" s="5">
        <v>12.1</v>
      </c>
      <c r="G11" s="75">
        <v>12.132999999999999</v>
      </c>
      <c r="H11" s="76">
        <v>12.126487886665201</v>
      </c>
      <c r="I11" s="224">
        <v>10.971493590443842</v>
      </c>
      <c r="J11" s="5">
        <v>9.7277641141920945</v>
      </c>
      <c r="K11" s="5">
        <v>10.9</v>
      </c>
      <c r="L11" s="75">
        <v>9.5190000000000001</v>
      </c>
      <c r="M11" s="76">
        <v>11.0156340883089</v>
      </c>
      <c r="N11" s="224">
        <v>6.2422473064607971</v>
      </c>
      <c r="O11" s="5">
        <v>5.4846777153888304</v>
      </c>
      <c r="P11" s="5">
        <v>5.7</v>
      </c>
      <c r="Q11" s="75">
        <v>4.3339999999999996</v>
      </c>
      <c r="R11" s="76">
        <v>5.5812193141109301</v>
      </c>
      <c r="S11" s="5">
        <v>3.6883567877861339</v>
      </c>
      <c r="T11" s="5">
        <v>2.3438413627519861</v>
      </c>
      <c r="U11" s="5" t="s">
        <v>157</v>
      </c>
      <c r="V11" s="5">
        <v>2.4700000000000002</v>
      </c>
      <c r="W11" s="76" t="s">
        <v>157</v>
      </c>
    </row>
    <row r="12" spans="2:23" ht="3.75" customHeight="1">
      <c r="B12" s="3"/>
      <c r="C12" s="4"/>
      <c r="D12" s="264"/>
      <c r="E12" s="265"/>
      <c r="F12" s="5"/>
      <c r="G12" s="266"/>
      <c r="H12" s="76"/>
      <c r="I12" s="264"/>
      <c r="J12" s="265"/>
      <c r="K12" s="5"/>
      <c r="L12" s="266"/>
      <c r="M12" s="76"/>
      <c r="N12" s="264"/>
      <c r="O12" s="265"/>
      <c r="P12" s="5"/>
      <c r="Q12" s="266"/>
      <c r="R12" s="76"/>
      <c r="S12" s="5"/>
      <c r="T12" s="5"/>
      <c r="U12" s="5"/>
      <c r="V12" s="75"/>
      <c r="W12" s="76"/>
    </row>
    <row r="13" spans="2:23">
      <c r="B13" s="3" t="s">
        <v>83</v>
      </c>
      <c r="C13" s="4"/>
      <c r="D13" s="264">
        <v>1.7684240360434984</v>
      </c>
      <c r="E13" s="265">
        <v>1.5898809497340682</v>
      </c>
      <c r="F13" s="5">
        <v>1.8</v>
      </c>
      <c r="G13" s="266" t="s">
        <v>157</v>
      </c>
      <c r="H13" s="76" t="s">
        <v>157</v>
      </c>
      <c r="I13" s="264">
        <v>0.43327653928788834</v>
      </c>
      <c r="J13" s="265">
        <v>0.50420498302263805</v>
      </c>
      <c r="K13" s="5">
        <v>0.6</v>
      </c>
      <c r="L13" s="266" t="s">
        <v>157</v>
      </c>
      <c r="M13" s="76" t="s">
        <v>157</v>
      </c>
      <c r="N13" s="264">
        <v>0.70325587692445879</v>
      </c>
      <c r="O13" s="265">
        <v>0.49580133095845635</v>
      </c>
      <c r="P13" s="5">
        <v>0.1</v>
      </c>
      <c r="Q13" s="266" t="s">
        <v>157</v>
      </c>
      <c r="R13" s="76" t="s">
        <v>157</v>
      </c>
      <c r="S13" s="5">
        <v>0.26146214894724551</v>
      </c>
      <c r="T13" s="5">
        <v>0.29879824238201458</v>
      </c>
      <c r="U13" s="5" t="s">
        <v>157</v>
      </c>
      <c r="V13" s="75" t="s">
        <v>157</v>
      </c>
      <c r="W13" s="76" t="s">
        <v>157</v>
      </c>
    </row>
    <row r="14" spans="2:23">
      <c r="B14" s="3" t="s">
        <v>56</v>
      </c>
      <c r="C14" s="4"/>
      <c r="D14" s="264">
        <v>6.1422021803550866</v>
      </c>
      <c r="E14" s="265">
        <v>6.226894690524186</v>
      </c>
      <c r="F14" s="5">
        <v>6.1</v>
      </c>
      <c r="G14" s="266">
        <v>6.125</v>
      </c>
      <c r="H14" s="76">
        <v>6.1420345497772804</v>
      </c>
      <c r="I14" s="264">
        <v>6.0625359751296157</v>
      </c>
      <c r="J14" s="265">
        <v>5.795982636603612</v>
      </c>
      <c r="K14" s="5">
        <v>5.8</v>
      </c>
      <c r="L14" s="266">
        <v>6</v>
      </c>
      <c r="M14" s="76">
        <v>6.32009925790127</v>
      </c>
      <c r="N14" s="264">
        <v>5.4492403588056346</v>
      </c>
      <c r="O14" s="265">
        <v>5.426890739506919</v>
      </c>
      <c r="P14" s="5">
        <v>5.4</v>
      </c>
      <c r="Q14" s="266">
        <v>5.9</v>
      </c>
      <c r="R14" s="76">
        <v>6.3200992579012896</v>
      </c>
      <c r="S14" s="5">
        <v>5.0296768062899613</v>
      </c>
      <c r="T14" s="5">
        <v>5.495763819932507</v>
      </c>
      <c r="U14" s="5" t="s">
        <v>157</v>
      </c>
      <c r="V14" s="5">
        <v>5.9</v>
      </c>
      <c r="W14" s="76" t="s">
        <v>157</v>
      </c>
    </row>
    <row r="15" spans="2:23">
      <c r="B15" s="3" t="s">
        <v>77</v>
      </c>
      <c r="C15" s="4"/>
      <c r="D15" s="264">
        <v>6.9</v>
      </c>
      <c r="E15" s="265">
        <v>8.0924855491329559</v>
      </c>
      <c r="F15" s="5" t="s">
        <v>157</v>
      </c>
      <c r="G15" s="266" t="s">
        <v>157</v>
      </c>
      <c r="H15" s="76" t="s">
        <v>157</v>
      </c>
      <c r="I15" s="264">
        <v>10.9</v>
      </c>
      <c r="J15" s="265">
        <v>10.466004583651634</v>
      </c>
      <c r="K15" s="5" t="s">
        <v>157</v>
      </c>
      <c r="L15" s="266" t="s">
        <v>157</v>
      </c>
      <c r="M15" s="76" t="s">
        <v>157</v>
      </c>
      <c r="N15" s="264">
        <v>8.3000000000000007</v>
      </c>
      <c r="O15" s="265">
        <v>8.0912863070539345</v>
      </c>
      <c r="P15" s="5" t="s">
        <v>157</v>
      </c>
      <c r="Q15" s="266" t="s">
        <v>157</v>
      </c>
      <c r="R15" s="76" t="s">
        <v>157</v>
      </c>
      <c r="S15" s="5">
        <v>6.2</v>
      </c>
      <c r="T15" s="5">
        <v>6.643356643356646</v>
      </c>
      <c r="U15" s="5" t="s">
        <v>157</v>
      </c>
      <c r="V15" s="75" t="s">
        <v>157</v>
      </c>
      <c r="W15" s="76" t="s">
        <v>157</v>
      </c>
    </row>
    <row r="16" spans="2:23">
      <c r="B16" s="3" t="s">
        <v>74</v>
      </c>
      <c r="C16" s="4"/>
      <c r="D16" s="264">
        <v>6.0487781607100146</v>
      </c>
      <c r="E16" s="265">
        <v>7.0385647927022843</v>
      </c>
      <c r="F16" s="5">
        <v>6</v>
      </c>
      <c r="G16" s="266" t="s">
        <v>157</v>
      </c>
      <c r="H16" s="75" t="s">
        <v>157</v>
      </c>
      <c r="I16" s="264">
        <v>10.82001226397216</v>
      </c>
      <c r="J16" s="265">
        <v>8.9028517361265713</v>
      </c>
      <c r="K16" s="5">
        <v>9.6999999999999993</v>
      </c>
      <c r="L16" s="266" t="s">
        <v>157</v>
      </c>
      <c r="M16" s="75" t="s">
        <v>157</v>
      </c>
      <c r="N16" s="264">
        <v>8.3885508910527022</v>
      </c>
      <c r="O16" s="265">
        <v>7.7631418381315376</v>
      </c>
      <c r="P16" s="5">
        <v>7.4</v>
      </c>
      <c r="Q16" s="266" t="s">
        <v>157</v>
      </c>
      <c r="R16" s="280" t="s">
        <v>157</v>
      </c>
      <c r="S16" s="75">
        <v>6.3013788059041076</v>
      </c>
      <c r="T16" s="5">
        <v>6.8304208054024151</v>
      </c>
      <c r="U16" s="5" t="s">
        <v>157</v>
      </c>
      <c r="V16" s="75" t="s">
        <v>157</v>
      </c>
      <c r="W16" s="76" t="s">
        <v>157</v>
      </c>
    </row>
    <row r="17" spans="1:23" ht="3.75" customHeight="1">
      <c r="B17" s="3"/>
      <c r="C17" s="4"/>
      <c r="D17" s="264"/>
      <c r="E17" s="265"/>
      <c r="F17" s="5"/>
      <c r="G17" s="266"/>
      <c r="H17" s="76"/>
      <c r="I17" s="264"/>
      <c r="J17" s="265"/>
      <c r="K17" s="5"/>
      <c r="L17" s="266"/>
      <c r="M17" s="76"/>
      <c r="N17" s="264"/>
      <c r="O17" s="265"/>
      <c r="P17" s="5"/>
      <c r="Q17" s="266"/>
      <c r="R17" s="76"/>
      <c r="S17" s="224"/>
      <c r="T17" s="5"/>
      <c r="U17" s="5"/>
      <c r="V17" s="75"/>
      <c r="W17" s="76"/>
    </row>
    <row r="18" spans="1:23">
      <c r="B18" s="3" t="s">
        <v>54</v>
      </c>
      <c r="C18" s="4"/>
      <c r="D18" s="264">
        <v>-2</v>
      </c>
      <c r="E18" s="265">
        <v>-2</v>
      </c>
      <c r="F18" s="5">
        <v>-2</v>
      </c>
      <c r="G18" s="266">
        <v>-3.5449999999999999</v>
      </c>
      <c r="H18" s="76">
        <v>-2.0371462901620601</v>
      </c>
      <c r="I18" s="264">
        <v>-5.7</v>
      </c>
      <c r="J18" s="265">
        <v>-6.2971197561965244</v>
      </c>
      <c r="K18" s="5">
        <v>-6.1</v>
      </c>
      <c r="L18" s="266">
        <v>-5.0780000000000003</v>
      </c>
      <c r="M18" s="76">
        <v>-5.8041131841117402</v>
      </c>
      <c r="N18" s="264">
        <v>-6.3</v>
      </c>
      <c r="O18" s="265">
        <v>-4.74</v>
      </c>
      <c r="P18" s="5">
        <v>-4.8</v>
      </c>
      <c r="Q18" s="266">
        <v>-4.08</v>
      </c>
      <c r="R18" s="76">
        <v>-4.2791321625373602</v>
      </c>
      <c r="S18" s="224">
        <v>-5.3</v>
      </c>
      <c r="T18" s="5">
        <v>-5.15</v>
      </c>
      <c r="U18" s="5" t="s">
        <v>157</v>
      </c>
      <c r="V18" s="75">
        <v>-4.4379999999999997</v>
      </c>
      <c r="W18" s="76" t="s">
        <v>157</v>
      </c>
    </row>
    <row r="19" spans="1:23">
      <c r="B19" s="3" t="s">
        <v>73</v>
      </c>
      <c r="C19" s="4"/>
      <c r="D19" s="264">
        <v>57.8</v>
      </c>
      <c r="E19" s="265">
        <v>57.8</v>
      </c>
      <c r="F19" s="5">
        <v>57.8</v>
      </c>
      <c r="G19" s="266">
        <v>58.820999999999998</v>
      </c>
      <c r="H19" s="76">
        <v>57.799991626229698</v>
      </c>
      <c r="I19" s="264">
        <v>57.4</v>
      </c>
      <c r="J19" s="265">
        <v>58.682087539426611</v>
      </c>
      <c r="K19" s="5">
        <v>58.3</v>
      </c>
      <c r="L19" s="266">
        <v>57.427999999999997</v>
      </c>
      <c r="M19" s="76">
        <v>58.177834485778099</v>
      </c>
      <c r="N19" s="264">
        <v>58.1</v>
      </c>
      <c r="O19" s="265">
        <v>59.31500116360494</v>
      </c>
      <c r="P19" s="5">
        <v>58.7</v>
      </c>
      <c r="Q19" s="266">
        <v>57.375999999999998</v>
      </c>
      <c r="R19" s="76">
        <v>57.369757795080098</v>
      </c>
      <c r="S19" s="224">
        <v>58.7</v>
      </c>
      <c r="T19" s="5">
        <v>59.812545075740609</v>
      </c>
      <c r="U19" s="5" t="s">
        <v>157</v>
      </c>
      <c r="V19" s="75">
        <v>58.186999999999998</v>
      </c>
      <c r="W19" s="76" t="s">
        <v>157</v>
      </c>
    </row>
    <row r="20" spans="1:23" ht="3.75" customHeight="1">
      <c r="B20" s="3"/>
      <c r="C20" s="4"/>
      <c r="D20" s="264"/>
      <c r="E20" s="265"/>
      <c r="F20" s="5"/>
      <c r="G20" s="266"/>
      <c r="H20" s="76"/>
      <c r="I20" s="264"/>
      <c r="J20" s="265"/>
      <c r="K20" s="5"/>
      <c r="L20" s="266"/>
      <c r="M20" s="76"/>
      <c r="N20" s="264"/>
      <c r="O20" s="265"/>
      <c r="P20" s="5"/>
      <c r="Q20" s="266"/>
      <c r="R20" s="76"/>
      <c r="S20" s="224"/>
      <c r="T20" s="5"/>
      <c r="U20" s="5"/>
      <c r="V20" s="75"/>
      <c r="W20" s="76"/>
    </row>
    <row r="21" spans="1:23" ht="15" thickBot="1">
      <c r="B21" s="77" t="s">
        <v>55</v>
      </c>
      <c r="C21" s="78"/>
      <c r="D21" s="267">
        <f>Súhrn!G49</f>
        <v>-8.1512177884318646</v>
      </c>
      <c r="E21" s="268">
        <v>-4.9450103411553163</v>
      </c>
      <c r="F21" s="80">
        <v>-7.8</v>
      </c>
      <c r="G21" s="269">
        <v>-4.2869999999999999</v>
      </c>
      <c r="H21" s="79">
        <v>-8.1512177709289109</v>
      </c>
      <c r="I21" s="267">
        <f>Súhrn!H49</f>
        <v>-2.4937789120577536</v>
      </c>
      <c r="J21" s="268">
        <v>-5.468013364484948</v>
      </c>
      <c r="K21" s="80">
        <v>-6.7</v>
      </c>
      <c r="L21" s="269">
        <v>-3.468</v>
      </c>
      <c r="M21" s="79">
        <v>-10.237896743055501</v>
      </c>
      <c r="N21" s="267">
        <f>Súhrn!I49</f>
        <v>-1.7922603096853742</v>
      </c>
      <c r="O21" s="80">
        <v>-4.7382114669249402</v>
      </c>
      <c r="P21" s="80">
        <v>-5.3</v>
      </c>
      <c r="Q21" s="269">
        <v>-2.5840000000000001</v>
      </c>
      <c r="R21" s="79">
        <v>-9.4504909168576408</v>
      </c>
      <c r="S21" s="228">
        <f>Súhrn!J49</f>
        <v>-0.45537433558293927</v>
      </c>
      <c r="T21" s="80">
        <v>-3.9697378920900874</v>
      </c>
      <c r="U21" s="80" t="s">
        <v>157</v>
      </c>
      <c r="V21" s="80">
        <v>-2.3650000000000002</v>
      </c>
      <c r="W21" s="79" t="s">
        <v>157</v>
      </c>
    </row>
    <row r="22" spans="1:23">
      <c r="B22" s="72" t="s">
        <v>158</v>
      </c>
      <c r="D22" s="68"/>
      <c r="E22" s="68"/>
      <c r="G22" s="68"/>
      <c r="H22" s="68"/>
      <c r="I22" s="68"/>
      <c r="J22" s="68"/>
      <c r="L22" s="68"/>
      <c r="M22" s="68"/>
      <c r="N22" s="68"/>
      <c r="O22" s="68"/>
      <c r="Q22" s="68"/>
      <c r="R22" s="68"/>
      <c r="S22" s="68"/>
      <c r="T22" s="68"/>
      <c r="U22" s="68"/>
      <c r="V22" s="68"/>
      <c r="W22" s="68"/>
    </row>
    <row r="23" spans="1:23">
      <c r="B23" s="72" t="s">
        <v>84</v>
      </c>
    </row>
    <row r="24" spans="1:23" ht="15">
      <c r="A24" s="68"/>
      <c r="B24" s="72" t="s">
        <v>204</v>
      </c>
      <c r="C24" s="277"/>
      <c r="D24" s="82"/>
      <c r="E24" s="82"/>
      <c r="G24" s="68"/>
      <c r="H24" s="68"/>
      <c r="I24" s="68"/>
      <c r="J24" s="68"/>
      <c r="L24" s="68"/>
      <c r="M24" s="68"/>
      <c r="N24" s="68"/>
      <c r="O24" s="68"/>
      <c r="S24" s="68"/>
      <c r="T24" s="68"/>
      <c r="U24" s="68"/>
    </row>
    <row r="25" spans="1:23" ht="15">
      <c r="B25" s="72" t="s">
        <v>201</v>
      </c>
      <c r="C25" s="278"/>
    </row>
    <row r="26" spans="1:23" ht="15">
      <c r="B26" s="11" t="s">
        <v>199</v>
      </c>
      <c r="C26" s="277"/>
    </row>
    <row r="27" spans="1:23" ht="15">
      <c r="B27" s="72" t="s">
        <v>200</v>
      </c>
      <c r="C27" s="277"/>
    </row>
    <row r="28" spans="1:23" ht="15">
      <c r="B28" s="262" t="s">
        <v>202</v>
      </c>
      <c r="C28" s="277"/>
    </row>
  </sheetData>
  <mergeCells count="5">
    <mergeCell ref="D2:H2"/>
    <mergeCell ref="B2:C3"/>
    <mergeCell ref="I2:M2"/>
    <mergeCell ref="N2:R2"/>
    <mergeCell ref="S2:W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Súhrn</vt:lpstr>
      <vt:lpstr>HDP</vt:lpstr>
      <vt:lpstr>Inflácia</vt:lpstr>
      <vt:lpstr>Trh práce</vt:lpstr>
      <vt:lpstr>Obchodná a platobná bilancia</vt:lpstr>
      <vt:lpstr>Sektor_verejnej_správy</vt:lpstr>
      <vt:lpstr>Porovnanie predikcií</vt:lpstr>
      <vt:lpstr>HDP!Print_Area</vt:lpstr>
      <vt:lpstr>Inflácia!Print_Area</vt:lpstr>
      <vt:lpstr>'Porovnanie predikcií'!Print_Area</vt:lpstr>
      <vt:lpstr>Súhrn!Print_Area</vt:lpstr>
      <vt:lpstr>'Trh práce'!Print_Area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2020-09-25T06:41:51Z</cp:lastPrinted>
  <dcterms:created xsi:type="dcterms:W3CDTF">2013-10-16T07:18:04Z</dcterms:created>
  <dcterms:modified xsi:type="dcterms:W3CDTF">2023-06-30T06:25:01Z</dcterms:modified>
</cp:coreProperties>
</file>