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ECB\BMPE\BMPE_2021_June\text\"/>
    </mc:Choice>
  </mc:AlternateContent>
  <xr:revisionPtr revIDLastSave="0" documentId="13_ncr:1_{81C89791-E4C1-40F8-89AF-FD3A1560D5C6}" xr6:coauthVersionLast="45" xr6:coauthVersionMax="45" xr10:uidLastSave="{00000000-0000-0000-0000-000000000000}"/>
  <bookViews>
    <workbookView xWindow="-120" yWindow="-120" windowWidth="29040" windowHeight="15840" tabRatio="908" xr2:uid="{00000000-000D-0000-FFFF-FFFF00000000}"/>
  </bookViews>
  <sheets>
    <sheet name="Súhrn" sheetId="22" r:id="rId1"/>
    <sheet name="HDP" sheetId="12" r:id="rId2"/>
    <sheet name="Inflácia" sheetId="13" r:id="rId3"/>
    <sheet name="Trh práce" sheetId="14" r:id="rId4"/>
    <sheet name="Obchodná a platobná bilancia" sheetId="17" r:id="rId5"/>
    <sheet name="Sektor_verejnej_správy" sheetId="21" r:id="rId6"/>
    <sheet name="Porovnanie predikcií" sheetId="18" r:id="rId7"/>
  </sheets>
  <definedNames>
    <definedName name="_xlnm.Print_Area" localSheetId="1">HDP!$A$1:$AA$52</definedName>
    <definedName name="_xlnm.Print_Area" localSheetId="2">Inflácia!$A$1:$AA$40</definedName>
    <definedName name="_xlnm.Print_Area" localSheetId="6">'Porovnanie predikcií'!$A$1:$R$29</definedName>
    <definedName name="_xlnm.Print_Area" localSheetId="0">Súhrn!$B$2:$M$78</definedName>
    <definedName name="_xlnm.Print_Area" localSheetId="3">'Trh práce'!$A$1:$AA$69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8" l="1"/>
  <c r="P29" i="12" l="1"/>
  <c r="T29" i="12"/>
  <c r="X29" i="12"/>
  <c r="P16" i="12"/>
  <c r="T16" i="12"/>
  <c r="X16" i="12"/>
  <c r="J44" i="12"/>
  <c r="K44" i="12"/>
  <c r="J29" i="12"/>
  <c r="K29" i="12"/>
  <c r="J16" i="12"/>
  <c r="K16" i="12"/>
  <c r="N21" i="18" l="1"/>
  <c r="I21" i="18"/>
  <c r="K41" i="21"/>
  <c r="K25" i="21" s="1"/>
  <c r="J41" i="21"/>
  <c r="J40" i="21" s="1"/>
  <c r="K20" i="21"/>
  <c r="J20" i="21"/>
  <c r="I20" i="21"/>
  <c r="H20" i="21"/>
  <c r="B2" i="22"/>
  <c r="B19" i="21"/>
  <c r="B2" i="21"/>
  <c r="B27" i="17"/>
  <c r="B2" i="17"/>
  <c r="B55" i="14"/>
  <c r="B30" i="14"/>
  <c r="B2" i="14"/>
  <c r="B2" i="13"/>
  <c r="B28" i="12"/>
  <c r="B15" i="12"/>
  <c r="B2" i="12"/>
  <c r="J28" i="17"/>
  <c r="J56" i="14"/>
  <c r="J31" i="14"/>
  <c r="I41" i="21"/>
  <c r="I27" i="21" s="1"/>
  <c r="I44" i="12"/>
  <c r="I29" i="12"/>
  <c r="I16" i="12"/>
  <c r="H29" i="17"/>
  <c r="H57" i="14"/>
  <c r="H32" i="14"/>
  <c r="H45" i="12"/>
  <c r="H30" i="12"/>
  <c r="H17" i="12"/>
  <c r="X28" i="17"/>
  <c r="T28" i="17"/>
  <c r="P28" i="17"/>
  <c r="L28" i="17"/>
  <c r="I28" i="17"/>
  <c r="H28" i="17"/>
  <c r="K28" i="17"/>
  <c r="X56" i="14"/>
  <c r="T56" i="14"/>
  <c r="P56" i="14"/>
  <c r="L56" i="14"/>
  <c r="X31" i="14"/>
  <c r="T31" i="14"/>
  <c r="P31" i="14"/>
  <c r="L31" i="14"/>
  <c r="K56" i="14"/>
  <c r="I56" i="14"/>
  <c r="H56" i="14"/>
  <c r="H31" i="14"/>
  <c r="I31" i="14"/>
  <c r="K31" i="14"/>
  <c r="H41" i="21"/>
  <c r="H23" i="21" s="1"/>
  <c r="H44" i="12"/>
  <c r="L29" i="12"/>
  <c r="L16" i="12"/>
  <c r="H29" i="12"/>
  <c r="H16" i="12"/>
  <c r="K27" i="21" l="1"/>
  <c r="J31" i="21"/>
  <c r="I24" i="21"/>
  <c r="H25" i="21"/>
  <c r="H27" i="21"/>
  <c r="H32" i="21"/>
  <c r="H29" i="21"/>
  <c r="J24" i="21"/>
  <c r="I29" i="21"/>
  <c r="K26" i="21"/>
  <c r="H24" i="21"/>
  <c r="H40" i="21"/>
  <c r="J29" i="21"/>
  <c r="H30" i="21"/>
  <c r="I40" i="21"/>
  <c r="K32" i="21"/>
  <c r="I31" i="21"/>
  <c r="K40" i="21"/>
  <c r="J32" i="21"/>
  <c r="K31" i="21"/>
  <c r="J30" i="21"/>
  <c r="I30" i="21"/>
  <c r="H26" i="21"/>
  <c r="J27" i="21"/>
  <c r="K29" i="21"/>
  <c r="K30" i="21"/>
  <c r="J23" i="21"/>
  <c r="I25" i="21"/>
  <c r="I26" i="21"/>
  <c r="I32" i="21"/>
  <c r="K24" i="21"/>
  <c r="J26" i="21"/>
  <c r="J25" i="21"/>
  <c r="I23" i="21"/>
  <c r="K23" i="21"/>
  <c r="H31" i="21"/>
</calcChain>
</file>

<file path=xl/sharedStrings.xml><?xml version="1.0" encoding="utf-8"?>
<sst xmlns="http://schemas.openxmlformats.org/spreadsheetml/2006/main" count="667" uniqueCount="206">
  <si>
    <t>Hrubý domáci produkt</t>
  </si>
  <si>
    <t>Tvorba hrubého fixného kapitálu</t>
  </si>
  <si>
    <t>Domáci dopyt</t>
  </si>
  <si>
    <t>Q1</t>
  </si>
  <si>
    <t>Q2</t>
  </si>
  <si>
    <t>Q3</t>
  </si>
  <si>
    <t>Q4</t>
  </si>
  <si>
    <t>Trh práce</t>
  </si>
  <si>
    <t>Miera nezamestnanosti</t>
  </si>
  <si>
    <t>Disponibilný dôchodok</t>
  </si>
  <si>
    <t>Zamestnanosť</t>
  </si>
  <si>
    <t>Cenový vývoj</t>
  </si>
  <si>
    <t>Produkčná medzera</t>
  </si>
  <si>
    <t>Platobná bilancia</t>
  </si>
  <si>
    <t>Verejný sektor</t>
  </si>
  <si>
    <t>Verejný dlh</t>
  </si>
  <si>
    <t>Deflátor HDP</t>
  </si>
  <si>
    <t>Deflátor súkromnej spotreby</t>
  </si>
  <si>
    <t>Deflátor investícií</t>
  </si>
  <si>
    <t>Deflátor vládnej spotreby</t>
  </si>
  <si>
    <t>Deflátor exportu tovarov a služieb</t>
  </si>
  <si>
    <t>Deflátor importu tovarov a služieb</t>
  </si>
  <si>
    <t>Kompenzácie a mzdy</t>
  </si>
  <si>
    <t>Vývoj zamestnanosti, nezamestnanosti</t>
  </si>
  <si>
    <t>Demografia</t>
  </si>
  <si>
    <t>Ekonomicky aktívne obyvateľstvo</t>
  </si>
  <si>
    <t>Ekonomická aktivita</t>
  </si>
  <si>
    <t>Ukazovateľ</t>
  </si>
  <si>
    <t>Konečná spotreba verejnej správy</t>
  </si>
  <si>
    <t>Vývoz tovarov a služieb</t>
  </si>
  <si>
    <t>Dovoz tovarov a služieb</t>
  </si>
  <si>
    <t>Čistý vývoz</t>
  </si>
  <si>
    <t>Skutočnosť</t>
  </si>
  <si>
    <t>Počet nezamestnaných</t>
  </si>
  <si>
    <t>Deficit verejných financií</t>
  </si>
  <si>
    <t>Rast zahraničného dopytu Slovenska</t>
  </si>
  <si>
    <t>Súkromné investície</t>
  </si>
  <si>
    <t>Zmena stavu zásob</t>
  </si>
  <si>
    <t>Ceny potravín</t>
  </si>
  <si>
    <t>Ceny služieb</t>
  </si>
  <si>
    <t>Zamestnanci</t>
  </si>
  <si>
    <t>SZČO</t>
  </si>
  <si>
    <t>Nezamestnanosť</t>
  </si>
  <si>
    <t>Priemerná mzda, reálna</t>
  </si>
  <si>
    <t>Priemerná mzda, súkromný sektor</t>
  </si>
  <si>
    <t>Ceny energií</t>
  </si>
  <si>
    <t>Vývoz, dovoz tovarov a služieb v metodike ESA</t>
  </si>
  <si>
    <t>Vývoz tovarov a služieb v rámci eurozóny</t>
  </si>
  <si>
    <t>Vývoz tovarov a služieb mimo eurozóny</t>
  </si>
  <si>
    <t>Dovoz tovarov a služieb v rámci eurozóny</t>
  </si>
  <si>
    <t>Dovoz tovarov a služieb mimo eurozóny</t>
  </si>
  <si>
    <t>Vývoz, dovoz tovarov a služieb v metodike BoP</t>
  </si>
  <si>
    <t>Bežný účet platobnej bilancie</t>
  </si>
  <si>
    <t>Memo item: nominálne HDP</t>
  </si>
  <si>
    <t>Deficit verejnej správy (% HDP)</t>
  </si>
  <si>
    <t>Bežný účet platobnej bilancie (% HDP)</t>
  </si>
  <si>
    <t>Hodnoty v tabuľke sú uvádzané ako ročné rasty v %, pokiaľ nie je uvedené inak.</t>
  </si>
  <si>
    <t>Miera nezamestnanosti (miera v %)</t>
  </si>
  <si>
    <t>NBS</t>
  </si>
  <si>
    <t>IFP</t>
  </si>
  <si>
    <t>EK</t>
  </si>
  <si>
    <t>MMF</t>
  </si>
  <si>
    <t>OECD</t>
  </si>
  <si>
    <t>Jednotka</t>
  </si>
  <si>
    <t>Inflácia meraná HICP</t>
  </si>
  <si>
    <t>Inflácia meraná CPI</t>
  </si>
  <si>
    <t>Bežný účet</t>
  </si>
  <si>
    <t>[% HDP, ESA 95]</t>
  </si>
  <si>
    <t>Verejné investície</t>
  </si>
  <si>
    <t>Memo tab.</t>
  </si>
  <si>
    <t>Ceny priemyselných tovarov bez energií</t>
  </si>
  <si>
    <t>Inflácia meraná HICP bez cien energií</t>
  </si>
  <si>
    <t>Inflácia meraná HICP bez cien energií a potravín</t>
  </si>
  <si>
    <t>Kompenzácie zamestnancov</t>
  </si>
  <si>
    <t>Dlh verejnej správy (% HDP)</t>
  </si>
  <si>
    <t>Nominálne kompenzácie na zamestnanca</t>
  </si>
  <si>
    <t>Kompenzácie na zamestnanca, nominálne</t>
  </si>
  <si>
    <t>Obyvateľstvo v produktívnom veku (15 - 64 r.)</t>
  </si>
  <si>
    <t>Priemerná nominálna mzda</t>
  </si>
  <si>
    <t>Bilancia tovarov</t>
  </si>
  <si>
    <t>Obchodná bilancia (tovary a služby)</t>
  </si>
  <si>
    <t>Tabuľka 2 Cenový vývoj</t>
  </si>
  <si>
    <t>Tabuľka 1 Hrubý domáci produkt</t>
  </si>
  <si>
    <t>Tabuľka 3 Trh práce</t>
  </si>
  <si>
    <t>Zamestnanosť (ESA 2010)</t>
  </si>
  <si>
    <t>Zdroj:</t>
  </si>
  <si>
    <t>Hrubý domáci produkt (s. c.)</t>
  </si>
  <si>
    <t>Vládna spotreba (s. c.)</t>
  </si>
  <si>
    <t>Tvorba hrubého fixného kapitálu (s. c.)</t>
  </si>
  <si>
    <t>Export tovarov a služieb (s. c.)</t>
  </si>
  <si>
    <t>Tabuľka 4 Obchodná a platobná bilancia</t>
  </si>
  <si>
    <t>Hrubý dlh</t>
  </si>
  <si>
    <t>Celkové príjmy</t>
  </si>
  <si>
    <t>Celkové výdavky</t>
  </si>
  <si>
    <t>Bilancia príjmov a výdavkov</t>
  </si>
  <si>
    <t>Primárna bilancia</t>
  </si>
  <si>
    <t>Bežné príjmy</t>
  </si>
  <si>
    <t>Kapitálové príjmy</t>
  </si>
  <si>
    <t>Primárne výdavky</t>
  </si>
  <si>
    <t>Bežné výdavky</t>
  </si>
  <si>
    <t>Kapitálové výdavky</t>
  </si>
  <si>
    <t xml:space="preserve">Ceny neenergetických komodít v USD </t>
  </si>
  <si>
    <t xml:space="preserve">EURIBOR - 3M </t>
  </si>
  <si>
    <t>Výnos 10-ročného štátneho dlhopisu SR</t>
  </si>
  <si>
    <t>Cyklický komponent</t>
  </si>
  <si>
    <t>Štrukturálne saldo</t>
  </si>
  <si>
    <t>Cyklicky očistené primárne saldo</t>
  </si>
  <si>
    <t>Štrukturálny vývoj</t>
  </si>
  <si>
    <t>Súkromná spotreba (s. c.)</t>
  </si>
  <si>
    <t>Import tovarov a služieb (s. c.)</t>
  </si>
  <si>
    <t>Súkromná spotreba</t>
  </si>
  <si>
    <t>Domácnosti a neziskové inštitúcie slúžiace domácnostiam</t>
  </si>
  <si>
    <t>Tabuľka 5 Sektor verejnej správy  (S.13)</t>
  </si>
  <si>
    <t>Tabuľka 6 Porovnanie predikcií vybraných inštitúcií</t>
  </si>
  <si>
    <t>Dopytová inflácia</t>
  </si>
  <si>
    <t>Externé prostredie a technické predpoklady</t>
  </si>
  <si>
    <t xml:space="preserve">Poznámka: </t>
  </si>
  <si>
    <r>
      <t xml:space="preserve">Odhad NAIRU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</si>
  <si>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>Produktivita práce</t>
    </r>
    <r>
      <rPr>
        <vertAlign val="superscript"/>
        <sz val="11"/>
        <color indexed="8"/>
        <rFont val="Cambria"/>
        <family val="1"/>
        <charset val="238"/>
      </rPr>
      <t xml:space="preserve"> 3)</t>
    </r>
  </si>
  <si>
    <r>
      <t xml:space="preserve">Neinflačné mzdy (nominálna produktivita) 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</si>
  <si>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 xml:space="preserve">Nominálne mzdy 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</si>
  <si>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 xml:space="preserve">Reálne mzdy </t>
    </r>
    <r>
      <rPr>
        <vertAlign val="superscript"/>
        <sz val="11"/>
        <color indexed="8"/>
        <rFont val="Cambria"/>
        <family val="1"/>
        <charset val="238"/>
      </rPr>
      <t>6)</t>
    </r>
  </si>
  <si>
    <r>
      <t xml:space="preserve">Miera úspor </t>
    </r>
    <r>
      <rPr>
        <vertAlign val="superscript"/>
        <sz val="11"/>
        <color indexed="8"/>
        <rFont val="Cambria"/>
        <family val="1"/>
        <charset val="238"/>
      </rPr>
      <t>7)</t>
    </r>
  </si>
  <si>
    <r>
      <t xml:space="preserve">Sektor verejnej správy </t>
    </r>
    <r>
      <rPr>
        <b/>
        <i/>
        <vertAlign val="superscript"/>
        <sz val="11"/>
        <color indexed="8"/>
        <rFont val="Cambria"/>
        <family val="1"/>
        <charset val="238"/>
      </rPr>
      <t>8)</t>
    </r>
  </si>
  <si>
    <r>
      <t xml:space="preserve">Saldo verejných financií </t>
    </r>
    <r>
      <rPr>
        <vertAlign val="superscript"/>
        <sz val="11"/>
        <color indexed="8"/>
        <rFont val="Cambria"/>
        <family val="1"/>
        <charset val="238"/>
      </rPr>
      <t>9)</t>
    </r>
  </si>
  <si>
    <r>
      <t xml:space="preserve">Fiškálna pozícia </t>
    </r>
    <r>
      <rPr>
        <vertAlign val="superscript"/>
        <sz val="11"/>
        <color indexed="8"/>
        <rFont val="Cambria"/>
        <family val="1"/>
        <charset val="238"/>
      </rPr>
      <t>10)</t>
    </r>
  </si>
  <si>
    <r>
      <t xml:space="preserve">Výmenný kurz USD/EUR </t>
    </r>
    <r>
      <rPr>
        <vertAlign val="superscript"/>
        <sz val="11"/>
        <color indexed="8"/>
        <rFont val="Cambria"/>
        <family val="1"/>
        <charset val="238"/>
      </rPr>
      <t xml:space="preserve">11)12) </t>
    </r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</si>
  <si>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 xml:space="preserve"> 11)12) </t>
    </r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</si>
  <si>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</si>
  <si>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>Cena ropy v EUR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</si>
  <si>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 xml:space="preserve">Saldo verejných financií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</si>
  <si>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Fiškálna pozícia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</si>
  <si>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Priemerná mzda, nominálna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</si>
  <si>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Priemerná mzda mimo súkromného sektora</t>
    </r>
    <r>
      <rPr>
        <sz val="11"/>
        <color indexed="8"/>
        <rFont val="Cambria"/>
        <family val="1"/>
        <charset val="238"/>
      </rPr>
      <t xml:space="preserve">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</si>
  <si>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Produktivita práce </t>
    </r>
    <r>
      <rPr>
        <vertAlign val="superscript"/>
        <sz val="11"/>
        <color indexed="8"/>
        <rFont val="Cambria"/>
        <family val="1"/>
        <charset val="238"/>
      </rPr>
      <t>3)</t>
    </r>
  </si>
  <si>
    <r>
      <t xml:space="preserve">Miera participácie 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</si>
  <si>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 xml:space="preserve">Odhad NAIRU 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</si>
  <si>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 xml:space="preserve">Priemerná mzda mimo súkromného sektora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</si>
  <si>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Výmenné relácie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</si>
  <si>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 xml:space="preserve">Jednotkové náklady práce </t>
    </r>
    <r>
      <rPr>
        <vertAlign val="superscript"/>
        <sz val="11"/>
        <color indexed="8"/>
        <rFont val="Cambria"/>
        <family val="1"/>
        <charset val="238"/>
      </rPr>
      <t>2)</t>
    </r>
  </si>
  <si>
    <t>2) Kompenzácie na zamestnanca v b. c. / produktivita práce ESA 2015 v s. c.</t>
  </si>
  <si>
    <t>Zdroj: NBS, ECB, ŠÚ SR</t>
  </si>
  <si>
    <t>Zdroj: NBS, ŠÚ SR</t>
  </si>
  <si>
    <t>pričom Hrubé úspory = hrubý disponibilný dôchodok + úpravy vyplývajúce zo zmeny nároku na dôchodok - súkromná spotreba</t>
  </si>
  <si>
    <t>10) Medziročná zmena cyklicky očisteného primárneho salda. Kladná hodnota znamená reštrikciu</t>
  </si>
  <si>
    <t>11) Medziročný rast v % a zmeny oproti predchádzajúcej predikcii sú rátané z nezaokrúhlených čísel</t>
  </si>
  <si>
    <t>12) Zmeny oproti predchádzajúcej predikcii v %</t>
  </si>
  <si>
    <t xml:space="preserve">  1) VZPS - výberové zisťovanie pracovných síl</t>
  </si>
  <si>
    <t xml:space="preserve">  2) Miera nezamestnanosti, ktorá nezrýchľuje infláciu</t>
  </si>
  <si>
    <t xml:space="preserve">  3) HDP s. c. / zamestnanosť ESA 2015</t>
  </si>
  <si>
    <t xml:space="preserve">  4) Vypočítaná z nominálneho HDP a zamestnanosti zo štvrťročného štatistického výkazníctva ŠÚ SR</t>
  </si>
  <si>
    <t xml:space="preserve">  7) Miera úspor = hrubé úspory / (hrubý disponibilný dôchodok + úpravy vyplývajúce zo zmeny nároku na dôchodok) *100, </t>
  </si>
  <si>
    <t xml:space="preserve">  9) B.9N - Čisté pôžičky poskytnuté (+) / prijaté (-)</t>
  </si>
  <si>
    <t>1) Deflátor exportu tovarov a služieb / deflátor importu tovarov a služieb</t>
  </si>
  <si>
    <t>2) Odvetvia mimo súkromného sektora sú definované ako priemer sekcií O, P a Q klasifikácie SK NACE Rev. 2 (verejná správa, školstvo, zdravotníctvo)</t>
  </si>
  <si>
    <t>4) Ekonomicky aktívne obyvateľstvo v tis. osôb / populácia v produktívnom veku v tis. osôb</t>
  </si>
  <si>
    <t>5) Miera nezamestnanosti, ktorá nezrýchľuje infláciu</t>
  </si>
  <si>
    <t>1) B.9N - Čisté pôžičky poskytnuté (+) / prijaté (-)</t>
  </si>
  <si>
    <t>2) Medziročná zmena cyklicky očisteného primárneho salda. Kladná hodnota znamená reštrikciu</t>
  </si>
  <si>
    <t>-</t>
  </si>
  <si>
    <t>1) MMF: index CPI</t>
  </si>
  <si>
    <r>
      <t>Index HICP</t>
    </r>
    <r>
      <rPr>
        <vertAlign val="superscript"/>
        <sz val="11"/>
        <color theme="1"/>
        <rFont val="Cambria"/>
        <family val="1"/>
        <charset val="238"/>
        <scheme val="major"/>
      </rPr>
      <t xml:space="preserve"> 1</t>
    </r>
    <r>
      <rPr>
        <vertAlign val="superscript"/>
        <sz val="11"/>
        <color indexed="8"/>
        <rFont val="Cambria"/>
        <family val="1"/>
        <charset val="238"/>
      </rPr>
      <t>)</t>
    </r>
  </si>
  <si>
    <t>medziročný rast v %</t>
  </si>
  <si>
    <t>medziročný rast v %, s. c.</t>
  </si>
  <si>
    <t>% HDP</t>
  </si>
  <si>
    <t>mil. EUR v s. c.</t>
  </si>
  <si>
    <t>% z potenciálneho produktu</t>
  </si>
  <si>
    <t>mil. EUR v b. c.</t>
  </si>
  <si>
    <t>tis. osôb, ESA 2010</t>
  </si>
  <si>
    <r>
      <t xml:space="preserve">tis. osôb, VZPS </t>
    </r>
    <r>
      <rPr>
        <vertAlign val="superscript"/>
        <sz val="11"/>
        <color indexed="8"/>
        <rFont val="Cambria"/>
        <family val="1"/>
        <charset val="238"/>
      </rPr>
      <t>1)</t>
    </r>
  </si>
  <si>
    <t>%</t>
  </si>
  <si>
    <t>medziročný rast v %, ESA 2010</t>
  </si>
  <si>
    <t>% z disponibilného dôchodku</t>
  </si>
  <si>
    <t>% trendového HDP</t>
  </si>
  <si>
    <t>medziročná zmena v p. b.</t>
  </si>
  <si>
    <t>úroveň</t>
  </si>
  <si>
    <t>% p. a.</t>
  </si>
  <si>
    <t>mil. € v b. c.</t>
  </si>
  <si>
    <t>rast v %, s. c.</t>
  </si>
  <si>
    <t>príspevok v p. b., s. c.</t>
  </si>
  <si>
    <t>rast v %, nsa</t>
  </si>
  <si>
    <t>rast v %, sa</t>
  </si>
  <si>
    <t>rast v %</t>
  </si>
  <si>
    <t>rast v %, y-o-y, nsa</t>
  </si>
  <si>
    <t>tis. osôb, VZPS</t>
  </si>
  <si>
    <t>€</t>
  </si>
  <si>
    <t>€, s. c.</t>
  </si>
  <si>
    <t>% z HDP, b. c.</t>
  </si>
  <si>
    <t>zmena v p. b.</t>
  </si>
  <si>
    <t>ESA 2010, mil. €, s. c.</t>
  </si>
  <si>
    <t>BoP, mil. €, b. c.</t>
  </si>
  <si>
    <t>ESA 2010, mil. €, b. c.</t>
  </si>
  <si>
    <t>ESA 2010, mil. €</t>
  </si>
  <si>
    <t xml:space="preserve">Zamestnanosť </t>
  </si>
  <si>
    <t>P2Q-2021</t>
  </si>
  <si>
    <t>Zmena oproti P1Q-2021</t>
  </si>
  <si>
    <t>Národná banka Slovenska - Strednodobá predikcia P2Q-2021</t>
  </si>
  <si>
    <t>Európska komisia -  European Economic Forecast (jarná predikcia - máj 2021)</t>
  </si>
  <si>
    <t>Medzinárodný menový fond - World Economic Outlook (apríl 2021)</t>
  </si>
  <si>
    <t xml:space="preserve">  8) Sektor S.13</t>
  </si>
  <si>
    <t xml:space="preserve">  5) Priemerné mesačné mzdy ESA 2010</t>
  </si>
  <si>
    <t xml:space="preserve">  6) Mzdy ESA 2010 deflované infláciou CPI</t>
  </si>
  <si>
    <t>1) Priemerná mesačná mzda z ESA 2010</t>
  </si>
  <si>
    <t>3) HDP s. c. / zamestnanosť ESA 2010</t>
  </si>
  <si>
    <t>Inštitút finančnej politiky - Makroekonomická prognóza (jún 2021), deficit a dlh verejnej správy sú z Programu stability na roky 2021 až 2024</t>
  </si>
  <si>
    <t>Organizácia pre ekonomickú spoluprácu a rozvoj (OECD) - Economic Outlook 109 (máj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</si>
</sst>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B]mmm\-yy;@"/>
    <numFmt numFmtId="165" formatCode="0.0"/>
    <numFmt numFmtId="166" formatCode="#,##0.0"/>
    <numFmt numFmtId="167" formatCode="0.000"/>
  </numFmts>
  <fonts count="5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vertAlign val="superscript"/>
      <sz val="11"/>
      <color indexed="8"/>
      <name val="Cambria"/>
      <family val="1"/>
      <charset val="238"/>
    </font>
    <font>
      <sz val="11"/>
      <color indexed="8"/>
      <name val="Cambria"/>
      <family val="1"/>
      <charset val="238"/>
    </font>
    <font>
      <b/>
      <i/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5" fillId="0" borderId="0"/>
    <xf numFmtId="0" fontId="3" fillId="0" borderId="0"/>
    <xf numFmtId="0" fontId="43" fillId="0" borderId="0"/>
    <xf numFmtId="0" fontId="3" fillId="0" borderId="0"/>
    <xf numFmtId="0" fontId="42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299">
    <xf numFmtId="0" fontId="0" fillId="0" borderId="0" xfId="0"/>
    <xf numFmtId="0" fontId="44" fillId="26" borderId="13" xfId="0" applyFont="1" applyFill="1" applyBorder="1" applyAlignment="1">
      <alignment horizontal="center" vertical="center" textRotation="90" wrapText="1"/>
    </xf>
    <xf numFmtId="0" fontId="44" fillId="26" borderId="14" xfId="0" applyFont="1" applyFill="1" applyBorder="1" applyAlignment="1">
      <alignment horizontal="center" vertical="center" textRotation="90" wrapText="1"/>
    </xf>
    <xf numFmtId="0" fontId="45" fillId="26" borderId="15" xfId="0" applyFont="1" applyFill="1" applyBorder="1"/>
    <xf numFmtId="0" fontId="45" fillId="26" borderId="16" xfId="0" applyFont="1" applyFill="1" applyBorder="1"/>
    <xf numFmtId="165" fontId="45" fillId="0" borderId="18" xfId="0" applyNumberFormat="1" applyFont="1" applyFill="1" applyBorder="1" applyAlignment="1">
      <alignment horizontal="center"/>
    </xf>
    <xf numFmtId="0" fontId="46" fillId="26" borderId="19" xfId="0" applyFont="1" applyFill="1" applyBorder="1" applyAlignment="1">
      <alignment horizontal="left" vertical="center"/>
    </xf>
    <xf numFmtId="0" fontId="46" fillId="26" borderId="20" xfId="0" applyFont="1" applyFill="1" applyBorder="1" applyAlignment="1">
      <alignment horizontal="left" vertical="center"/>
    </xf>
    <xf numFmtId="0" fontId="47" fillId="26" borderId="15" xfId="0" applyFont="1" applyFill="1" applyBorder="1" applyAlignment="1">
      <alignment horizontal="left" vertical="center"/>
    </xf>
    <xf numFmtId="0" fontId="47" fillId="26" borderId="0" xfId="0" applyFont="1" applyFill="1" applyBorder="1" applyAlignment="1">
      <alignment horizontal="left" vertical="center"/>
    </xf>
    <xf numFmtId="0" fontId="48" fillId="0" borderId="0" xfId="0" applyFont="1"/>
    <xf numFmtId="0" fontId="45" fillId="0" borderId="0" xfId="0" applyFont="1"/>
    <xf numFmtId="0" fontId="49" fillId="0" borderId="21" xfId="0" applyFont="1" applyBorder="1" applyAlignment="1">
      <alignment horizontal="center"/>
    </xf>
    <xf numFmtId="0" fontId="49" fillId="0" borderId="22" xfId="0" applyFont="1" applyBorder="1" applyAlignment="1">
      <alignment horizontal="center"/>
    </xf>
    <xf numFmtId="0" fontId="49" fillId="0" borderId="23" xfId="0" applyFont="1" applyBorder="1" applyAlignment="1">
      <alignment horizontal="center"/>
    </xf>
    <xf numFmtId="0" fontId="49" fillId="0" borderId="24" xfId="0" applyFont="1" applyBorder="1" applyAlignment="1">
      <alignment horizontal="center"/>
    </xf>
    <xf numFmtId="0" fontId="46" fillId="27" borderId="25" xfId="0" applyFont="1" applyFill="1" applyBorder="1"/>
    <xf numFmtId="0" fontId="45" fillId="27" borderId="26" xfId="0" applyFont="1" applyFill="1" applyBorder="1"/>
    <xf numFmtId="0" fontId="45" fillId="27" borderId="27" xfId="0" applyFont="1" applyFill="1" applyBorder="1"/>
    <xf numFmtId="0" fontId="45" fillId="27" borderId="27" xfId="0" applyFont="1" applyFill="1" applyBorder="1" applyAlignment="1">
      <alignment horizontal="right"/>
    </xf>
    <xf numFmtId="0" fontId="45" fillId="27" borderId="28" xfId="0" applyFont="1" applyFill="1" applyBorder="1" applyAlignment="1">
      <alignment horizontal="center"/>
    </xf>
    <xf numFmtId="0" fontId="45" fillId="27" borderId="26" xfId="0" applyFont="1" applyFill="1" applyBorder="1" applyAlignment="1">
      <alignment horizontal="center"/>
    </xf>
    <xf numFmtId="0" fontId="45" fillId="27" borderId="29" xfId="0" applyFont="1" applyFill="1" applyBorder="1" applyAlignment="1">
      <alignment horizontal="center"/>
    </xf>
    <xf numFmtId="0" fontId="45" fillId="0" borderId="15" xfId="0" applyFont="1" applyBorder="1"/>
    <xf numFmtId="0" fontId="45" fillId="0" borderId="0" xfId="0" applyFont="1" applyBorder="1"/>
    <xf numFmtId="0" fontId="45" fillId="0" borderId="30" xfId="0" applyFont="1" applyBorder="1"/>
    <xf numFmtId="0" fontId="45" fillId="0" borderId="30" xfId="0" applyFont="1" applyBorder="1" applyAlignment="1">
      <alignment horizontal="right"/>
    </xf>
    <xf numFmtId="165" fontId="45" fillId="26" borderId="18" xfId="0" applyNumberFormat="1" applyFont="1" applyFill="1" applyBorder="1" applyAlignment="1">
      <alignment horizontal="right"/>
    </xf>
    <xf numFmtId="165" fontId="45" fillId="26" borderId="0" xfId="0" applyNumberFormat="1" applyFont="1" applyFill="1" applyBorder="1" applyAlignment="1">
      <alignment horizontal="right"/>
    </xf>
    <xf numFmtId="165" fontId="45" fillId="26" borderId="31" xfId="0" applyNumberFormat="1" applyFont="1" applyFill="1" applyBorder="1" applyAlignment="1">
      <alignment horizontal="right"/>
    </xf>
    <xf numFmtId="165" fontId="45" fillId="26" borderId="16" xfId="0" applyNumberFormat="1" applyFont="1" applyFill="1" applyBorder="1" applyAlignment="1">
      <alignment horizontal="right"/>
    </xf>
    <xf numFmtId="165" fontId="45" fillId="0" borderId="0" xfId="0" applyNumberFormat="1" applyFont="1"/>
    <xf numFmtId="165" fontId="45" fillId="0" borderId="18" xfId="0" applyNumberFormat="1" applyFont="1" applyBorder="1" applyAlignment="1">
      <alignment horizontal="right"/>
    </xf>
    <xf numFmtId="165" fontId="45" fillId="0" borderId="0" xfId="0" applyNumberFormat="1" applyFont="1" applyBorder="1" applyAlignment="1">
      <alignment horizontal="right"/>
    </xf>
    <xf numFmtId="165" fontId="45" fillId="0" borderId="16" xfId="0" applyNumberFormat="1" applyFont="1" applyBorder="1" applyAlignment="1">
      <alignment horizontal="right"/>
    </xf>
    <xf numFmtId="165" fontId="45" fillId="27" borderId="28" xfId="0" applyNumberFormat="1" applyFont="1" applyFill="1" applyBorder="1" applyAlignment="1">
      <alignment horizontal="right"/>
    </xf>
    <xf numFmtId="165" fontId="45" fillId="27" borderId="26" xfId="0" applyNumberFormat="1" applyFont="1" applyFill="1" applyBorder="1" applyAlignment="1">
      <alignment horizontal="right"/>
    </xf>
    <xf numFmtId="165" fontId="45" fillId="27" borderId="29" xfId="0" applyNumberFormat="1" applyFont="1" applyFill="1" applyBorder="1" applyAlignment="1">
      <alignment horizontal="right"/>
    </xf>
    <xf numFmtId="3" fontId="45" fillId="0" borderId="18" xfId="0" applyNumberFormat="1" applyFont="1" applyBorder="1" applyAlignment="1">
      <alignment horizontal="right"/>
    </xf>
    <xf numFmtId="3" fontId="45" fillId="0" borderId="0" xfId="0" applyNumberFormat="1" applyFont="1" applyBorder="1" applyAlignment="1">
      <alignment horizontal="right"/>
    </xf>
    <xf numFmtId="0" fontId="45" fillId="0" borderId="18" xfId="0" applyFont="1" applyBorder="1" applyAlignment="1">
      <alignment horizontal="right"/>
    </xf>
    <xf numFmtId="0" fontId="45" fillId="0" borderId="0" xfId="0" applyFont="1" applyBorder="1" applyAlignment="1">
      <alignment horizontal="right"/>
    </xf>
    <xf numFmtId="0" fontId="45" fillId="27" borderId="28" xfId="0" applyFont="1" applyFill="1" applyBorder="1" applyAlignment="1">
      <alignment horizontal="right"/>
    </xf>
    <xf numFmtId="0" fontId="45" fillId="27" borderId="26" xfId="0" applyFont="1" applyFill="1" applyBorder="1" applyAlignment="1">
      <alignment horizontal="right"/>
    </xf>
    <xf numFmtId="1" fontId="45" fillId="0" borderId="18" xfId="0" applyNumberFormat="1" applyFont="1" applyBorder="1" applyAlignment="1">
      <alignment horizontal="right"/>
    </xf>
    <xf numFmtId="1" fontId="45" fillId="0" borderId="0" xfId="0" applyNumberFormat="1" applyFont="1" applyBorder="1" applyAlignment="1">
      <alignment horizontal="right"/>
    </xf>
    <xf numFmtId="0" fontId="50" fillId="0" borderId="0" xfId="0" applyFont="1" applyFill="1" applyBorder="1"/>
    <xf numFmtId="0" fontId="50" fillId="0" borderId="30" xfId="0" applyFont="1" applyFill="1" applyBorder="1"/>
    <xf numFmtId="0" fontId="50" fillId="0" borderId="30" xfId="0" applyFont="1" applyFill="1" applyBorder="1" applyAlignment="1">
      <alignment horizontal="right"/>
    </xf>
    <xf numFmtId="165" fontId="45" fillId="0" borderId="18" xfId="0" applyNumberFormat="1" applyFont="1" applyFill="1" applyBorder="1" applyAlignment="1">
      <alignment horizontal="right"/>
    </xf>
    <xf numFmtId="165" fontId="45" fillId="0" borderId="0" xfId="0" applyNumberFormat="1" applyFont="1" applyFill="1" applyBorder="1" applyAlignment="1">
      <alignment horizontal="right"/>
    </xf>
    <xf numFmtId="0" fontId="45" fillId="0" borderId="15" xfId="0" applyFont="1" applyFill="1" applyBorder="1"/>
    <xf numFmtId="0" fontId="45" fillId="0" borderId="0" xfId="0" applyFont="1" applyFill="1" applyBorder="1"/>
    <xf numFmtId="0" fontId="45" fillId="0" borderId="30" xfId="0" applyFont="1" applyFill="1" applyBorder="1"/>
    <xf numFmtId="0" fontId="45" fillId="0" borderId="30" xfId="0" applyFont="1" applyFill="1" applyBorder="1" applyAlignment="1">
      <alignment horizontal="right"/>
    </xf>
    <xf numFmtId="0" fontId="45" fillId="26" borderId="30" xfId="0" applyFont="1" applyFill="1" applyBorder="1" applyAlignment="1">
      <alignment horizontal="right"/>
    </xf>
    <xf numFmtId="0" fontId="51" fillId="27" borderId="27" xfId="0" applyFont="1" applyFill="1" applyBorder="1"/>
    <xf numFmtId="165" fontId="45" fillId="0" borderId="32" xfId="0" applyNumberFormat="1" applyFont="1" applyBorder="1" applyAlignment="1">
      <alignment horizontal="right"/>
    </xf>
    <xf numFmtId="165" fontId="45" fillId="0" borderId="32" xfId="0" applyNumberFormat="1" applyFont="1" applyFill="1" applyBorder="1" applyAlignment="1">
      <alignment horizontal="right"/>
    </xf>
    <xf numFmtId="2" fontId="45" fillId="0" borderId="18" xfId="0" applyNumberFormat="1" applyFont="1" applyBorder="1" applyAlignment="1">
      <alignment horizontal="right"/>
    </xf>
    <xf numFmtId="2" fontId="45" fillId="0" borderId="0" xfId="0" applyNumberFormat="1" applyFont="1" applyBorder="1" applyAlignment="1">
      <alignment horizontal="right"/>
    </xf>
    <xf numFmtId="165" fontId="50" fillId="0" borderId="0" xfId="0" applyNumberFormat="1" applyFont="1" applyFill="1" applyBorder="1" applyAlignment="1">
      <alignment horizontal="right"/>
    </xf>
    <xf numFmtId="0" fontId="45" fillId="0" borderId="33" xfId="0" applyFont="1" applyBorder="1"/>
    <xf numFmtId="0" fontId="45" fillId="0" borderId="34" xfId="0" applyFont="1" applyBorder="1"/>
    <xf numFmtId="0" fontId="45" fillId="0" borderId="35" xfId="0" applyFont="1" applyBorder="1"/>
    <xf numFmtId="0" fontId="45" fillId="0" borderId="35" xfId="0" applyFont="1" applyBorder="1" applyAlignment="1">
      <alignment horizontal="right"/>
    </xf>
    <xf numFmtId="165" fontId="45" fillId="0" borderId="14" xfId="0" applyNumberFormat="1" applyFont="1" applyFill="1" applyBorder="1" applyAlignment="1">
      <alignment horizontal="right"/>
    </xf>
    <xf numFmtId="165" fontId="45" fillId="0" borderId="34" xfId="0" applyNumberFormat="1" applyFont="1" applyFill="1" applyBorder="1" applyAlignment="1">
      <alignment horizontal="right"/>
    </xf>
    <xf numFmtId="0" fontId="45" fillId="0" borderId="0" xfId="0" applyFont="1" applyFill="1"/>
    <xf numFmtId="0" fontId="45" fillId="0" borderId="0" xfId="0" applyFont="1" applyFill="1" applyAlignment="1">
      <alignment vertical="center"/>
    </xf>
    <xf numFmtId="0" fontId="52" fillId="0" borderId="0" xfId="0" applyFont="1" applyFill="1" applyAlignment="1">
      <alignment vertical="center"/>
    </xf>
    <xf numFmtId="0" fontId="48" fillId="26" borderId="0" xfId="0" applyFont="1" applyFill="1"/>
    <xf numFmtId="0" fontId="45" fillId="26" borderId="0" xfId="0" applyFont="1" applyFill="1"/>
    <xf numFmtId="0" fontId="44" fillId="26" borderId="35" xfId="0" applyFont="1" applyFill="1" applyBorder="1" applyAlignment="1">
      <alignment horizontal="center" vertical="center" textRotation="90" wrapText="1"/>
    </xf>
    <xf numFmtId="0" fontId="44" fillId="26" borderId="36" xfId="0" applyFont="1" applyFill="1" applyBorder="1" applyAlignment="1">
      <alignment horizontal="center" vertical="center" textRotation="90" wrapText="1"/>
    </xf>
    <xf numFmtId="165" fontId="45" fillId="0" borderId="30" xfId="0" applyNumberFormat="1" applyFont="1" applyFill="1" applyBorder="1" applyAlignment="1">
      <alignment horizontal="center"/>
    </xf>
    <xf numFmtId="165" fontId="45" fillId="0" borderId="16" xfId="0" applyNumberFormat="1" applyFont="1" applyFill="1" applyBorder="1" applyAlignment="1">
      <alignment horizontal="center"/>
    </xf>
    <xf numFmtId="0" fontId="45" fillId="26" borderId="33" xfId="0" applyFont="1" applyFill="1" applyBorder="1"/>
    <xf numFmtId="0" fontId="45" fillId="26" borderId="36" xfId="0" applyFont="1" applyFill="1" applyBorder="1"/>
    <xf numFmtId="165" fontId="45" fillId="0" borderId="35" xfId="0" applyNumberFormat="1" applyFont="1" applyFill="1" applyBorder="1" applyAlignment="1">
      <alignment horizontal="center"/>
    </xf>
    <xf numFmtId="165" fontId="45" fillId="0" borderId="36" xfId="0" applyNumberFormat="1" applyFont="1" applyFill="1" applyBorder="1" applyAlignment="1">
      <alignment horizontal="center"/>
    </xf>
    <xf numFmtId="165" fontId="45" fillId="0" borderId="14" xfId="0" applyNumberFormat="1" applyFont="1" applyFill="1" applyBorder="1" applyAlignment="1">
      <alignment horizontal="center"/>
    </xf>
    <xf numFmtId="0" fontId="45" fillId="26" borderId="0" xfId="0" applyFont="1" applyFill="1" applyBorder="1"/>
    <xf numFmtId="0" fontId="50" fillId="0" borderId="0" xfId="0" applyFont="1" applyFill="1"/>
    <xf numFmtId="165" fontId="45" fillId="26" borderId="0" xfId="0" applyNumberFormat="1" applyFont="1" applyFill="1" applyBorder="1" applyAlignment="1">
      <alignment horizontal="center"/>
    </xf>
    <xf numFmtId="167" fontId="45" fillId="26" borderId="0" xfId="0" applyNumberFormat="1" applyFont="1" applyFill="1" applyBorder="1"/>
    <xf numFmtId="0" fontId="53" fillId="27" borderId="37" xfId="0" applyFont="1" applyFill="1" applyBorder="1" applyAlignment="1">
      <alignment horizontal="left" vertical="center"/>
    </xf>
    <xf numFmtId="0" fontId="53" fillId="27" borderId="32" xfId="0" applyFont="1" applyFill="1" applyBorder="1" applyAlignment="1">
      <alignment horizontal="left" vertical="center"/>
    </xf>
    <xf numFmtId="0" fontId="53" fillId="27" borderId="38" xfId="0" applyFont="1" applyFill="1" applyBorder="1" applyAlignment="1">
      <alignment horizontal="left" vertical="center"/>
    </xf>
    <xf numFmtId="0" fontId="46" fillId="26" borderId="39" xfId="0" applyFont="1" applyFill="1" applyBorder="1" applyAlignment="1">
      <alignment horizontal="left" vertical="center"/>
    </xf>
    <xf numFmtId="0" fontId="51" fillId="26" borderId="21" xfId="0" applyFont="1" applyFill="1" applyBorder="1" applyAlignment="1">
      <alignment horizontal="center" vertical="center"/>
    </xf>
    <xf numFmtId="0" fontId="45" fillId="26" borderId="21" xfId="0" applyFont="1" applyFill="1" applyBorder="1" applyAlignment="1">
      <alignment horizontal="center" vertical="center" wrapText="1"/>
    </xf>
    <xf numFmtId="0" fontId="45" fillId="26" borderId="20" xfId="0" applyFont="1" applyFill="1" applyBorder="1" applyAlignment="1">
      <alignment horizontal="center" vertical="center"/>
    </xf>
    <xf numFmtId="0" fontId="45" fillId="26" borderId="40" xfId="0" applyFont="1" applyFill="1" applyBorder="1" applyAlignment="1">
      <alignment horizontal="center" vertical="center"/>
    </xf>
    <xf numFmtId="0" fontId="47" fillId="26" borderId="30" xfId="0" applyFont="1" applyFill="1" applyBorder="1" applyAlignment="1">
      <alignment horizontal="left" vertical="center"/>
    </xf>
    <xf numFmtId="0" fontId="51" fillId="26" borderId="30" xfId="0" applyFont="1" applyFill="1" applyBorder="1" applyAlignment="1">
      <alignment horizontal="center" vertical="center"/>
    </xf>
    <xf numFmtId="0" fontId="45" fillId="26" borderId="18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 vertical="center"/>
    </xf>
    <xf numFmtId="0" fontId="45" fillId="26" borderId="16" xfId="0" applyFont="1" applyFill="1" applyBorder="1" applyAlignment="1">
      <alignment horizontal="center" vertical="center"/>
    </xf>
    <xf numFmtId="3" fontId="45" fillId="26" borderId="18" xfId="0" applyNumberFormat="1" applyFont="1" applyFill="1" applyBorder="1" applyAlignment="1">
      <alignment horizontal="center" vertical="center"/>
    </xf>
    <xf numFmtId="3" fontId="45" fillId="26" borderId="0" xfId="0" applyNumberFormat="1" applyFont="1" applyFill="1" applyBorder="1" applyAlignment="1">
      <alignment horizontal="center" vertical="center"/>
    </xf>
    <xf numFmtId="3" fontId="45" fillId="26" borderId="16" xfId="0" applyNumberFormat="1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left" vertical="center"/>
    </xf>
    <xf numFmtId="0" fontId="54" fillId="26" borderId="0" xfId="0" applyFont="1" applyFill="1" applyBorder="1" applyAlignment="1">
      <alignment horizontal="left" vertical="center"/>
    </xf>
    <xf numFmtId="0" fontId="54" fillId="26" borderId="30" xfId="0" applyFont="1" applyFill="1" applyBorder="1" applyAlignment="1">
      <alignment horizontal="left" vertical="center"/>
    </xf>
    <xf numFmtId="3" fontId="45" fillId="26" borderId="18" xfId="0" applyNumberFormat="1" applyFont="1" applyFill="1" applyBorder="1" applyAlignment="1">
      <alignment horizontal="right"/>
    </xf>
    <xf numFmtId="3" fontId="45" fillId="26" borderId="0" xfId="0" applyNumberFormat="1" applyFont="1" applyFill="1" applyBorder="1" applyAlignment="1">
      <alignment horizontal="right"/>
    </xf>
    <xf numFmtId="3" fontId="45" fillId="26" borderId="16" xfId="0" applyNumberFormat="1" applyFont="1" applyFill="1" applyBorder="1" applyAlignment="1">
      <alignment horizontal="right"/>
    </xf>
    <xf numFmtId="0" fontId="51" fillId="26" borderId="0" xfId="0" applyFont="1" applyFill="1" applyBorder="1"/>
    <xf numFmtId="0" fontId="45" fillId="26" borderId="30" xfId="0" applyFont="1" applyFill="1" applyBorder="1"/>
    <xf numFmtId="0" fontId="47" fillId="26" borderId="33" xfId="0" applyFont="1" applyFill="1" applyBorder="1"/>
    <xf numFmtId="0" fontId="45" fillId="26" borderId="34" xfId="0" applyFont="1" applyFill="1" applyBorder="1"/>
    <xf numFmtId="0" fontId="45" fillId="26" borderId="35" xfId="0" applyFont="1" applyFill="1" applyBorder="1"/>
    <xf numFmtId="0" fontId="45" fillId="26" borderId="35" xfId="0" applyFont="1" applyFill="1" applyBorder="1" applyAlignment="1">
      <alignment horizontal="right"/>
    </xf>
    <xf numFmtId="3" fontId="45" fillId="26" borderId="14" xfId="0" applyNumberFormat="1" applyFont="1" applyFill="1" applyBorder="1"/>
    <xf numFmtId="3" fontId="45" fillId="26" borderId="34" xfId="0" applyNumberFormat="1" applyFont="1" applyFill="1" applyBorder="1"/>
    <xf numFmtId="3" fontId="45" fillId="26" borderId="36" xfId="0" applyNumberFormat="1" applyFont="1" applyFill="1" applyBorder="1"/>
    <xf numFmtId="0" fontId="45" fillId="26" borderId="0" xfId="0" applyFont="1" applyFill="1" applyBorder="1" applyAlignment="1">
      <alignment horizontal="right"/>
    </xf>
    <xf numFmtId="0" fontId="51" fillId="26" borderId="39" xfId="0" applyFont="1" applyFill="1" applyBorder="1" applyAlignment="1">
      <alignment horizontal="center" vertical="center"/>
    </xf>
    <xf numFmtId="0" fontId="46" fillId="26" borderId="15" xfId="0" applyFont="1" applyFill="1" applyBorder="1" applyAlignment="1">
      <alignment horizontal="left" vertical="center"/>
    </xf>
    <xf numFmtId="0" fontId="46" fillId="26" borderId="0" xfId="0" applyFont="1" applyFill="1" applyBorder="1" applyAlignment="1">
      <alignment horizontal="left" vertical="center"/>
    </xf>
    <xf numFmtId="0" fontId="46" fillId="26" borderId="30" xfId="0" applyFont="1" applyFill="1" applyBorder="1" applyAlignment="1">
      <alignment horizontal="left" vertical="center"/>
    </xf>
    <xf numFmtId="166" fontId="45" fillId="26" borderId="18" xfId="0" applyNumberFormat="1" applyFont="1" applyFill="1" applyBorder="1" applyAlignment="1">
      <alignment horizontal="right"/>
    </xf>
    <xf numFmtId="166" fontId="45" fillId="26" borderId="0" xfId="0" applyNumberFormat="1" applyFont="1" applyFill="1" applyBorder="1" applyAlignment="1">
      <alignment horizontal="right"/>
    </xf>
    <xf numFmtId="166" fontId="45" fillId="26" borderId="16" xfId="0" applyNumberFormat="1" applyFont="1" applyFill="1" applyBorder="1" applyAlignment="1">
      <alignment horizontal="right"/>
    </xf>
    <xf numFmtId="166" fontId="45" fillId="0" borderId="18" xfId="0" applyNumberFormat="1" applyFont="1" applyFill="1" applyBorder="1" applyAlignment="1">
      <alignment horizontal="right"/>
    </xf>
    <xf numFmtId="166" fontId="45" fillId="0" borderId="0" xfId="0" applyNumberFormat="1" applyFont="1" applyFill="1" applyBorder="1" applyAlignment="1">
      <alignment horizontal="right"/>
    </xf>
    <xf numFmtId="166" fontId="45" fillId="0" borderId="16" xfId="0" applyNumberFormat="1" applyFont="1" applyFill="1" applyBorder="1" applyAlignment="1">
      <alignment horizontal="right"/>
    </xf>
    <xf numFmtId="166" fontId="45" fillId="0" borderId="0" xfId="0" applyNumberFormat="1" applyFont="1" applyFill="1"/>
    <xf numFmtId="0" fontId="47" fillId="26" borderId="15" xfId="0" applyFont="1" applyFill="1" applyBorder="1"/>
    <xf numFmtId="166" fontId="45" fillId="26" borderId="18" xfId="0" applyNumberFormat="1" applyFont="1" applyFill="1" applyBorder="1"/>
    <xf numFmtId="166" fontId="45" fillId="26" borderId="0" xfId="0" applyNumberFormat="1" applyFont="1" applyFill="1" applyBorder="1"/>
    <xf numFmtId="166" fontId="45" fillId="26" borderId="16" xfId="0" applyNumberFormat="1" applyFont="1" applyFill="1" applyBorder="1"/>
    <xf numFmtId="0" fontId="51" fillId="26" borderId="34" xfId="0" applyFont="1" applyFill="1" applyBorder="1" applyAlignment="1">
      <alignment horizontal="left" vertical="center"/>
    </xf>
    <xf numFmtId="3" fontId="45" fillId="26" borderId="0" xfId="0" applyNumberFormat="1" applyFont="1" applyFill="1"/>
    <xf numFmtId="0" fontId="51" fillId="26" borderId="41" xfId="0" applyFont="1" applyFill="1" applyBorder="1" applyAlignment="1">
      <alignment horizontal="center"/>
    </xf>
    <xf numFmtId="0" fontId="45" fillId="26" borderId="42" xfId="0" applyFont="1" applyFill="1" applyBorder="1" applyAlignment="1">
      <alignment horizontal="center"/>
    </xf>
    <xf numFmtId="0" fontId="45" fillId="26" borderId="23" xfId="0" applyFont="1" applyFill="1" applyBorder="1" applyAlignment="1">
      <alignment horizontal="center"/>
    </xf>
    <xf numFmtId="0" fontId="45" fillId="26" borderId="39" xfId="0" applyFont="1" applyFill="1" applyBorder="1" applyAlignment="1">
      <alignment horizontal="center"/>
    </xf>
    <xf numFmtId="0" fontId="45" fillId="26" borderId="43" xfId="0" applyFont="1" applyFill="1" applyBorder="1" applyAlignment="1">
      <alignment horizontal="center"/>
    </xf>
    <xf numFmtId="0" fontId="45" fillId="26" borderId="44" xfId="0" applyFont="1" applyFill="1" applyBorder="1" applyAlignment="1">
      <alignment horizontal="center"/>
    </xf>
    <xf numFmtId="0" fontId="47" fillId="26" borderId="45" xfId="0" applyFont="1" applyFill="1" applyBorder="1" applyAlignment="1">
      <alignment horizontal="left" vertical="center"/>
    </xf>
    <xf numFmtId="0" fontId="51" fillId="26" borderId="45" xfId="0" applyFont="1" applyFill="1" applyBorder="1" applyAlignment="1">
      <alignment horizontal="center" vertical="center"/>
    </xf>
    <xf numFmtId="0" fontId="45" fillId="26" borderId="30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/>
    </xf>
    <xf numFmtId="0" fontId="45" fillId="26" borderId="30" xfId="0" applyFont="1" applyFill="1" applyBorder="1" applyAlignment="1">
      <alignment horizontal="center"/>
    </xf>
    <xf numFmtId="0" fontId="45" fillId="26" borderId="16" xfId="0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center" vertical="center"/>
    </xf>
    <xf numFmtId="3" fontId="45" fillId="26" borderId="0" xfId="0" applyNumberFormat="1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center"/>
    </xf>
    <xf numFmtId="3" fontId="45" fillId="26" borderId="16" xfId="0" applyNumberFormat="1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right"/>
    </xf>
    <xf numFmtId="3" fontId="45" fillId="26" borderId="0" xfId="0" applyNumberFormat="1" applyFont="1" applyFill="1" applyBorder="1"/>
    <xf numFmtId="3" fontId="45" fillId="26" borderId="30" xfId="0" applyNumberFormat="1" applyFont="1" applyFill="1" applyBorder="1"/>
    <xf numFmtId="3" fontId="45" fillId="26" borderId="16" xfId="0" applyNumberFormat="1" applyFont="1" applyFill="1" applyBorder="1"/>
    <xf numFmtId="3" fontId="45" fillId="26" borderId="18" xfId="0" applyNumberFormat="1" applyFont="1" applyFill="1" applyBorder="1"/>
    <xf numFmtId="166" fontId="45" fillId="28" borderId="0" xfId="0" applyNumberFormat="1" applyFont="1" applyFill="1" applyBorder="1"/>
    <xf numFmtId="3" fontId="45" fillId="28" borderId="30" xfId="0" applyNumberFormat="1" applyFont="1" applyFill="1" applyBorder="1"/>
    <xf numFmtId="3" fontId="45" fillId="28" borderId="0" xfId="0" applyNumberFormat="1" applyFont="1" applyFill="1" applyBorder="1"/>
    <xf numFmtId="3" fontId="45" fillId="28" borderId="16" xfId="0" applyNumberFormat="1" applyFont="1" applyFill="1" applyBorder="1"/>
    <xf numFmtId="165" fontId="45" fillId="26" borderId="18" xfId="0" applyNumberFormat="1" applyFont="1" applyFill="1" applyBorder="1"/>
    <xf numFmtId="165" fontId="45" fillId="26" borderId="0" xfId="0" applyNumberFormat="1" applyFont="1" applyFill="1" applyBorder="1"/>
    <xf numFmtId="165" fontId="45" fillId="26" borderId="30" xfId="0" applyNumberFormat="1" applyFont="1" applyFill="1" applyBorder="1"/>
    <xf numFmtId="3" fontId="45" fillId="26" borderId="35" xfId="0" applyNumberFormat="1" applyFont="1" applyFill="1" applyBorder="1"/>
    <xf numFmtId="3" fontId="45" fillId="28" borderId="34" xfId="0" applyNumberFormat="1" applyFont="1" applyFill="1" applyBorder="1"/>
    <xf numFmtId="3" fontId="45" fillId="28" borderId="35" xfId="0" applyNumberFormat="1" applyFont="1" applyFill="1" applyBorder="1"/>
    <xf numFmtId="3" fontId="45" fillId="28" borderId="36" xfId="0" applyNumberFormat="1" applyFont="1" applyFill="1" applyBorder="1"/>
    <xf numFmtId="165" fontId="45" fillId="26" borderId="30" xfId="0" applyNumberFormat="1" applyFont="1" applyFill="1" applyBorder="1" applyAlignment="1">
      <alignment horizontal="right"/>
    </xf>
    <xf numFmtId="165" fontId="45" fillId="26" borderId="16" xfId="0" applyNumberFormat="1" applyFont="1" applyFill="1" applyBorder="1"/>
    <xf numFmtId="166" fontId="45" fillId="26" borderId="30" xfId="0" applyNumberFormat="1" applyFont="1" applyFill="1" applyBorder="1" applyAlignment="1">
      <alignment horizontal="right"/>
    </xf>
    <xf numFmtId="0" fontId="45" fillId="26" borderId="18" xfId="0" applyFont="1" applyFill="1" applyBorder="1"/>
    <xf numFmtId="0" fontId="45" fillId="28" borderId="30" xfId="0" applyFont="1" applyFill="1" applyBorder="1"/>
    <xf numFmtId="0" fontId="45" fillId="28" borderId="16" xfId="0" applyFont="1" applyFill="1" applyBorder="1"/>
    <xf numFmtId="165" fontId="45" fillId="26" borderId="14" xfId="0" applyNumberFormat="1" applyFont="1" applyFill="1" applyBorder="1"/>
    <xf numFmtId="165" fontId="45" fillId="26" borderId="34" xfId="0" applyNumberFormat="1" applyFont="1" applyFill="1" applyBorder="1"/>
    <xf numFmtId="165" fontId="45" fillId="26" borderId="35" xfId="0" applyNumberFormat="1" applyFont="1" applyFill="1" applyBorder="1"/>
    <xf numFmtId="0" fontId="45" fillId="28" borderId="34" xfId="0" applyFont="1" applyFill="1" applyBorder="1"/>
    <xf numFmtId="0" fontId="45" fillId="28" borderId="35" xfId="0" applyFont="1" applyFill="1" applyBorder="1"/>
    <xf numFmtId="0" fontId="45" fillId="28" borderId="36" xfId="0" applyFont="1" applyFill="1" applyBorder="1"/>
    <xf numFmtId="165" fontId="45" fillId="26" borderId="0" xfId="0" applyNumberFormat="1" applyFont="1" applyFill="1"/>
    <xf numFmtId="0" fontId="45" fillId="26" borderId="31" xfId="0" applyFont="1" applyFill="1" applyBorder="1" applyAlignment="1">
      <alignment horizontal="center"/>
    </xf>
    <xf numFmtId="166" fontId="45" fillId="26" borderId="30" xfId="0" applyNumberFormat="1" applyFont="1" applyFill="1" applyBorder="1"/>
    <xf numFmtId="166" fontId="45" fillId="26" borderId="31" xfId="0" applyNumberFormat="1" applyFont="1" applyFill="1" applyBorder="1"/>
    <xf numFmtId="166" fontId="45" fillId="28" borderId="30" xfId="0" applyNumberFormat="1" applyFont="1" applyFill="1" applyBorder="1"/>
    <xf numFmtId="166" fontId="45" fillId="28" borderId="31" xfId="0" applyNumberFormat="1" applyFont="1" applyFill="1" applyBorder="1"/>
    <xf numFmtId="166" fontId="45" fillId="28" borderId="16" xfId="0" applyNumberFormat="1" applyFont="1" applyFill="1" applyBorder="1"/>
    <xf numFmtId="0" fontId="45" fillId="26" borderId="31" xfId="0" applyFont="1" applyFill="1" applyBorder="1"/>
    <xf numFmtId="165" fontId="45" fillId="26" borderId="31" xfId="0" applyNumberFormat="1" applyFont="1" applyFill="1" applyBorder="1"/>
    <xf numFmtId="3" fontId="45" fillId="0" borderId="62" xfId="0" applyNumberFormat="1" applyFont="1" applyFill="1" applyBorder="1"/>
    <xf numFmtId="3" fontId="45" fillId="26" borderId="31" xfId="0" applyNumberFormat="1" applyFont="1" applyFill="1" applyBorder="1"/>
    <xf numFmtId="0" fontId="45" fillId="0" borderId="63" xfId="0" applyFont="1" applyFill="1" applyBorder="1"/>
    <xf numFmtId="0" fontId="45" fillId="26" borderId="67" xfId="0" applyFont="1" applyFill="1" applyBorder="1"/>
    <xf numFmtId="0" fontId="45" fillId="0" borderId="67" xfId="0" applyFont="1" applyFill="1" applyBorder="1"/>
    <xf numFmtId="165" fontId="45" fillId="26" borderId="46" xfId="0" applyNumberFormat="1" applyFont="1" applyFill="1" applyBorder="1"/>
    <xf numFmtId="165" fontId="45" fillId="26" borderId="36" xfId="0" applyNumberFormat="1" applyFont="1" applyFill="1" applyBorder="1"/>
    <xf numFmtId="0" fontId="45" fillId="26" borderId="40" xfId="0" applyFont="1" applyFill="1" applyBorder="1" applyAlignment="1">
      <alignment horizontal="center"/>
    </xf>
    <xf numFmtId="165" fontId="45" fillId="0" borderId="62" xfId="0" applyNumberFormat="1" applyFont="1" applyFill="1" applyBorder="1"/>
    <xf numFmtId="165" fontId="45" fillId="0" borderId="65" xfId="0" applyNumberFormat="1" applyFont="1" applyFill="1" applyBorder="1"/>
    <xf numFmtId="165" fontId="45" fillId="0" borderId="66" xfId="0" applyNumberFormat="1" applyFont="1" applyFill="1" applyBorder="1"/>
    <xf numFmtId="165" fontId="45" fillId="0" borderId="64" xfId="0" applyNumberFormat="1" applyFont="1" applyFill="1" applyBorder="1"/>
    <xf numFmtId="165" fontId="45" fillId="0" borderId="68" xfId="0" applyNumberFormat="1" applyFont="1" applyFill="1" applyBorder="1"/>
    <xf numFmtId="165" fontId="45" fillId="0" borderId="69" xfId="0" applyNumberFormat="1" applyFont="1" applyFill="1" applyBorder="1"/>
    <xf numFmtId="165" fontId="45" fillId="0" borderId="70" xfId="0" applyNumberFormat="1" applyFont="1" applyFill="1" applyBorder="1"/>
    <xf numFmtId="165" fontId="45" fillId="0" borderId="71" xfId="0" applyNumberFormat="1" applyFont="1" applyFill="1" applyBorder="1"/>
    <xf numFmtId="165" fontId="45" fillId="0" borderId="72" xfId="0" applyNumberFormat="1" applyFont="1" applyFill="1" applyBorder="1"/>
    <xf numFmtId="0" fontId="53" fillId="27" borderId="32" xfId="0" applyFont="1" applyFill="1" applyBorder="1" applyAlignment="1">
      <alignment vertical="center"/>
    </xf>
    <xf numFmtId="0" fontId="53" fillId="27" borderId="38" xfId="0" applyFont="1" applyFill="1" applyBorder="1" applyAlignment="1">
      <alignment vertical="center"/>
    </xf>
    <xf numFmtId="0" fontId="45" fillId="26" borderId="22" xfId="0" applyFont="1" applyFill="1" applyBorder="1" applyAlignment="1">
      <alignment horizontal="center"/>
    </xf>
    <xf numFmtId="0" fontId="51" fillId="26" borderId="0" xfId="0" applyFont="1" applyFill="1"/>
    <xf numFmtId="0" fontId="45" fillId="26" borderId="47" xfId="0" applyFont="1" applyFill="1" applyBorder="1"/>
    <xf numFmtId="0" fontId="45" fillId="26" borderId="48" xfId="0" applyFont="1" applyFill="1" applyBorder="1"/>
    <xf numFmtId="17" fontId="45" fillId="26" borderId="49" xfId="0" applyNumberFormat="1" applyFont="1" applyFill="1" applyBorder="1"/>
    <xf numFmtId="17" fontId="45" fillId="26" borderId="50" xfId="0" applyNumberFormat="1" applyFont="1" applyFill="1" applyBorder="1"/>
    <xf numFmtId="0" fontId="45" fillId="26" borderId="33" xfId="0" applyFont="1" applyFill="1" applyBorder="1" applyAlignment="1">
      <alignment horizontal="left" vertical="center"/>
    </xf>
    <xf numFmtId="0" fontId="45" fillId="26" borderId="14" xfId="0" applyFont="1" applyFill="1" applyBorder="1" applyAlignment="1">
      <alignment horizontal="right"/>
    </xf>
    <xf numFmtId="164" fontId="45" fillId="26" borderId="0" xfId="0" applyNumberFormat="1" applyFont="1" applyFill="1" applyAlignment="1"/>
    <xf numFmtId="164" fontId="45" fillId="26" borderId="0" xfId="0" applyNumberFormat="1" applyFont="1" applyFill="1"/>
    <xf numFmtId="3" fontId="45" fillId="26" borderId="46" xfId="0" applyNumberFormat="1" applyFont="1" applyFill="1" applyBorder="1"/>
    <xf numFmtId="0" fontId="51" fillId="26" borderId="51" xfId="0" applyFont="1" applyFill="1" applyBorder="1" applyAlignment="1">
      <alignment horizontal="center"/>
    </xf>
    <xf numFmtId="0" fontId="45" fillId="26" borderId="18" xfId="0" applyFont="1" applyFill="1" applyBorder="1" applyAlignment="1">
      <alignment horizontal="center"/>
    </xf>
    <xf numFmtId="0" fontId="51" fillId="26" borderId="34" xfId="0" applyFont="1" applyFill="1" applyBorder="1"/>
    <xf numFmtId="0" fontId="49" fillId="0" borderId="48" xfId="0" applyFont="1" applyBorder="1" applyAlignment="1">
      <alignment horizontal="center"/>
    </xf>
    <xf numFmtId="0" fontId="45" fillId="27" borderId="27" xfId="0" applyFont="1" applyFill="1" applyBorder="1" applyAlignment="1">
      <alignment horizontal="center"/>
    </xf>
    <xf numFmtId="165" fontId="45" fillId="0" borderId="30" xfId="0" applyNumberFormat="1" applyFont="1" applyBorder="1" applyAlignment="1">
      <alignment horizontal="right"/>
    </xf>
    <xf numFmtId="165" fontId="45" fillId="27" borderId="27" xfId="0" applyNumberFormat="1" applyFont="1" applyFill="1" applyBorder="1" applyAlignment="1">
      <alignment horizontal="right"/>
    </xf>
    <xf numFmtId="3" fontId="45" fillId="0" borderId="30" xfId="0" applyNumberFormat="1" applyFont="1" applyBorder="1" applyAlignment="1">
      <alignment horizontal="right"/>
    </xf>
    <xf numFmtId="1" fontId="45" fillId="0" borderId="30" xfId="0" applyNumberFormat="1" applyFont="1" applyBorder="1" applyAlignment="1">
      <alignment horizontal="right"/>
    </xf>
    <xf numFmtId="165" fontId="45" fillId="0" borderId="30" xfId="0" applyNumberFormat="1" applyFont="1" applyFill="1" applyBorder="1" applyAlignment="1">
      <alignment horizontal="right"/>
    </xf>
    <xf numFmtId="2" fontId="45" fillId="0" borderId="30" xfId="0" applyNumberFormat="1" applyFont="1" applyBorder="1" applyAlignment="1">
      <alignment horizontal="right"/>
    </xf>
    <xf numFmtId="165" fontId="45" fillId="0" borderId="35" xfId="0" applyNumberFormat="1" applyFont="1" applyFill="1" applyBorder="1" applyAlignment="1">
      <alignment horizontal="right"/>
    </xf>
    <xf numFmtId="165" fontId="45" fillId="0" borderId="38" xfId="0" applyNumberFormat="1" applyFont="1" applyBorder="1" applyAlignment="1">
      <alignment horizontal="right"/>
    </xf>
    <xf numFmtId="165" fontId="45" fillId="0" borderId="16" xfId="0" applyNumberFormat="1" applyFont="1" applyFill="1" applyBorder="1" applyAlignment="1">
      <alignment horizontal="right"/>
    </xf>
    <xf numFmtId="165" fontId="45" fillId="0" borderId="36" xfId="0" applyNumberFormat="1" applyFont="1" applyFill="1" applyBorder="1" applyAlignment="1">
      <alignment horizontal="right"/>
    </xf>
    <xf numFmtId="165" fontId="45" fillId="28" borderId="0" xfId="0" applyNumberFormat="1" applyFont="1" applyFill="1" applyBorder="1"/>
    <xf numFmtId="165" fontId="45" fillId="28" borderId="30" xfId="0" applyNumberFormat="1" applyFont="1" applyFill="1" applyBorder="1"/>
    <xf numFmtId="165" fontId="45" fillId="28" borderId="31" xfId="0" applyNumberFormat="1" applyFont="1" applyFill="1" applyBorder="1"/>
    <xf numFmtId="165" fontId="45" fillId="28" borderId="16" xfId="0" applyNumberFormat="1" applyFont="1" applyFill="1" applyBorder="1"/>
    <xf numFmtId="1" fontId="45" fillId="28" borderId="0" xfId="0" applyNumberFormat="1" applyFont="1" applyFill="1" applyBorder="1"/>
    <xf numFmtId="1" fontId="45" fillId="28" borderId="30" xfId="0" applyNumberFormat="1" applyFont="1" applyFill="1" applyBorder="1"/>
    <xf numFmtId="1" fontId="45" fillId="28" borderId="31" xfId="0" applyNumberFormat="1" applyFont="1" applyFill="1" applyBorder="1"/>
    <xf numFmtId="1" fontId="45" fillId="28" borderId="16" xfId="0" applyNumberFormat="1" applyFont="1" applyFill="1" applyBorder="1"/>
    <xf numFmtId="165" fontId="45" fillId="0" borderId="17" xfId="0" applyNumberFormat="1" applyFont="1" applyFill="1" applyBorder="1" applyAlignment="1">
      <alignment horizontal="center"/>
    </xf>
    <xf numFmtId="165" fontId="45" fillId="26" borderId="0" xfId="0" applyNumberFormat="1" applyFont="1" applyFill="1" applyAlignment="1">
      <alignment horizontal="right"/>
    </xf>
    <xf numFmtId="166" fontId="45" fillId="26" borderId="0" xfId="0" applyNumberFormat="1" applyFont="1" applyFill="1" applyAlignment="1">
      <alignment horizontal="right"/>
    </xf>
    <xf numFmtId="0" fontId="45" fillId="28" borderId="0" xfId="0" applyFont="1" applyFill="1"/>
    <xf numFmtId="165" fontId="45" fillId="0" borderId="13" xfId="0" applyNumberFormat="1" applyFont="1" applyFill="1" applyBorder="1" applyAlignment="1">
      <alignment horizontal="center"/>
    </xf>
    <xf numFmtId="3" fontId="45" fillId="0" borderId="64" xfId="0" applyNumberFormat="1" applyFont="1" applyFill="1" applyBorder="1"/>
    <xf numFmtId="3" fontId="45" fillId="0" borderId="65" xfId="0" applyNumberFormat="1" applyFont="1" applyFill="1" applyBorder="1"/>
    <xf numFmtId="3" fontId="45" fillId="0" borderId="66" xfId="0" applyNumberFormat="1" applyFont="1" applyFill="1" applyBorder="1"/>
    <xf numFmtId="3" fontId="45" fillId="0" borderId="68" xfId="0" applyNumberFormat="1" applyFont="1" applyFill="1" applyBorder="1"/>
    <xf numFmtId="3" fontId="45" fillId="0" borderId="69" xfId="0" applyNumberFormat="1" applyFont="1" applyFill="1" applyBorder="1"/>
    <xf numFmtId="3" fontId="45" fillId="0" borderId="70" xfId="0" applyNumberFormat="1" applyFont="1" applyFill="1" applyBorder="1"/>
    <xf numFmtId="3" fontId="45" fillId="0" borderId="71" xfId="0" applyNumberFormat="1" applyFont="1" applyFill="1" applyBorder="1"/>
    <xf numFmtId="3" fontId="45" fillId="0" borderId="72" xfId="0" applyNumberFormat="1" applyFont="1" applyFill="1" applyBorder="1"/>
    <xf numFmtId="0" fontId="46" fillId="0" borderId="15" xfId="0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/>
    </xf>
    <xf numFmtId="0" fontId="46" fillId="0" borderId="52" xfId="0" applyFont="1" applyBorder="1" applyAlignment="1">
      <alignment horizontal="left" vertical="center"/>
    </xf>
    <xf numFmtId="0" fontId="46" fillId="0" borderId="23" xfId="0" applyFont="1" applyBorder="1" applyAlignment="1">
      <alignment horizontal="left" vertical="center"/>
    </xf>
    <xf numFmtId="0" fontId="46" fillId="0" borderId="22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center"/>
    </xf>
    <xf numFmtId="0" fontId="46" fillId="0" borderId="22" xfId="0" applyFont="1" applyBorder="1" applyAlignment="1">
      <alignment horizontal="center" vertical="center"/>
    </xf>
    <xf numFmtId="0" fontId="53" fillId="27" borderId="53" xfId="0" applyFont="1" applyFill="1" applyBorder="1" applyAlignment="1">
      <alignment horizontal="left" vertical="center"/>
    </xf>
    <xf numFmtId="0" fontId="53" fillId="27" borderId="54" xfId="0" applyFont="1" applyFill="1" applyBorder="1" applyAlignment="1">
      <alignment horizontal="left" vertical="center"/>
    </xf>
    <xf numFmtId="0" fontId="53" fillId="27" borderId="55" xfId="0" applyFont="1" applyFill="1" applyBorder="1" applyAlignment="1">
      <alignment horizontal="left" vertical="center"/>
    </xf>
    <xf numFmtId="0" fontId="49" fillId="0" borderId="49" xfId="0" applyFont="1" applyBorder="1" applyAlignment="1">
      <alignment horizontal="center"/>
    </xf>
    <xf numFmtId="0" fontId="49" fillId="0" borderId="50" xfId="0" applyFont="1" applyBorder="1" applyAlignment="1">
      <alignment horizontal="center"/>
    </xf>
    <xf numFmtId="0" fontId="49" fillId="0" borderId="56" xfId="0" applyFont="1" applyBorder="1" applyAlignment="1">
      <alignment horizontal="center"/>
    </xf>
    <xf numFmtId="0" fontId="49" fillId="0" borderId="57" xfId="0" applyFont="1" applyBorder="1" applyAlignment="1">
      <alignment horizontal="center"/>
    </xf>
    <xf numFmtId="0" fontId="45" fillId="26" borderId="38" xfId="0" applyFont="1" applyFill="1" applyBorder="1" applyAlignment="1">
      <alignment horizontal="center" vertical="center"/>
    </xf>
    <xf numFmtId="0" fontId="45" fillId="26" borderId="44" xfId="0" applyFont="1" applyFill="1" applyBorder="1" applyAlignment="1">
      <alignment horizontal="center" vertical="center"/>
    </xf>
    <xf numFmtId="0" fontId="45" fillId="26" borderId="60" xfId="0" applyFont="1" applyFill="1" applyBorder="1" applyAlignment="1">
      <alignment horizontal="center" vertical="center"/>
    </xf>
    <xf numFmtId="0" fontId="45" fillId="26" borderId="23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 vertical="center"/>
    </xf>
    <xf numFmtId="0" fontId="46" fillId="26" borderId="37" xfId="0" applyFont="1" applyFill="1" applyBorder="1" applyAlignment="1">
      <alignment horizontal="left" vertical="center"/>
    </xf>
    <xf numFmtId="0" fontId="46" fillId="26" borderId="32" xfId="0" applyFont="1" applyFill="1" applyBorder="1" applyAlignment="1">
      <alignment horizontal="left" vertical="center"/>
    </xf>
    <xf numFmtId="0" fontId="46" fillId="26" borderId="61" xfId="0" applyFont="1" applyFill="1" applyBorder="1" applyAlignment="1">
      <alignment horizontal="left" vertical="center"/>
    </xf>
    <xf numFmtId="0" fontId="46" fillId="26" borderId="52" xfId="0" applyFont="1" applyFill="1" applyBorder="1" applyAlignment="1">
      <alignment horizontal="left" vertical="center"/>
    </xf>
    <xf numFmtId="0" fontId="46" fillId="26" borderId="23" xfId="0" applyFont="1" applyFill="1" applyBorder="1" applyAlignment="1">
      <alignment horizontal="left" vertical="center"/>
    </xf>
    <xf numFmtId="0" fontId="46" fillId="26" borderId="22" xfId="0" applyFont="1" applyFill="1" applyBorder="1" applyAlignment="1">
      <alignment horizontal="left" vertical="center"/>
    </xf>
    <xf numFmtId="0" fontId="51" fillId="26" borderId="51" xfId="0" applyFont="1" applyFill="1" applyBorder="1" applyAlignment="1">
      <alignment horizontal="center" vertical="center"/>
    </xf>
    <xf numFmtId="0" fontId="51" fillId="26" borderId="42" xfId="0" applyFont="1" applyFill="1" applyBorder="1" applyAlignment="1">
      <alignment horizontal="center" vertical="center"/>
    </xf>
    <xf numFmtId="0" fontId="46" fillId="26" borderId="59" xfId="0" applyFont="1" applyFill="1" applyBorder="1" applyAlignment="1">
      <alignment horizontal="left" vertical="center"/>
    </xf>
    <xf numFmtId="0" fontId="46" fillId="26" borderId="60" xfId="0" applyFont="1" applyFill="1" applyBorder="1" applyAlignment="1">
      <alignment horizontal="left" vertical="center"/>
    </xf>
    <xf numFmtId="0" fontId="46" fillId="26" borderId="45" xfId="0" applyFont="1" applyFill="1" applyBorder="1" applyAlignment="1">
      <alignment horizontal="left" vertical="center"/>
    </xf>
    <xf numFmtId="0" fontId="51" fillId="26" borderId="41" xfId="0" applyFont="1" applyFill="1" applyBorder="1" applyAlignment="1">
      <alignment horizontal="center" vertical="center"/>
    </xf>
    <xf numFmtId="0" fontId="45" fillId="26" borderId="45" xfId="0" applyFont="1" applyFill="1" applyBorder="1" applyAlignment="1">
      <alignment horizontal="center" vertical="center"/>
    </xf>
    <xf numFmtId="0" fontId="45" fillId="26" borderId="22" xfId="0" applyFont="1" applyFill="1" applyBorder="1" applyAlignment="1">
      <alignment horizontal="center" vertical="center"/>
    </xf>
    <xf numFmtId="0" fontId="45" fillId="26" borderId="58" xfId="0" applyFont="1" applyFill="1" applyBorder="1" applyAlignment="1">
      <alignment horizontal="center"/>
    </xf>
    <xf numFmtId="0" fontId="45" fillId="26" borderId="20" xfId="0" applyFont="1" applyFill="1" applyBorder="1" applyAlignment="1">
      <alignment horizontal="center"/>
    </xf>
    <xf numFmtId="0" fontId="45" fillId="26" borderId="40" xfId="0" applyFont="1" applyFill="1" applyBorder="1" applyAlignment="1">
      <alignment horizontal="center"/>
    </xf>
    <xf numFmtId="0" fontId="45" fillId="26" borderId="39" xfId="0" applyFont="1" applyFill="1" applyBorder="1" applyAlignment="1">
      <alignment horizontal="center"/>
    </xf>
    <xf numFmtId="0" fontId="45" fillId="26" borderId="47" xfId="0" applyFont="1" applyFill="1" applyBorder="1" applyAlignment="1">
      <alignment horizontal="center" vertical="center"/>
    </xf>
    <xf numFmtId="0" fontId="45" fillId="26" borderId="49" xfId="0" applyFont="1" applyFill="1" applyBorder="1" applyAlignment="1">
      <alignment horizontal="center" vertical="center"/>
    </xf>
    <xf numFmtId="0" fontId="45" fillId="26" borderId="50" xfId="0" applyFont="1" applyFill="1" applyBorder="1" applyAlignment="1">
      <alignment horizontal="center" vertical="center"/>
    </xf>
    <xf numFmtId="0" fontId="51" fillId="26" borderId="37" xfId="0" applyFont="1" applyFill="1" applyBorder="1" applyAlignment="1">
      <alignment horizontal="left" vertical="center" wrapText="1"/>
    </xf>
    <xf numFmtId="0" fontId="51" fillId="26" borderId="38" xfId="0" applyFont="1" applyFill="1" applyBorder="1" applyAlignment="1">
      <alignment horizontal="left" vertical="center" wrapText="1"/>
    </xf>
    <xf numFmtId="0" fontId="51" fillId="26" borderId="33" xfId="0" applyFont="1" applyFill="1" applyBorder="1" applyAlignment="1">
      <alignment horizontal="left" vertical="center" wrapText="1"/>
    </xf>
    <xf numFmtId="0" fontId="51" fillId="26" borderId="36" xfId="0" applyFont="1" applyFill="1" applyBorder="1" applyAlignment="1">
      <alignment horizontal="left" vertical="center" wrapText="1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B1:N82"/>
  <sheetViews>
    <sheetView showGridLines="0" tabSelected="1" zoomScale="70" zoomScaleNormal="70" workbookViewId="0">
      <pane xSplit="6" ySplit="4" topLeftCell="G35" activePane="bottomRight" state="frozen"/>
      <selection pane="topRight" activeCell="G1" sqref="G1"/>
      <selection pane="bottomLeft" activeCell="A6" sqref="A6"/>
      <selection pane="bottomRight" activeCell="Q40" sqref="Q40"/>
    </sheetView>
  </sheetViews>
  <sheetFormatPr defaultColWidth="9.140625" defaultRowHeight="14.25" outlineLevelRow="1"/>
  <cols>
    <col min="1" max="4" width="3.140625" style="11" customWidth="1"/>
    <col min="5" max="5" width="35.140625" style="11" customWidth="1"/>
    <col min="6" max="6" width="30.140625" style="11" customWidth="1"/>
    <col min="7" max="7" width="12.85546875" style="11" customWidth="1"/>
    <col min="8" max="10" width="11" style="11" customWidth="1"/>
    <col min="11" max="13" width="10.42578125" style="11" customWidth="1"/>
    <col min="14" max="14" width="5.140625" style="11" customWidth="1"/>
    <col min="15" max="16384" width="9.140625" style="11"/>
  </cols>
  <sheetData>
    <row r="1" spans="2:13" ht="22.5" customHeight="1" thickBot="1">
      <c r="B1" s="10"/>
    </row>
    <row r="2" spans="2:13" ht="30" customHeight="1" thickBot="1">
      <c r="B2" s="262" t="str">
        <f>"Strednodobá predikcia "&amp;H3&amp;" základných makroekonomických ukazovateľov"</f>
        <v>Strednodobá predikcia P2Q-2021 základných makroekonomických ukazovateľov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4"/>
    </row>
    <row r="3" spans="2:13">
      <c r="B3" s="254" t="s">
        <v>27</v>
      </c>
      <c r="C3" s="255"/>
      <c r="D3" s="255"/>
      <c r="E3" s="256"/>
      <c r="F3" s="260" t="s">
        <v>63</v>
      </c>
      <c r="G3" s="221" t="s">
        <v>32</v>
      </c>
      <c r="H3" s="267" t="s">
        <v>194</v>
      </c>
      <c r="I3" s="265"/>
      <c r="J3" s="268"/>
      <c r="K3" s="265" t="s">
        <v>195</v>
      </c>
      <c r="L3" s="265"/>
      <c r="M3" s="266"/>
    </row>
    <row r="4" spans="2:13">
      <c r="B4" s="257"/>
      <c r="C4" s="258"/>
      <c r="D4" s="258"/>
      <c r="E4" s="259"/>
      <c r="F4" s="261"/>
      <c r="G4" s="12">
        <v>2020</v>
      </c>
      <c r="H4" s="13">
        <v>2021</v>
      </c>
      <c r="I4" s="13">
        <v>2022</v>
      </c>
      <c r="J4" s="14">
        <v>2023</v>
      </c>
      <c r="K4" s="12">
        <v>2021</v>
      </c>
      <c r="L4" s="12">
        <v>2022</v>
      </c>
      <c r="M4" s="15">
        <v>2023</v>
      </c>
    </row>
    <row r="5" spans="2:13" ht="15" thickBot="1">
      <c r="B5" s="16" t="s">
        <v>11</v>
      </c>
      <c r="C5" s="17"/>
      <c r="D5" s="17"/>
      <c r="E5" s="18"/>
      <c r="F5" s="19"/>
      <c r="G5" s="20"/>
      <c r="H5" s="21"/>
      <c r="I5" s="21"/>
      <c r="J5" s="222"/>
      <c r="K5" s="21"/>
      <c r="L5" s="21"/>
      <c r="M5" s="22"/>
    </row>
    <row r="6" spans="2:13">
      <c r="B6" s="23"/>
      <c r="C6" s="24" t="s">
        <v>64</v>
      </c>
      <c r="D6" s="24"/>
      <c r="E6" s="25"/>
      <c r="F6" s="26" t="s">
        <v>162</v>
      </c>
      <c r="G6" s="27">
        <v>2.0142486539019444</v>
      </c>
      <c r="H6" s="28">
        <v>1.6989090119900396</v>
      </c>
      <c r="I6" s="28">
        <v>2.4929204316238582</v>
      </c>
      <c r="J6" s="167">
        <v>2.0524382496076612</v>
      </c>
      <c r="K6" s="28">
        <v>0.4</v>
      </c>
      <c r="L6" s="28">
        <v>0.6</v>
      </c>
      <c r="M6" s="30">
        <v>0.2</v>
      </c>
    </row>
    <row r="7" spans="2:13">
      <c r="B7" s="23"/>
      <c r="C7" s="24" t="s">
        <v>65</v>
      </c>
      <c r="D7" s="24"/>
      <c r="E7" s="25"/>
      <c r="F7" s="26" t="s">
        <v>162</v>
      </c>
      <c r="G7" s="27">
        <v>1.9359467689472893</v>
      </c>
      <c r="H7" s="28">
        <v>1.5755099298310142</v>
      </c>
      <c r="I7" s="28">
        <v>2.3665928544940726</v>
      </c>
      <c r="J7" s="167">
        <v>2.1144174561518128</v>
      </c>
      <c r="K7" s="28">
        <v>0.2</v>
      </c>
      <c r="L7" s="28">
        <v>0.6</v>
      </c>
      <c r="M7" s="30">
        <v>0.2</v>
      </c>
    </row>
    <row r="8" spans="2:13">
      <c r="B8" s="23"/>
      <c r="C8" s="24" t="s">
        <v>16</v>
      </c>
      <c r="D8" s="24"/>
      <c r="E8" s="25"/>
      <c r="F8" s="26" t="s">
        <v>162</v>
      </c>
      <c r="G8" s="32">
        <v>2.3695314132934584</v>
      </c>
      <c r="H8" s="33">
        <v>1.5778505631255086</v>
      </c>
      <c r="I8" s="33">
        <v>2.6056839717428488</v>
      </c>
      <c r="J8" s="223">
        <v>1.9454257327749218</v>
      </c>
      <c r="K8" s="28">
        <v>-0.19999999999999996</v>
      </c>
      <c r="L8" s="28">
        <v>0.60000000000000009</v>
      </c>
      <c r="M8" s="30">
        <v>-0.10000000000000009</v>
      </c>
    </row>
    <row r="9" spans="2:13" ht="3.75" customHeight="1">
      <c r="B9" s="23"/>
      <c r="C9" s="24"/>
      <c r="D9" s="24"/>
      <c r="E9" s="25"/>
      <c r="F9" s="26"/>
      <c r="G9" s="32"/>
      <c r="H9" s="33"/>
      <c r="I9" s="33"/>
      <c r="J9" s="223"/>
      <c r="K9" s="33"/>
      <c r="L9" s="33"/>
      <c r="M9" s="34"/>
    </row>
    <row r="10" spans="2:13" ht="15" thickBot="1">
      <c r="B10" s="16" t="s">
        <v>26</v>
      </c>
      <c r="C10" s="17"/>
      <c r="D10" s="17"/>
      <c r="E10" s="18"/>
      <c r="F10" s="19"/>
      <c r="G10" s="35"/>
      <c r="H10" s="36"/>
      <c r="I10" s="36"/>
      <c r="J10" s="224"/>
      <c r="K10" s="36"/>
      <c r="L10" s="36"/>
      <c r="M10" s="37"/>
    </row>
    <row r="11" spans="2:13">
      <c r="B11" s="23"/>
      <c r="C11" s="24" t="s">
        <v>0</v>
      </c>
      <c r="D11" s="24"/>
      <c r="E11" s="25"/>
      <c r="F11" s="26" t="s">
        <v>163</v>
      </c>
      <c r="G11" s="32">
        <v>-4.7543253411001132</v>
      </c>
      <c r="H11" s="33">
        <v>4.5131936318232277</v>
      </c>
      <c r="I11" s="33">
        <v>5.8562957534329172</v>
      </c>
      <c r="J11" s="223">
        <v>3.7790160219446562</v>
      </c>
      <c r="K11" s="28">
        <v>-0.5</v>
      </c>
      <c r="L11" s="28">
        <v>0.30000000000000071</v>
      </c>
      <c r="M11" s="30">
        <v>9.9999999999999645E-2</v>
      </c>
    </row>
    <row r="12" spans="2:13">
      <c r="B12" s="23"/>
      <c r="C12" s="24"/>
      <c r="D12" s="24" t="s">
        <v>110</v>
      </c>
      <c r="E12" s="25"/>
      <c r="F12" s="26" t="s">
        <v>163</v>
      </c>
      <c r="G12" s="32">
        <v>-1.2322601684562215</v>
      </c>
      <c r="H12" s="33">
        <v>0.53607779604803341</v>
      </c>
      <c r="I12" s="33">
        <v>5.1203393482456789</v>
      </c>
      <c r="J12" s="223">
        <v>2.7484815878190005</v>
      </c>
      <c r="K12" s="28">
        <v>0.2</v>
      </c>
      <c r="L12" s="28">
        <v>-1</v>
      </c>
      <c r="M12" s="30">
        <v>0</v>
      </c>
    </row>
    <row r="13" spans="2:13">
      <c r="B13" s="23"/>
      <c r="C13" s="24"/>
      <c r="D13" s="24" t="s">
        <v>28</v>
      </c>
      <c r="E13" s="25"/>
      <c r="F13" s="26" t="s">
        <v>163</v>
      </c>
      <c r="G13" s="32">
        <v>0.25367175899975791</v>
      </c>
      <c r="H13" s="33">
        <v>0.20085414682269231</v>
      </c>
      <c r="I13" s="33">
        <v>1.5726166174342211</v>
      </c>
      <c r="J13" s="223">
        <v>2.4337630618403381</v>
      </c>
      <c r="K13" s="28">
        <v>-2.0999999999999996</v>
      </c>
      <c r="L13" s="28">
        <v>-0.69999999999999973</v>
      </c>
      <c r="M13" s="30">
        <v>-0.39999999999999991</v>
      </c>
    </row>
    <row r="14" spans="2:13">
      <c r="B14" s="23"/>
      <c r="C14" s="24"/>
      <c r="D14" s="24" t="s">
        <v>1</v>
      </c>
      <c r="E14" s="25"/>
      <c r="F14" s="26" t="s">
        <v>163</v>
      </c>
      <c r="G14" s="32">
        <v>-12.03110028424824</v>
      </c>
      <c r="H14" s="33">
        <v>2.7199902279703565</v>
      </c>
      <c r="I14" s="33">
        <v>14.451358481822268</v>
      </c>
      <c r="J14" s="223">
        <v>10.525659860164666</v>
      </c>
      <c r="K14" s="28">
        <v>-3.2</v>
      </c>
      <c r="L14" s="28">
        <v>-0.69999999999999929</v>
      </c>
      <c r="M14" s="30">
        <v>0.59999999999999964</v>
      </c>
    </row>
    <row r="15" spans="2:13">
      <c r="B15" s="23"/>
      <c r="C15" s="24"/>
      <c r="D15" s="24" t="s">
        <v>29</v>
      </c>
      <c r="E15" s="25"/>
      <c r="F15" s="26" t="s">
        <v>163</v>
      </c>
      <c r="G15" s="32">
        <v>-7.6367770538460036</v>
      </c>
      <c r="H15" s="33">
        <v>15.763918885132796</v>
      </c>
      <c r="I15" s="33">
        <v>6.7101005302916406</v>
      </c>
      <c r="J15" s="223">
        <v>4.430249946013177</v>
      </c>
      <c r="K15" s="28">
        <v>2.8000000000000007</v>
      </c>
      <c r="L15" s="28">
        <v>0.5</v>
      </c>
      <c r="M15" s="30">
        <v>-9.9999999999999645E-2</v>
      </c>
    </row>
    <row r="16" spans="2:13">
      <c r="B16" s="23"/>
      <c r="C16" s="24"/>
      <c r="D16" s="24" t="s">
        <v>30</v>
      </c>
      <c r="E16" s="25"/>
      <c r="F16" s="26" t="s">
        <v>163</v>
      </c>
      <c r="G16" s="32">
        <v>-8.5130094108598513</v>
      </c>
      <c r="H16" s="33">
        <v>14.222681254332798</v>
      </c>
      <c r="I16" s="33">
        <v>6.5372804220683634</v>
      </c>
      <c r="J16" s="223">
        <v>5.0192202926227338</v>
      </c>
      <c r="K16" s="28">
        <v>2.5999999999999996</v>
      </c>
      <c r="L16" s="28">
        <v>-0.90000000000000036</v>
      </c>
      <c r="M16" s="30">
        <v>-0.20000000000000018</v>
      </c>
    </row>
    <row r="17" spans="2:13">
      <c r="B17" s="23"/>
      <c r="C17" s="24"/>
      <c r="D17" s="24" t="s">
        <v>31</v>
      </c>
      <c r="E17" s="25"/>
      <c r="F17" s="26" t="s">
        <v>165</v>
      </c>
      <c r="G17" s="38">
        <v>2494.2173141152689</v>
      </c>
      <c r="H17" s="39">
        <v>4053.0932858946107</v>
      </c>
      <c r="I17" s="39">
        <v>4474.3599628856937</v>
      </c>
      <c r="J17" s="225">
        <v>4130.5086485921784</v>
      </c>
      <c r="K17" s="123">
        <v>-225.90000000000009</v>
      </c>
      <c r="L17" s="123">
        <v>909.39999999999964</v>
      </c>
      <c r="M17" s="124">
        <v>1049</v>
      </c>
    </row>
    <row r="18" spans="2:13">
      <c r="B18" s="23"/>
      <c r="C18" s="24" t="s">
        <v>12</v>
      </c>
      <c r="D18" s="24"/>
      <c r="E18" s="25"/>
      <c r="F18" s="26" t="s">
        <v>166</v>
      </c>
      <c r="G18" s="32">
        <v>-5.0508920000000002</v>
      </c>
      <c r="H18" s="33">
        <v>-2.638767334038858</v>
      </c>
      <c r="I18" s="33">
        <v>-4.4874983698350857E-2</v>
      </c>
      <c r="J18" s="223">
        <v>0.68290714470475855</v>
      </c>
      <c r="K18" s="123">
        <v>-0.20000000000000018</v>
      </c>
      <c r="L18" s="123">
        <v>-0.3</v>
      </c>
      <c r="M18" s="124">
        <v>-0.20000000000000007</v>
      </c>
    </row>
    <row r="19" spans="2:13">
      <c r="B19" s="23"/>
      <c r="C19" s="24" t="s">
        <v>0</v>
      </c>
      <c r="D19" s="24"/>
      <c r="E19" s="25"/>
      <c r="F19" s="26" t="s">
        <v>167</v>
      </c>
      <c r="G19" s="38">
        <v>91555.334000000032</v>
      </c>
      <c r="H19" s="39">
        <v>97197.207738705561</v>
      </c>
      <c r="I19" s="39">
        <v>105570.33534620819</v>
      </c>
      <c r="J19" s="225">
        <v>111691.26084986288</v>
      </c>
      <c r="K19" s="123">
        <v>-100.69999999999709</v>
      </c>
      <c r="L19" s="123">
        <v>766.69999999999709</v>
      </c>
      <c r="M19" s="124">
        <v>892.40000000000873</v>
      </c>
    </row>
    <row r="20" spans="2:13" ht="3.75" customHeight="1">
      <c r="B20" s="23"/>
      <c r="C20" s="24"/>
      <c r="D20" s="24"/>
      <c r="E20" s="25"/>
      <c r="F20" s="26"/>
      <c r="G20" s="40"/>
      <c r="H20" s="41"/>
      <c r="I20" s="41"/>
      <c r="J20" s="26"/>
      <c r="K20" s="33"/>
      <c r="L20" s="33"/>
      <c r="M20" s="34"/>
    </row>
    <row r="21" spans="2:13" ht="15" thickBot="1">
      <c r="B21" s="16" t="s">
        <v>7</v>
      </c>
      <c r="C21" s="17"/>
      <c r="D21" s="17"/>
      <c r="E21" s="18"/>
      <c r="F21" s="19"/>
      <c r="G21" s="42"/>
      <c r="H21" s="43"/>
      <c r="I21" s="43"/>
      <c r="J21" s="19"/>
      <c r="K21" s="36"/>
      <c r="L21" s="36"/>
      <c r="M21" s="37"/>
    </row>
    <row r="22" spans="2:13">
      <c r="B22" s="23"/>
      <c r="C22" s="24" t="s">
        <v>10</v>
      </c>
      <c r="D22" s="24"/>
      <c r="E22" s="25"/>
      <c r="F22" s="26" t="s">
        <v>168</v>
      </c>
      <c r="G22" s="38">
        <v>2399.0700000000002</v>
      </c>
      <c r="H22" s="39">
        <v>2370.4848995725029</v>
      </c>
      <c r="I22" s="39">
        <v>2397.9529961350549</v>
      </c>
      <c r="J22" s="225">
        <v>2427.0669727964982</v>
      </c>
      <c r="K22" s="50">
        <v>-13.800000000000182</v>
      </c>
      <c r="L22" s="50">
        <v>-5.6999999999998181</v>
      </c>
      <c r="M22" s="231">
        <v>-0.8000000000001819</v>
      </c>
    </row>
    <row r="23" spans="2:13">
      <c r="B23" s="23"/>
      <c r="C23" s="24" t="s">
        <v>193</v>
      </c>
      <c r="D23" s="24"/>
      <c r="E23" s="25"/>
      <c r="F23" s="26" t="s">
        <v>171</v>
      </c>
      <c r="G23" s="32">
        <v>-1.8861519963683975</v>
      </c>
      <c r="H23" s="33">
        <v>-1.1915075603253342</v>
      </c>
      <c r="I23" s="33">
        <v>1.158754336191123</v>
      </c>
      <c r="J23" s="223">
        <v>1.2141179042445032</v>
      </c>
      <c r="K23" s="50">
        <v>-0.6</v>
      </c>
      <c r="L23" s="50">
        <v>0.39999999999999991</v>
      </c>
      <c r="M23" s="231">
        <v>0.19999999999999996</v>
      </c>
    </row>
    <row r="24" spans="2:13" ht="16.5">
      <c r="B24" s="23"/>
      <c r="C24" s="24" t="s">
        <v>33</v>
      </c>
      <c r="D24" s="24"/>
      <c r="E24" s="25"/>
      <c r="F24" s="26" t="s">
        <v>169</v>
      </c>
      <c r="G24" s="44">
        <v>181.44225</v>
      </c>
      <c r="H24" s="45">
        <v>191.94518364070635</v>
      </c>
      <c r="I24" s="45">
        <v>184.59177279985843</v>
      </c>
      <c r="J24" s="226">
        <v>166.29158755224927</v>
      </c>
      <c r="K24" s="50">
        <v>-7.6999999999999886</v>
      </c>
      <c r="L24" s="50">
        <v>-6.9000000000000057</v>
      </c>
      <c r="M24" s="231">
        <v>-5.0999999999999943</v>
      </c>
    </row>
    <row r="25" spans="2:13">
      <c r="B25" s="23"/>
      <c r="C25" s="24" t="s">
        <v>8</v>
      </c>
      <c r="D25" s="24"/>
      <c r="E25" s="25"/>
      <c r="F25" s="26" t="s">
        <v>170</v>
      </c>
      <c r="G25" s="32">
        <v>6.6890528800710252</v>
      </c>
      <c r="H25" s="33">
        <v>7.1011789020767031</v>
      </c>
      <c r="I25" s="33">
        <v>6.8205461413680446</v>
      </c>
      <c r="J25" s="223">
        <v>6.153002115846065</v>
      </c>
      <c r="K25" s="50">
        <v>-0.30000000000000071</v>
      </c>
      <c r="L25" s="50">
        <v>-0.29999999999999982</v>
      </c>
      <c r="M25" s="231">
        <v>-9.9999999999999645E-2</v>
      </c>
    </row>
    <row r="26" spans="2:13" ht="16.5">
      <c r="B26" s="23"/>
      <c r="C26" s="24" t="s">
        <v>117</v>
      </c>
      <c r="D26" s="24"/>
      <c r="E26" s="25"/>
      <c r="F26" s="26" t="s">
        <v>170</v>
      </c>
      <c r="G26" s="32">
        <v>6.4987595000000011</v>
      </c>
      <c r="H26" s="33">
        <v>6.7747778688648506</v>
      </c>
      <c r="I26" s="33">
        <v>6.7662288255395833</v>
      </c>
      <c r="J26" s="223">
        <v>6.6425698329165384</v>
      </c>
      <c r="K26" s="50">
        <v>-0.29999999999999982</v>
      </c>
      <c r="L26" s="50">
        <v>-0.60000000000000053</v>
      </c>
      <c r="M26" s="231">
        <v>-0.70000000000000018</v>
      </c>
    </row>
    <row r="27" spans="2:13" ht="16.5">
      <c r="B27" s="23"/>
      <c r="C27" s="24" t="s">
        <v>118</v>
      </c>
      <c r="D27" s="24"/>
      <c r="E27" s="25"/>
      <c r="F27" s="26" t="s">
        <v>162</v>
      </c>
      <c r="G27" s="32">
        <v>-2.9233114418522774</v>
      </c>
      <c r="H27" s="33">
        <v>5.77349279529939</v>
      </c>
      <c r="I27" s="33">
        <v>4.6437319716591077</v>
      </c>
      <c r="J27" s="223">
        <v>2.5341307821570354</v>
      </c>
      <c r="K27" s="50">
        <v>0.20000000000000018</v>
      </c>
      <c r="L27" s="50">
        <v>-0.10000000000000053</v>
      </c>
      <c r="M27" s="231">
        <v>-0.10000000000000009</v>
      </c>
    </row>
    <row r="28" spans="2:13" ht="16.5">
      <c r="B28" s="23"/>
      <c r="C28" s="24" t="s">
        <v>119</v>
      </c>
      <c r="D28" s="24"/>
      <c r="E28" s="25"/>
      <c r="F28" s="26" t="s">
        <v>162</v>
      </c>
      <c r="G28" s="32">
        <v>-0.62304881148193658</v>
      </c>
      <c r="H28" s="33">
        <v>7.44244044700757</v>
      </c>
      <c r="I28" s="33">
        <v>7.3704169230781531</v>
      </c>
      <c r="J28" s="223">
        <v>4.5288561472701616</v>
      </c>
      <c r="K28" s="50">
        <v>-9.9999999999999645E-2</v>
      </c>
      <c r="L28" s="50">
        <v>0.60000000000000053</v>
      </c>
      <c r="M28" s="231">
        <v>-0.20000000000000018</v>
      </c>
    </row>
    <row r="29" spans="2:13">
      <c r="B29" s="23"/>
      <c r="C29" s="46" t="s">
        <v>75</v>
      </c>
      <c r="D29" s="46"/>
      <c r="E29" s="47"/>
      <c r="F29" s="48" t="s">
        <v>171</v>
      </c>
      <c r="G29" s="32">
        <v>3.264967432952119</v>
      </c>
      <c r="H29" s="33">
        <v>5.4351990556089902</v>
      </c>
      <c r="I29" s="33">
        <v>5.2525857465421524</v>
      </c>
      <c r="J29" s="223">
        <v>4.5389008206082195</v>
      </c>
      <c r="K29" s="50">
        <v>0</v>
      </c>
      <c r="L29" s="50">
        <v>9.9999999999999645E-2</v>
      </c>
      <c r="M29" s="231">
        <v>-9.9999999999999645E-2</v>
      </c>
    </row>
    <row r="30" spans="2:13" ht="16.5">
      <c r="B30" s="23"/>
      <c r="C30" s="24" t="s">
        <v>120</v>
      </c>
      <c r="D30" s="24"/>
      <c r="E30" s="25"/>
      <c r="F30" s="26" t="s">
        <v>162</v>
      </c>
      <c r="G30" s="49">
        <v>2.2027420022468789</v>
      </c>
      <c r="H30" s="50">
        <v>4.8354326382337121</v>
      </c>
      <c r="I30" s="50">
        <v>5.24925214104573</v>
      </c>
      <c r="J30" s="227">
        <v>4.4483575098098527</v>
      </c>
      <c r="K30" s="50">
        <v>-0.21976269123747727</v>
      </c>
      <c r="L30" s="50">
        <v>0.4418293143794898</v>
      </c>
      <c r="M30" s="231">
        <v>6.6364838445508667E-2</v>
      </c>
    </row>
    <row r="31" spans="2:13" ht="16.5">
      <c r="B31" s="23"/>
      <c r="C31" s="24" t="s">
        <v>121</v>
      </c>
      <c r="D31" s="24"/>
      <c r="E31" s="25"/>
      <c r="F31" s="26" t="s">
        <v>162</v>
      </c>
      <c r="G31" s="49">
        <v>0.22439809384364651</v>
      </c>
      <c r="H31" s="50">
        <v>3.2089637447464412</v>
      </c>
      <c r="I31" s="50">
        <v>2.8161020101516101</v>
      </c>
      <c r="J31" s="227">
        <v>2.2856631238364287</v>
      </c>
      <c r="K31" s="50">
        <v>-0.47607192517233443</v>
      </c>
      <c r="L31" s="50">
        <v>-0.2770665900446545</v>
      </c>
      <c r="M31" s="231">
        <v>-0.2575210787559854</v>
      </c>
    </row>
    <row r="32" spans="2:13" ht="4.3499999999999996" customHeight="1">
      <c r="B32" s="23"/>
      <c r="C32" s="24"/>
      <c r="D32" s="24"/>
      <c r="E32" s="25"/>
      <c r="F32" s="25"/>
      <c r="G32" s="40"/>
      <c r="H32" s="41"/>
      <c r="I32" s="41"/>
      <c r="J32" s="26"/>
      <c r="K32" s="33"/>
      <c r="L32" s="33"/>
      <c r="M32" s="34"/>
    </row>
    <row r="33" spans="2:14" ht="15" thickBot="1">
      <c r="B33" s="16" t="s">
        <v>111</v>
      </c>
      <c r="C33" s="17"/>
      <c r="D33" s="17"/>
      <c r="E33" s="18"/>
      <c r="F33" s="18"/>
      <c r="G33" s="42"/>
      <c r="H33" s="43"/>
      <c r="I33" s="43"/>
      <c r="J33" s="19"/>
      <c r="K33" s="36"/>
      <c r="L33" s="36"/>
      <c r="M33" s="37"/>
    </row>
    <row r="34" spans="2:14">
      <c r="B34" s="23"/>
      <c r="C34" s="24" t="s">
        <v>9</v>
      </c>
      <c r="D34" s="24"/>
      <c r="E34" s="25"/>
      <c r="F34" s="26" t="s">
        <v>163</v>
      </c>
      <c r="G34" s="49">
        <v>-0.56602496670210201</v>
      </c>
      <c r="H34" s="50">
        <v>1.737639693777183</v>
      </c>
      <c r="I34" s="50">
        <v>2.7026474163041456</v>
      </c>
      <c r="J34" s="227">
        <v>2.5861021360747998</v>
      </c>
      <c r="K34" s="28">
        <v>-0.19999999999999996</v>
      </c>
      <c r="L34" s="28">
        <v>-9.9999999999999645E-2</v>
      </c>
      <c r="M34" s="30">
        <v>0.10000000000000009</v>
      </c>
      <c r="N34" s="31"/>
    </row>
    <row r="35" spans="2:14" ht="16.5">
      <c r="B35" s="23"/>
      <c r="C35" s="24" t="s">
        <v>122</v>
      </c>
      <c r="D35" s="24"/>
      <c r="E35" s="25"/>
      <c r="F35" s="26" t="s">
        <v>172</v>
      </c>
      <c r="G35" s="49">
        <v>10.944150489743224</v>
      </c>
      <c r="H35" s="50">
        <v>12.085424138308985</v>
      </c>
      <c r="I35" s="50">
        <v>10.015853722052659</v>
      </c>
      <c r="J35" s="227">
        <v>9.8734214038922463</v>
      </c>
      <c r="K35" s="28">
        <v>-0.59999999999999964</v>
      </c>
      <c r="L35" s="28">
        <v>0.1</v>
      </c>
      <c r="M35" s="30">
        <v>0.1</v>
      </c>
      <c r="N35" s="31"/>
    </row>
    <row r="36" spans="2:14" ht="4.3499999999999996" customHeight="1">
      <c r="B36" s="23"/>
      <c r="C36" s="24"/>
      <c r="D36" s="24"/>
      <c r="E36" s="25"/>
      <c r="F36" s="25"/>
      <c r="G36" s="40"/>
      <c r="H36" s="41"/>
      <c r="I36" s="41"/>
      <c r="J36" s="26"/>
      <c r="K36" s="33"/>
      <c r="L36" s="33"/>
      <c r="M36" s="34"/>
    </row>
    <row r="37" spans="2:14" ht="18" customHeight="1" thickBot="1">
      <c r="B37" s="16" t="s">
        <v>123</v>
      </c>
      <c r="C37" s="17"/>
      <c r="D37" s="17"/>
      <c r="E37" s="18"/>
      <c r="F37" s="18"/>
      <c r="G37" s="42"/>
      <c r="H37" s="43"/>
      <c r="I37" s="43"/>
      <c r="J37" s="19"/>
      <c r="K37" s="36"/>
      <c r="L37" s="36"/>
      <c r="M37" s="37"/>
    </row>
    <row r="38" spans="2:14">
      <c r="B38" s="51"/>
      <c r="C38" s="52" t="s">
        <v>92</v>
      </c>
      <c r="D38" s="52"/>
      <c r="E38" s="53"/>
      <c r="F38" s="54" t="s">
        <v>164</v>
      </c>
      <c r="G38" s="49">
        <v>41.624900849578012</v>
      </c>
      <c r="H38" s="50">
        <v>41.250531975229848</v>
      </c>
      <c r="I38" s="50">
        <v>41.279982699553194</v>
      </c>
      <c r="J38" s="227">
        <v>41.604907601916281</v>
      </c>
      <c r="K38" s="50">
        <v>0.47001665383342583</v>
      </c>
      <c r="L38" s="50">
        <v>0.25345147368008725</v>
      </c>
      <c r="M38" s="231">
        <v>0.28798319027004737</v>
      </c>
      <c r="N38" s="31"/>
    </row>
    <row r="39" spans="2:14">
      <c r="B39" s="51"/>
      <c r="C39" s="52" t="s">
        <v>93</v>
      </c>
      <c r="D39" s="52"/>
      <c r="E39" s="53"/>
      <c r="F39" s="54" t="s">
        <v>164</v>
      </c>
      <c r="G39" s="49">
        <v>47.750995043063185</v>
      </c>
      <c r="H39" s="50">
        <v>47.86597179043504</v>
      </c>
      <c r="I39" s="50">
        <v>44.941731559148117</v>
      </c>
      <c r="J39" s="227">
        <v>45.360677220193281</v>
      </c>
      <c r="K39" s="50">
        <v>0.78066477257859646</v>
      </c>
      <c r="L39" s="50">
        <v>-8.6518734728549873E-2</v>
      </c>
      <c r="M39" s="231">
        <v>-7.1896197339633261E-2</v>
      </c>
      <c r="N39" s="31"/>
    </row>
    <row r="40" spans="2:14" ht="16.5">
      <c r="B40" s="51"/>
      <c r="C40" s="52" t="s">
        <v>124</v>
      </c>
      <c r="D40" s="52"/>
      <c r="E40" s="53"/>
      <c r="F40" s="54" t="s">
        <v>164</v>
      </c>
      <c r="G40" s="49">
        <v>-6.1260941934851685</v>
      </c>
      <c r="H40" s="50">
        <v>-6.6154398152051943</v>
      </c>
      <c r="I40" s="50">
        <v>-3.6617488595949252</v>
      </c>
      <c r="J40" s="227">
        <v>-3.7557696182770015</v>
      </c>
      <c r="K40" s="50">
        <v>-0.31064811874517151</v>
      </c>
      <c r="L40" s="50">
        <v>0.33997020840863712</v>
      </c>
      <c r="M40" s="231">
        <v>0.35987938760967575</v>
      </c>
      <c r="N40" s="31"/>
    </row>
    <row r="41" spans="2:14">
      <c r="B41" s="51"/>
      <c r="C41" s="52" t="s">
        <v>104</v>
      </c>
      <c r="D41" s="52"/>
      <c r="E41" s="53"/>
      <c r="F41" s="55" t="s">
        <v>173</v>
      </c>
      <c r="G41" s="49">
        <v>-1.3458577308820781</v>
      </c>
      <c r="H41" s="50">
        <v>-0.95732791154503527</v>
      </c>
      <c r="I41" s="50">
        <v>-0.12937485653069336</v>
      </c>
      <c r="J41" s="227">
        <v>0.18876040177898412</v>
      </c>
      <c r="K41" s="50">
        <v>-6.1049166951272049E-2</v>
      </c>
      <c r="L41" s="50">
        <v>-0.10723232264754046</v>
      </c>
      <c r="M41" s="231">
        <v>-7.9284706205489552E-2</v>
      </c>
      <c r="N41" s="31"/>
    </row>
    <row r="42" spans="2:14">
      <c r="B42" s="51"/>
      <c r="C42" s="52" t="s">
        <v>105</v>
      </c>
      <c r="D42" s="52"/>
      <c r="E42" s="53"/>
      <c r="F42" s="55" t="s">
        <v>173</v>
      </c>
      <c r="G42" s="49">
        <v>-4.8424938948134377</v>
      </c>
      <c r="H42" s="50">
        <v>-5.8062643077757139</v>
      </c>
      <c r="I42" s="50">
        <v>-3.5323740030642456</v>
      </c>
      <c r="J42" s="227">
        <v>-3.9445300200559856</v>
      </c>
      <c r="K42" s="50">
        <v>-0.24975226270318718</v>
      </c>
      <c r="L42" s="50">
        <v>0.4472025310561567</v>
      </c>
      <c r="M42" s="231">
        <v>0.43916409381517774</v>
      </c>
      <c r="N42" s="31"/>
    </row>
    <row r="43" spans="2:14">
      <c r="B43" s="51"/>
      <c r="C43" s="52" t="s">
        <v>106</v>
      </c>
      <c r="D43" s="52"/>
      <c r="E43" s="53"/>
      <c r="F43" s="55" t="s">
        <v>173</v>
      </c>
      <c r="G43" s="49">
        <v>-3.5955371014916562</v>
      </c>
      <c r="H43" s="50">
        <v>-4.48854162964248</v>
      </c>
      <c r="I43" s="50">
        <v>-2.391885445071015</v>
      </c>
      <c r="J43" s="227">
        <v>-2.810500319945028</v>
      </c>
      <c r="K43" s="50">
        <v>-0.20223229375891982</v>
      </c>
      <c r="L43" s="50">
        <v>0.48041981621000396</v>
      </c>
      <c r="M43" s="231">
        <v>0.46772824135150426</v>
      </c>
      <c r="N43" s="31"/>
    </row>
    <row r="44" spans="2:14" ht="16.5">
      <c r="B44" s="51"/>
      <c r="C44" s="52" t="s">
        <v>125</v>
      </c>
      <c r="D44" s="52"/>
      <c r="E44" s="53"/>
      <c r="F44" s="55" t="s">
        <v>174</v>
      </c>
      <c r="G44" s="49">
        <v>-3.0826577760546012</v>
      </c>
      <c r="H44" s="50">
        <v>-0.89300452815082387</v>
      </c>
      <c r="I44" s="50">
        <v>2.0966561845714651</v>
      </c>
      <c r="J44" s="227">
        <v>-0.41861487487401305</v>
      </c>
      <c r="K44" s="50">
        <v>-0.21250490870352401</v>
      </c>
      <c r="L44" s="50">
        <v>0.68265210996892378</v>
      </c>
      <c r="M44" s="231">
        <v>-1.2691574858499699E-2</v>
      </c>
      <c r="N44" s="31"/>
    </row>
    <row r="45" spans="2:14">
      <c r="B45" s="51"/>
      <c r="C45" s="52" t="s">
        <v>91</v>
      </c>
      <c r="D45" s="52"/>
      <c r="E45" s="53"/>
      <c r="F45" s="54" t="s">
        <v>164</v>
      </c>
      <c r="G45" s="49">
        <v>60.270655557872786</v>
      </c>
      <c r="H45" s="50">
        <v>61.242707347605233</v>
      </c>
      <c r="I45" s="50">
        <v>59.767420552841287</v>
      </c>
      <c r="J45" s="227">
        <v>58.810270976096454</v>
      </c>
      <c r="K45" s="50">
        <v>0.29706416038229122</v>
      </c>
      <c r="L45" s="50">
        <v>-0.38492300047640526</v>
      </c>
      <c r="M45" s="231">
        <v>-1.1085412535833754</v>
      </c>
      <c r="N45" s="31"/>
    </row>
    <row r="46" spans="2:14" ht="4.3499999999999996" customHeight="1">
      <c r="B46" s="23"/>
      <c r="C46" s="24"/>
      <c r="D46" s="24"/>
      <c r="E46" s="25"/>
      <c r="F46" s="25"/>
      <c r="G46" s="40"/>
      <c r="H46" s="41"/>
      <c r="I46" s="41"/>
      <c r="J46" s="26"/>
      <c r="K46" s="33"/>
      <c r="L46" s="33"/>
      <c r="M46" s="34"/>
      <c r="N46" s="31"/>
    </row>
    <row r="47" spans="2:14" ht="15" thickBot="1">
      <c r="B47" s="16" t="s">
        <v>13</v>
      </c>
      <c r="C47" s="17"/>
      <c r="D47" s="17"/>
      <c r="E47" s="18"/>
      <c r="F47" s="18"/>
      <c r="G47" s="42"/>
      <c r="H47" s="43"/>
      <c r="I47" s="43"/>
      <c r="J47" s="19"/>
      <c r="K47" s="36"/>
      <c r="L47" s="36"/>
      <c r="M47" s="37"/>
      <c r="N47" s="31"/>
    </row>
    <row r="48" spans="2:14">
      <c r="B48" s="23"/>
      <c r="C48" s="24" t="s">
        <v>79</v>
      </c>
      <c r="D48" s="24"/>
      <c r="E48" s="25"/>
      <c r="F48" s="26" t="s">
        <v>164</v>
      </c>
      <c r="G48" s="32">
        <v>0.64956293862680736</v>
      </c>
      <c r="H48" s="33">
        <v>0.38046223625353071</v>
      </c>
      <c r="I48" s="33">
        <v>1.2111843116290724</v>
      </c>
      <c r="J48" s="223">
        <v>0.71339033950610709</v>
      </c>
      <c r="K48" s="28">
        <v>-0.10618114368658771</v>
      </c>
      <c r="L48" s="28">
        <v>1.0894507916578482</v>
      </c>
      <c r="M48" s="30">
        <v>1.1999467248612856</v>
      </c>
      <c r="N48" s="31"/>
    </row>
    <row r="49" spans="2:14">
      <c r="B49" s="23"/>
      <c r="C49" s="24" t="s">
        <v>66</v>
      </c>
      <c r="D49" s="24"/>
      <c r="E49" s="25"/>
      <c r="F49" s="26" t="s">
        <v>164</v>
      </c>
      <c r="G49" s="49">
        <v>-0.35716600715707564</v>
      </c>
      <c r="H49" s="50">
        <v>-0.430171200493557</v>
      </c>
      <c r="I49" s="50">
        <v>0.23814701577545166</v>
      </c>
      <c r="J49" s="227">
        <v>-4.8535869463395158E-2</v>
      </c>
      <c r="K49" s="28">
        <v>-0.10201014714903045</v>
      </c>
      <c r="L49" s="28">
        <v>1.0924932409425434</v>
      </c>
      <c r="M49" s="30">
        <v>1.20239708835322</v>
      </c>
      <c r="N49" s="31"/>
    </row>
    <row r="50" spans="2:14" ht="3.75" customHeight="1">
      <c r="B50" s="23"/>
      <c r="C50" s="24"/>
      <c r="D50" s="24"/>
      <c r="E50" s="25"/>
      <c r="F50" s="25"/>
      <c r="G50" s="40"/>
      <c r="H50" s="41"/>
      <c r="I50" s="41"/>
      <c r="J50" s="26"/>
      <c r="K50" s="33"/>
      <c r="L50" s="33"/>
      <c r="M50" s="34"/>
      <c r="N50" s="31"/>
    </row>
    <row r="51" spans="2:14" ht="15" hidden="1" outlineLevel="1" thickBot="1">
      <c r="B51" s="16" t="s">
        <v>14</v>
      </c>
      <c r="C51" s="17"/>
      <c r="D51" s="17"/>
      <c r="E51" s="18"/>
      <c r="F51" s="18"/>
      <c r="G51" s="42"/>
      <c r="H51" s="43"/>
      <c r="I51" s="43"/>
      <c r="J51" s="19"/>
      <c r="K51" s="36"/>
      <c r="L51" s="36"/>
      <c r="M51" s="37"/>
      <c r="N51" s="31"/>
    </row>
    <row r="52" spans="2:14" hidden="1" outlineLevel="1">
      <c r="B52" s="23"/>
      <c r="C52" s="24" t="s">
        <v>34</v>
      </c>
      <c r="D52" s="24"/>
      <c r="E52" s="25"/>
      <c r="F52" s="26" t="s">
        <v>67</v>
      </c>
      <c r="G52" s="40"/>
      <c r="H52" s="41"/>
      <c r="I52" s="41"/>
      <c r="J52" s="26"/>
      <c r="K52" s="33"/>
      <c r="L52" s="33"/>
      <c r="M52" s="34"/>
      <c r="N52" s="31"/>
    </row>
    <row r="53" spans="2:14" hidden="1" outlineLevel="1">
      <c r="B53" s="23"/>
      <c r="C53" s="24" t="s">
        <v>15</v>
      </c>
      <c r="D53" s="24"/>
      <c r="E53" s="25"/>
      <c r="F53" s="54" t="s">
        <v>67</v>
      </c>
      <c r="G53" s="40"/>
      <c r="H53" s="41"/>
      <c r="I53" s="41"/>
      <c r="J53" s="26"/>
      <c r="K53" s="33"/>
      <c r="L53" s="33"/>
      <c r="M53" s="34"/>
      <c r="N53" s="31"/>
    </row>
    <row r="54" spans="2:14" ht="3.75" hidden="1" customHeight="1" collapsed="1" thickBot="1">
      <c r="B54" s="23"/>
      <c r="C54" s="24"/>
      <c r="D54" s="24"/>
      <c r="E54" s="25"/>
      <c r="F54" s="25"/>
      <c r="G54" s="40"/>
      <c r="H54" s="41"/>
      <c r="I54" s="41"/>
      <c r="J54" s="26"/>
      <c r="K54" s="33"/>
      <c r="L54" s="33"/>
      <c r="M54" s="34"/>
      <c r="N54" s="31"/>
    </row>
    <row r="55" spans="2:14" ht="15" thickBot="1">
      <c r="B55" s="16" t="s">
        <v>115</v>
      </c>
      <c r="C55" s="17"/>
      <c r="D55" s="17"/>
      <c r="E55" s="56"/>
      <c r="F55" s="18"/>
      <c r="G55" s="42"/>
      <c r="H55" s="43"/>
      <c r="I55" s="43"/>
      <c r="J55" s="19"/>
      <c r="K55" s="36"/>
      <c r="L55" s="36"/>
      <c r="M55" s="37"/>
      <c r="N55" s="33"/>
    </row>
    <row r="56" spans="2:14">
      <c r="B56" s="23"/>
      <c r="C56" s="24" t="s">
        <v>35</v>
      </c>
      <c r="D56" s="24"/>
      <c r="E56" s="25"/>
      <c r="F56" s="26" t="s">
        <v>162</v>
      </c>
      <c r="G56" s="32">
        <v>-8.5931322048535748</v>
      </c>
      <c r="H56" s="33">
        <v>9.4282497926429869</v>
      </c>
      <c r="I56" s="33">
        <v>6.3550063204907303</v>
      </c>
      <c r="J56" s="223">
        <v>3.5339331915420757</v>
      </c>
      <c r="K56" s="57">
        <v>1.8000000000000007</v>
      </c>
      <c r="L56" s="58">
        <v>0.40000000000000036</v>
      </c>
      <c r="M56" s="230">
        <v>-0.20000000000000018</v>
      </c>
      <c r="N56" s="31"/>
    </row>
    <row r="57" spans="2:14" ht="18" customHeight="1">
      <c r="B57" s="23"/>
      <c r="C57" s="24" t="s">
        <v>126</v>
      </c>
      <c r="D57" s="24"/>
      <c r="E57" s="25"/>
      <c r="F57" s="26" t="s">
        <v>175</v>
      </c>
      <c r="G57" s="59">
        <v>1.1414707499999999</v>
      </c>
      <c r="H57" s="60">
        <v>1.208693</v>
      </c>
      <c r="I57" s="60">
        <v>1.2115</v>
      </c>
      <c r="J57" s="228">
        <v>1.2115</v>
      </c>
      <c r="K57" s="33">
        <v>-0.2</v>
      </c>
      <c r="L57" s="33">
        <v>0.1</v>
      </c>
      <c r="M57" s="34">
        <v>0.1</v>
      </c>
      <c r="N57" s="31"/>
    </row>
    <row r="58" spans="2:14" ht="18" customHeight="1">
      <c r="B58" s="23"/>
      <c r="C58" s="24" t="s">
        <v>127</v>
      </c>
      <c r="D58" s="24"/>
      <c r="E58" s="25"/>
      <c r="F58" s="26" t="s">
        <v>175</v>
      </c>
      <c r="G58" s="49">
        <v>42.299392924929428</v>
      </c>
      <c r="H58" s="50">
        <v>65.829595340699001</v>
      </c>
      <c r="I58" s="50">
        <v>64.568916666666667</v>
      </c>
      <c r="J58" s="227">
        <v>61.902666666666647</v>
      </c>
      <c r="K58" s="33">
        <v>5.5</v>
      </c>
      <c r="L58" s="33">
        <v>9.5</v>
      </c>
      <c r="M58" s="34">
        <v>9.3000000000000007</v>
      </c>
      <c r="N58" s="31"/>
    </row>
    <row r="59" spans="2:14" ht="16.5">
      <c r="B59" s="23"/>
      <c r="C59" s="24" t="s">
        <v>128</v>
      </c>
      <c r="D59" s="24"/>
      <c r="E59" s="25"/>
      <c r="F59" s="26" t="s">
        <v>162</v>
      </c>
      <c r="G59" s="49">
        <v>-33.939978619136738</v>
      </c>
      <c r="H59" s="50">
        <v>55.627754416073174</v>
      </c>
      <c r="I59" s="50">
        <v>-1.9150636845141236</v>
      </c>
      <c r="J59" s="227">
        <v>-4.1293088650757142</v>
      </c>
      <c r="K59" s="33">
        <v>8.1</v>
      </c>
      <c r="L59" s="33">
        <v>3.5</v>
      </c>
      <c r="M59" s="34">
        <v>-0.1</v>
      </c>
      <c r="N59" s="31"/>
    </row>
    <row r="60" spans="2:14" ht="16.5">
      <c r="B60" s="23"/>
      <c r="C60" s="52" t="s">
        <v>129</v>
      </c>
      <c r="D60" s="52"/>
      <c r="E60" s="53"/>
      <c r="F60" s="54" t="s">
        <v>162</v>
      </c>
      <c r="G60" s="49">
        <v>-35.203976778510878</v>
      </c>
      <c r="H60" s="50">
        <v>46.972415290012293</v>
      </c>
      <c r="I60" s="50">
        <v>-2.1423227982058819</v>
      </c>
      <c r="J60" s="227">
        <v>-4.1293088650757142</v>
      </c>
      <c r="K60" s="61">
        <v>8</v>
      </c>
      <c r="L60" s="61">
        <v>3.3</v>
      </c>
      <c r="M60" s="231">
        <v>-0.1</v>
      </c>
      <c r="N60" s="31"/>
    </row>
    <row r="61" spans="2:14">
      <c r="B61" s="23"/>
      <c r="C61" s="24" t="s">
        <v>101</v>
      </c>
      <c r="D61" s="24"/>
      <c r="E61" s="25"/>
      <c r="F61" s="26" t="s">
        <v>162</v>
      </c>
      <c r="G61" s="49">
        <v>3.1744285909053094</v>
      </c>
      <c r="H61" s="50">
        <v>39.012109432945238</v>
      </c>
      <c r="I61" s="50">
        <v>7.3814288336904177E-2</v>
      </c>
      <c r="J61" s="227">
        <v>-8.0107933608092647</v>
      </c>
      <c r="K61" s="50">
        <v>20</v>
      </c>
      <c r="L61" s="50">
        <v>2.2000000000000002</v>
      </c>
      <c r="M61" s="231">
        <v>-6.6</v>
      </c>
      <c r="N61" s="31"/>
    </row>
    <row r="62" spans="2:14">
      <c r="B62" s="23"/>
      <c r="C62" s="24" t="s">
        <v>102</v>
      </c>
      <c r="D62" s="24"/>
      <c r="E62" s="25"/>
      <c r="F62" s="26" t="s">
        <v>176</v>
      </c>
      <c r="G62" s="49">
        <v>-0.42515962570905685</v>
      </c>
      <c r="H62" s="50">
        <v>-0.53787019848823547</v>
      </c>
      <c r="I62" s="50">
        <v>-0.49000000208616257</v>
      </c>
      <c r="J62" s="227">
        <v>-0.34583333134651184</v>
      </c>
      <c r="K62" s="50">
        <v>0</v>
      </c>
      <c r="L62" s="50">
        <v>0</v>
      </c>
      <c r="M62" s="231">
        <v>0.10000000000000003</v>
      </c>
      <c r="N62" s="31"/>
    </row>
    <row r="63" spans="2:14" ht="15" thickBot="1">
      <c r="B63" s="62"/>
      <c r="C63" s="63" t="s">
        <v>103</v>
      </c>
      <c r="D63" s="63"/>
      <c r="E63" s="64"/>
      <c r="F63" s="65" t="s">
        <v>170</v>
      </c>
      <c r="G63" s="66">
        <v>-3.864321019500494E-2</v>
      </c>
      <c r="H63" s="67">
        <v>6.5649507567286491E-2</v>
      </c>
      <c r="I63" s="67">
        <v>0.32702168077230453</v>
      </c>
      <c r="J63" s="229">
        <v>0.48454667627811432</v>
      </c>
      <c r="K63" s="67">
        <v>0.2</v>
      </c>
      <c r="L63" s="67">
        <v>0.19999999999999998</v>
      </c>
      <c r="M63" s="232">
        <v>0.3</v>
      </c>
      <c r="N63" s="31"/>
    </row>
    <row r="64" spans="2:14" ht="15.75" customHeight="1">
      <c r="B64" s="11" t="s">
        <v>141</v>
      </c>
    </row>
    <row r="65" spans="2:14" ht="15.75" customHeight="1">
      <c r="B65" s="11" t="s">
        <v>116</v>
      </c>
    </row>
    <row r="66" spans="2:14" ht="15.75" customHeight="1">
      <c r="B66" s="11" t="s">
        <v>147</v>
      </c>
    </row>
    <row r="67" spans="2:14" ht="15.75" customHeight="1">
      <c r="B67" s="11" t="s">
        <v>148</v>
      </c>
    </row>
    <row r="68" spans="2:14">
      <c r="B68" s="11" t="s">
        <v>149</v>
      </c>
    </row>
    <row r="69" spans="2:14">
      <c r="B69" s="11" t="s">
        <v>150</v>
      </c>
    </row>
    <row r="70" spans="2:14">
      <c r="B70" s="11" t="s">
        <v>200</v>
      </c>
    </row>
    <row r="71" spans="2:14">
      <c r="B71" s="11" t="s">
        <v>201</v>
      </c>
    </row>
    <row r="72" spans="2:14">
      <c r="B72" s="11" t="s">
        <v>151</v>
      </c>
    </row>
    <row r="73" spans="2:14">
      <c r="C73" s="11" t="s">
        <v>143</v>
      </c>
    </row>
    <row r="74" spans="2:14">
      <c r="B74" s="68" t="s">
        <v>199</v>
      </c>
      <c r="C74" s="68"/>
      <c r="D74" s="68"/>
      <c r="E74" s="68"/>
    </row>
    <row r="75" spans="2:14">
      <c r="B75" s="68" t="s">
        <v>152</v>
      </c>
      <c r="C75" s="68"/>
      <c r="D75" s="69"/>
      <c r="E75" s="68"/>
      <c r="F75" s="68"/>
    </row>
    <row r="76" spans="2:14">
      <c r="B76" s="68" t="s">
        <v>144</v>
      </c>
      <c r="C76" s="68"/>
      <c r="D76" s="68"/>
      <c r="E76" s="68"/>
      <c r="F76" s="68"/>
    </row>
    <row r="77" spans="2:14">
      <c r="B77" s="11" t="s">
        <v>145</v>
      </c>
      <c r="F77" s="68"/>
    </row>
    <row r="78" spans="2:14">
      <c r="B78" s="11" t="s">
        <v>146</v>
      </c>
    </row>
    <row r="79" spans="2:14">
      <c r="G79" s="68"/>
      <c r="H79" s="68"/>
      <c r="I79" s="68"/>
      <c r="J79" s="68"/>
      <c r="K79" s="68"/>
      <c r="L79" s="68"/>
      <c r="M79" s="68"/>
      <c r="N79" s="68"/>
    </row>
    <row r="80" spans="2:14" s="68" customFormat="1" ht="15.75">
      <c r="C80" s="69"/>
      <c r="D80" s="70"/>
    </row>
    <row r="81" spans="5:14" s="68" customFormat="1"/>
    <row r="82" spans="5:14">
      <c r="E82" s="68"/>
      <c r="F82" s="68"/>
      <c r="G82" s="68"/>
      <c r="H82" s="68"/>
      <c r="I82" s="68"/>
      <c r="J82" s="68"/>
      <c r="K82" s="68"/>
      <c r="L82" s="68"/>
      <c r="M82" s="68"/>
      <c r="N82" s="68"/>
    </row>
  </sheetData>
  <mergeCells count="5">
    <mergeCell ref="B3:E4"/>
    <mergeCell ref="F3:F4"/>
    <mergeCell ref="B2:M2"/>
    <mergeCell ref="K3:M3"/>
    <mergeCell ref="H3:J3"/>
  </mergeCells>
  <pageMargins left="0.7" right="0.7" top="0.75" bottom="0.75" header="0.3" footer="0.3"/>
  <pageSetup paperSize="9" scale="5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B1:AA76"/>
  <sheetViews>
    <sheetView zoomScale="70" zoomScaleNormal="70" workbookViewId="0">
      <selection activeCell="AC20" sqref="AC20"/>
    </sheetView>
  </sheetViews>
  <sheetFormatPr defaultColWidth="9.140625" defaultRowHeight="14.25"/>
  <cols>
    <col min="1" max="5" width="3.140625" style="72" customWidth="1"/>
    <col min="6" max="6" width="29.85546875" style="72" customWidth="1"/>
    <col min="7" max="7" width="22" style="72" customWidth="1"/>
    <col min="8" max="8" width="10.5703125" style="72" customWidth="1"/>
    <col min="9" max="11" width="9.140625" style="72" customWidth="1"/>
    <col min="12" max="14" width="9.140625" style="72"/>
    <col min="15" max="19" width="9.140625" style="72" customWidth="1"/>
    <col min="20" max="22" width="9.140625" style="72"/>
    <col min="23" max="27" width="9.140625" style="72" customWidth="1"/>
    <col min="28" max="16384" width="9.140625" style="72"/>
  </cols>
  <sheetData>
    <row r="1" spans="2:27" ht="22.5" customHeight="1" thickBot="1">
      <c r="B1" s="71" t="s">
        <v>82</v>
      </c>
    </row>
    <row r="2" spans="2:27" ht="30" customHeight="1">
      <c r="B2" s="86" t="str">
        <f>"Strednodobá predikcia "&amp;Súhrn!$H$3&amp;" - komponenty HDP [objem]"</f>
        <v>Strednodobá predikcia P2Q-2021 - komponenty HDP [objem]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8"/>
    </row>
    <row r="3" spans="2:27">
      <c r="B3" s="282" t="s">
        <v>27</v>
      </c>
      <c r="C3" s="283"/>
      <c r="D3" s="283"/>
      <c r="E3" s="283"/>
      <c r="F3" s="284"/>
      <c r="G3" s="285" t="s">
        <v>63</v>
      </c>
      <c r="H3" s="135" t="s">
        <v>32</v>
      </c>
      <c r="I3" s="271">
        <v>2021</v>
      </c>
      <c r="J3" s="271">
        <v>2022</v>
      </c>
      <c r="K3" s="286">
        <v>2023</v>
      </c>
      <c r="L3" s="288">
        <v>2020</v>
      </c>
      <c r="M3" s="289"/>
      <c r="N3" s="289"/>
      <c r="O3" s="291"/>
      <c r="P3" s="288">
        <v>2021</v>
      </c>
      <c r="Q3" s="289"/>
      <c r="R3" s="289"/>
      <c r="S3" s="291"/>
      <c r="T3" s="288">
        <v>2022</v>
      </c>
      <c r="U3" s="289"/>
      <c r="V3" s="289"/>
      <c r="W3" s="291"/>
      <c r="X3" s="289">
        <v>2023</v>
      </c>
      <c r="Y3" s="289"/>
      <c r="Z3" s="289"/>
      <c r="AA3" s="290"/>
    </row>
    <row r="4" spans="2:27">
      <c r="B4" s="277"/>
      <c r="C4" s="278"/>
      <c r="D4" s="278"/>
      <c r="E4" s="278"/>
      <c r="F4" s="279"/>
      <c r="G4" s="281"/>
      <c r="H4" s="207">
        <v>2020</v>
      </c>
      <c r="I4" s="272"/>
      <c r="J4" s="272"/>
      <c r="K4" s="287"/>
      <c r="L4" s="139" t="s">
        <v>3</v>
      </c>
      <c r="M4" s="137" t="s">
        <v>4</v>
      </c>
      <c r="N4" s="137" t="s">
        <v>5</v>
      </c>
      <c r="O4" s="138" t="s">
        <v>6</v>
      </c>
      <c r="P4" s="139" t="s">
        <v>3</v>
      </c>
      <c r="Q4" s="137" t="s">
        <v>4</v>
      </c>
      <c r="R4" s="137" t="s">
        <v>5</v>
      </c>
      <c r="S4" s="138" t="s">
        <v>6</v>
      </c>
      <c r="T4" s="139" t="s">
        <v>3</v>
      </c>
      <c r="U4" s="137" t="s">
        <v>4</v>
      </c>
      <c r="V4" s="137" t="s">
        <v>5</v>
      </c>
      <c r="W4" s="138" t="s">
        <v>6</v>
      </c>
      <c r="X4" s="137" t="s">
        <v>3</v>
      </c>
      <c r="Y4" s="137" t="s">
        <v>4</v>
      </c>
      <c r="Z4" s="137" t="s">
        <v>5</v>
      </c>
      <c r="AA4" s="140" t="s">
        <v>6</v>
      </c>
    </row>
    <row r="5" spans="2:27" ht="4.3499999999999996" customHeight="1">
      <c r="B5" s="8"/>
      <c r="C5" s="9"/>
      <c r="D5" s="9"/>
      <c r="E5" s="9"/>
      <c r="F5" s="141"/>
      <c r="G5" s="142"/>
      <c r="H5" s="145"/>
      <c r="I5" s="144"/>
      <c r="J5" s="144"/>
      <c r="K5" s="145"/>
      <c r="L5" s="186"/>
      <c r="M5" s="82"/>
      <c r="N5" s="82"/>
      <c r="O5" s="109"/>
      <c r="P5" s="82"/>
      <c r="Q5" s="82"/>
      <c r="R5" s="82"/>
      <c r="S5" s="82"/>
      <c r="T5" s="186"/>
      <c r="U5" s="82"/>
      <c r="V5" s="82"/>
      <c r="W5" s="109"/>
      <c r="X5" s="82"/>
      <c r="Y5" s="82"/>
      <c r="Z5" s="82"/>
      <c r="AA5" s="4"/>
    </row>
    <row r="6" spans="2:27">
      <c r="B6" s="3"/>
      <c r="C6" s="82" t="s">
        <v>0</v>
      </c>
      <c r="D6" s="82"/>
      <c r="E6" s="82"/>
      <c r="F6" s="109"/>
      <c r="G6" s="55" t="s">
        <v>177</v>
      </c>
      <c r="H6" s="151">
        <v>91555.334000000032</v>
      </c>
      <c r="I6" s="106">
        <v>97197.207738705561</v>
      </c>
      <c r="J6" s="106">
        <v>105570.33534620819</v>
      </c>
      <c r="K6" s="151">
        <v>111691.26084986288</v>
      </c>
      <c r="L6" s="189">
        <v>22956.790659020586</v>
      </c>
      <c r="M6" s="152">
        <v>21204.72747744228</v>
      </c>
      <c r="N6" s="152">
        <v>23536.612913552271</v>
      </c>
      <c r="O6" s="153">
        <v>23857.202949984909</v>
      </c>
      <c r="P6" s="152">
        <v>23181.96108595148</v>
      </c>
      <c r="Q6" s="152">
        <v>24020.974566938843</v>
      </c>
      <c r="R6" s="152">
        <v>24710.040536480596</v>
      </c>
      <c r="S6" s="152">
        <v>25284.231549334636</v>
      </c>
      <c r="T6" s="189">
        <v>25807.695548148993</v>
      </c>
      <c r="U6" s="152">
        <v>26218.360970419548</v>
      </c>
      <c r="V6" s="152">
        <v>26589.66799880187</v>
      </c>
      <c r="W6" s="153">
        <v>26954.610828837769</v>
      </c>
      <c r="X6" s="152">
        <v>27310.533688177602</v>
      </c>
      <c r="Y6" s="152">
        <v>27674.248978884956</v>
      </c>
      <c r="Z6" s="152">
        <v>28076.325600500852</v>
      </c>
      <c r="AA6" s="154">
        <v>28630.152582299477</v>
      </c>
    </row>
    <row r="7" spans="2:27">
      <c r="B7" s="3"/>
      <c r="C7" s="82"/>
      <c r="D7" s="82"/>
      <c r="E7" s="82" t="s">
        <v>110</v>
      </c>
      <c r="F7" s="109"/>
      <c r="G7" s="55" t="s">
        <v>177</v>
      </c>
      <c r="H7" s="153">
        <v>53726.243879684545</v>
      </c>
      <c r="I7" s="106">
        <v>55185.196617025766</v>
      </c>
      <c r="J7" s="106">
        <v>59437.966080094644</v>
      </c>
      <c r="K7" s="153">
        <v>62333.393121506168</v>
      </c>
      <c r="L7" s="189">
        <v>13611.380368474996</v>
      </c>
      <c r="M7" s="152">
        <v>12982.70881105578</v>
      </c>
      <c r="N7" s="152">
        <v>13744.708286756104</v>
      </c>
      <c r="O7" s="153">
        <v>13387.446413397663</v>
      </c>
      <c r="P7" s="152">
        <v>12977.352249915908</v>
      </c>
      <c r="Q7" s="152">
        <v>13787.03634407796</v>
      </c>
      <c r="R7" s="152">
        <v>14081.514952006106</v>
      </c>
      <c r="S7" s="152">
        <v>14339.293071025793</v>
      </c>
      <c r="T7" s="189">
        <v>14560.038789345183</v>
      </c>
      <c r="U7" s="152">
        <v>14779.561439823648</v>
      </c>
      <c r="V7" s="152">
        <v>14958.79562857055</v>
      </c>
      <c r="W7" s="153">
        <v>15139.570222355269</v>
      </c>
      <c r="X7" s="152">
        <v>15313.184099193755</v>
      </c>
      <c r="Y7" s="152">
        <v>15488.144520558995</v>
      </c>
      <c r="Z7" s="152">
        <v>15665.321273262782</v>
      </c>
      <c r="AA7" s="154">
        <v>15866.743228490639</v>
      </c>
    </row>
    <row r="8" spans="2:27">
      <c r="B8" s="3"/>
      <c r="C8" s="82"/>
      <c r="D8" s="82"/>
      <c r="E8" s="82" t="s">
        <v>28</v>
      </c>
      <c r="F8" s="109"/>
      <c r="G8" s="55" t="s">
        <v>177</v>
      </c>
      <c r="H8" s="153">
        <v>19729.77799999998</v>
      </c>
      <c r="I8" s="152">
        <v>20435.842374238884</v>
      </c>
      <c r="J8" s="152">
        <v>21338.859</v>
      </c>
      <c r="K8" s="153">
        <v>22367.369000000002</v>
      </c>
      <c r="L8" s="189">
        <v>4869.0328658697199</v>
      </c>
      <c r="M8" s="152">
        <v>4629.7220807383401</v>
      </c>
      <c r="N8" s="152">
        <v>5058.6840393776301</v>
      </c>
      <c r="O8" s="153">
        <v>5172.3390140142901</v>
      </c>
      <c r="P8" s="152">
        <v>5171.7793742388803</v>
      </c>
      <c r="Q8" s="152">
        <v>5063.5720000000001</v>
      </c>
      <c r="R8" s="152">
        <v>5089.7120000000004</v>
      </c>
      <c r="S8" s="152">
        <v>5110.7790000000005</v>
      </c>
      <c r="T8" s="189">
        <v>5206.4859999999999</v>
      </c>
      <c r="U8" s="152">
        <v>5297.19</v>
      </c>
      <c r="V8" s="152">
        <v>5380.3770000000004</v>
      </c>
      <c r="W8" s="153">
        <v>5454.8059999999996</v>
      </c>
      <c r="X8" s="152">
        <v>5502.259</v>
      </c>
      <c r="Y8" s="152">
        <v>5559.2690000000002</v>
      </c>
      <c r="Z8" s="152">
        <v>5619.5349999999999</v>
      </c>
      <c r="AA8" s="154">
        <v>5686.3059999999996</v>
      </c>
    </row>
    <row r="9" spans="2:27">
      <c r="B9" s="3"/>
      <c r="C9" s="82"/>
      <c r="D9" s="82"/>
      <c r="E9" s="82" t="s">
        <v>1</v>
      </c>
      <c r="F9" s="109"/>
      <c r="G9" s="55" t="s">
        <v>177</v>
      </c>
      <c r="H9" s="153">
        <v>17879.210000000003</v>
      </c>
      <c r="I9" s="152">
        <v>18719.589167017555</v>
      </c>
      <c r="J9" s="152">
        <v>21894.887102221859</v>
      </c>
      <c r="K9" s="153">
        <v>24647.652563604352</v>
      </c>
      <c r="L9" s="189">
        <v>4657.0220227101827</v>
      </c>
      <c r="M9" s="152">
        <v>4182.5060244054757</v>
      </c>
      <c r="N9" s="152">
        <v>4568.9698937127905</v>
      </c>
      <c r="O9" s="153">
        <v>4470.7120591715529</v>
      </c>
      <c r="P9" s="152">
        <v>4337.514801511471</v>
      </c>
      <c r="Q9" s="152">
        <v>4559.0555616848687</v>
      </c>
      <c r="R9" s="152">
        <v>4796.3049450870822</v>
      </c>
      <c r="S9" s="152">
        <v>5026.7138587341342</v>
      </c>
      <c r="T9" s="189">
        <v>5225.7726203966076</v>
      </c>
      <c r="U9" s="152">
        <v>5407.2714356375845</v>
      </c>
      <c r="V9" s="152">
        <v>5543.187352303733</v>
      </c>
      <c r="W9" s="153">
        <v>5718.655693883934</v>
      </c>
      <c r="X9" s="152">
        <v>5925.6121667732714</v>
      </c>
      <c r="Y9" s="152">
        <v>6113.3334575766958</v>
      </c>
      <c r="Z9" s="152">
        <v>6186.3854246176397</v>
      </c>
      <c r="AA9" s="154">
        <v>6422.3215146367438</v>
      </c>
    </row>
    <row r="10" spans="2:27">
      <c r="B10" s="3"/>
      <c r="C10" s="82"/>
      <c r="D10" s="82"/>
      <c r="E10" s="82" t="s">
        <v>2</v>
      </c>
      <c r="F10" s="109"/>
      <c r="G10" s="55" t="s">
        <v>177</v>
      </c>
      <c r="H10" s="153">
        <v>91335.231879684521</v>
      </c>
      <c r="I10" s="152">
        <v>94340.628158282198</v>
      </c>
      <c r="J10" s="152">
        <v>102671.71218231652</v>
      </c>
      <c r="K10" s="153">
        <v>109348.41468511052</v>
      </c>
      <c r="L10" s="189">
        <v>23137.435257054902</v>
      </c>
      <c r="M10" s="152">
        <v>21794.936916199593</v>
      </c>
      <c r="N10" s="152">
        <v>23372.362219846524</v>
      </c>
      <c r="O10" s="153">
        <v>23030.497486583507</v>
      </c>
      <c r="P10" s="152">
        <v>22486.646425666258</v>
      </c>
      <c r="Q10" s="152">
        <v>23409.663905762827</v>
      </c>
      <c r="R10" s="152">
        <v>23967.531897093188</v>
      </c>
      <c r="S10" s="152">
        <v>24476.785929759928</v>
      </c>
      <c r="T10" s="189">
        <v>24992.29740974179</v>
      </c>
      <c r="U10" s="152">
        <v>25484.022875461233</v>
      </c>
      <c r="V10" s="152">
        <v>25882.359980874284</v>
      </c>
      <c r="W10" s="153">
        <v>26313.031916239204</v>
      </c>
      <c r="X10" s="152">
        <v>26741.055265967028</v>
      </c>
      <c r="Y10" s="152">
        <v>27160.746978135692</v>
      </c>
      <c r="Z10" s="152">
        <v>27471.241697880421</v>
      </c>
      <c r="AA10" s="154">
        <v>27975.370743127383</v>
      </c>
    </row>
    <row r="11" spans="2:27">
      <c r="B11" s="3"/>
      <c r="C11" s="82"/>
      <c r="D11" s="82" t="s">
        <v>29</v>
      </c>
      <c r="E11" s="82"/>
      <c r="F11" s="109"/>
      <c r="G11" s="55" t="s">
        <v>177</v>
      </c>
      <c r="H11" s="153">
        <v>78303.621503457602</v>
      </c>
      <c r="I11" s="152">
        <v>92906.241886494288</v>
      </c>
      <c r="J11" s="152">
        <v>101496.23792462199</v>
      </c>
      <c r="K11" s="153">
        <v>107767.86917126947</v>
      </c>
      <c r="L11" s="189">
        <v>20911.369299267793</v>
      </c>
      <c r="M11" s="152">
        <v>15257.293701638004</v>
      </c>
      <c r="N11" s="152">
        <v>20877.064623767939</v>
      </c>
      <c r="O11" s="153">
        <v>21257.893878783871</v>
      </c>
      <c r="P11" s="152">
        <v>22541.54723458079</v>
      </c>
      <c r="Q11" s="152">
        <v>22432.725484620612</v>
      </c>
      <c r="R11" s="152">
        <v>23641.398507870505</v>
      </c>
      <c r="S11" s="152">
        <v>24290.570659422388</v>
      </c>
      <c r="T11" s="189">
        <v>24808.703598311655</v>
      </c>
      <c r="U11" s="152">
        <v>25208.823105232575</v>
      </c>
      <c r="V11" s="152">
        <v>25562.840471818694</v>
      </c>
      <c r="W11" s="153">
        <v>25915.870749259084</v>
      </c>
      <c r="X11" s="152">
        <v>26259.010594245923</v>
      </c>
      <c r="Y11" s="152">
        <v>26594.402772276702</v>
      </c>
      <c r="Z11" s="152">
        <v>27132.244805207545</v>
      </c>
      <c r="AA11" s="154">
        <v>27782.210999539304</v>
      </c>
    </row>
    <row r="12" spans="2:27">
      <c r="B12" s="3"/>
      <c r="C12" s="82"/>
      <c r="D12" s="82" t="s">
        <v>30</v>
      </c>
      <c r="E12" s="82"/>
      <c r="F12" s="109"/>
      <c r="G12" s="55" t="s">
        <v>177</v>
      </c>
      <c r="H12" s="153">
        <v>76991.032989046929</v>
      </c>
      <c r="I12" s="152">
        <v>91167.23759998662</v>
      </c>
      <c r="J12" s="152">
        <v>98722.53804886654</v>
      </c>
      <c r="K12" s="153">
        <v>105344.98938409127</v>
      </c>
      <c r="L12" s="189">
        <v>20843.302030797233</v>
      </c>
      <c r="M12" s="152">
        <v>15539.969585527018</v>
      </c>
      <c r="N12" s="152">
        <v>19822.678694102109</v>
      </c>
      <c r="O12" s="153">
        <v>20785.082678620573</v>
      </c>
      <c r="P12" s="152">
        <v>21943.326458639945</v>
      </c>
      <c r="Q12" s="152">
        <v>22188.295726929849</v>
      </c>
      <c r="R12" s="152">
        <v>23275.30850538192</v>
      </c>
      <c r="S12" s="152">
        <v>23760.306909034902</v>
      </c>
      <c r="T12" s="189">
        <v>24141.915127526467</v>
      </c>
      <c r="U12" s="152">
        <v>24507.202721655864</v>
      </c>
      <c r="V12" s="152">
        <v>24840.759271194605</v>
      </c>
      <c r="W12" s="153">
        <v>25232.660928489593</v>
      </c>
      <c r="X12" s="152">
        <v>25648.616585929354</v>
      </c>
      <c r="Y12" s="152">
        <v>26045.479289803014</v>
      </c>
      <c r="Z12" s="152">
        <v>26512.264286393623</v>
      </c>
      <c r="AA12" s="154">
        <v>27138.629221965282</v>
      </c>
    </row>
    <row r="13" spans="2:27" ht="15" thickBot="1">
      <c r="B13" s="77"/>
      <c r="C13" s="111"/>
      <c r="D13" s="111" t="s">
        <v>31</v>
      </c>
      <c r="E13" s="111"/>
      <c r="F13" s="112"/>
      <c r="G13" s="214" t="s">
        <v>177</v>
      </c>
      <c r="H13" s="163">
        <v>1312.5885144106742</v>
      </c>
      <c r="I13" s="115">
        <v>1739.0042865076794</v>
      </c>
      <c r="J13" s="115">
        <v>2773.6998757554793</v>
      </c>
      <c r="K13" s="163">
        <v>2422.8797871782008</v>
      </c>
      <c r="L13" s="217">
        <v>68.067268470560521</v>
      </c>
      <c r="M13" s="115">
        <v>-282.67588388901459</v>
      </c>
      <c r="N13" s="115">
        <v>1054.3859296658302</v>
      </c>
      <c r="O13" s="163">
        <v>472.81120016329805</v>
      </c>
      <c r="P13" s="115">
        <v>598.22077594084476</v>
      </c>
      <c r="Q13" s="115">
        <v>244.42975769076293</v>
      </c>
      <c r="R13" s="115">
        <v>366.09000248858501</v>
      </c>
      <c r="S13" s="115">
        <v>530.26375038748665</v>
      </c>
      <c r="T13" s="217">
        <v>666.78847078518811</v>
      </c>
      <c r="U13" s="115">
        <v>701.6203835767119</v>
      </c>
      <c r="V13" s="115">
        <v>722.08120062408852</v>
      </c>
      <c r="W13" s="163">
        <v>683.20982076949076</v>
      </c>
      <c r="X13" s="115">
        <v>610.39400831656894</v>
      </c>
      <c r="Y13" s="115">
        <v>548.92348247368864</v>
      </c>
      <c r="Z13" s="115">
        <v>619.98051881392166</v>
      </c>
      <c r="AA13" s="116">
        <v>643.58177757402154</v>
      </c>
    </row>
    <row r="14" spans="2:27" ht="15" thickBot="1">
      <c r="G14" s="117"/>
    </row>
    <row r="15" spans="2:27" ht="30" customHeight="1">
      <c r="B15" s="86" t="str">
        <f>"Strednodobá predikcia "&amp;Súhrn!$H$3&amp;" - komponenty HDP [zmena oproti predchádzajúcemu obdobiu]"</f>
        <v>Strednodobá predikcia P2Q-2021 - komponenty HDP [zmena oproti predchádzajúcemu obdobiu]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8"/>
    </row>
    <row r="16" spans="2:27">
      <c r="B16" s="282" t="s">
        <v>27</v>
      </c>
      <c r="C16" s="283"/>
      <c r="D16" s="283"/>
      <c r="E16" s="283"/>
      <c r="F16" s="284"/>
      <c r="G16" s="285" t="s">
        <v>63</v>
      </c>
      <c r="H16" s="135" t="str">
        <f t="shared" ref="H16:L16" si="0">H$3</f>
        <v>Skutočnosť</v>
      </c>
      <c r="I16" s="271">
        <f t="shared" si="0"/>
        <v>2021</v>
      </c>
      <c r="J16" s="271">
        <f t="shared" si="0"/>
        <v>2022</v>
      </c>
      <c r="K16" s="271">
        <f t="shared" si="0"/>
        <v>2023</v>
      </c>
      <c r="L16" s="288">
        <f t="shared" si="0"/>
        <v>2020</v>
      </c>
      <c r="M16" s="289"/>
      <c r="N16" s="289"/>
      <c r="O16" s="291"/>
      <c r="P16" s="288">
        <f t="shared" ref="P16:X16" si="1">P$3</f>
        <v>2021</v>
      </c>
      <c r="Q16" s="289"/>
      <c r="R16" s="289"/>
      <c r="S16" s="291"/>
      <c r="T16" s="288">
        <f t="shared" si="1"/>
        <v>2022</v>
      </c>
      <c r="U16" s="289"/>
      <c r="V16" s="289"/>
      <c r="W16" s="291"/>
      <c r="X16" s="288">
        <f t="shared" si="1"/>
        <v>2023</v>
      </c>
      <c r="Y16" s="289"/>
      <c r="Z16" s="289"/>
      <c r="AA16" s="290"/>
    </row>
    <row r="17" spans="2:27">
      <c r="B17" s="277"/>
      <c r="C17" s="278"/>
      <c r="D17" s="278"/>
      <c r="E17" s="278"/>
      <c r="F17" s="279"/>
      <c r="G17" s="281"/>
      <c r="H17" s="207">
        <f>$H$4</f>
        <v>2020</v>
      </c>
      <c r="I17" s="272"/>
      <c r="J17" s="272"/>
      <c r="K17" s="272"/>
      <c r="L17" s="139" t="s">
        <v>3</v>
      </c>
      <c r="M17" s="137" t="s">
        <v>4</v>
      </c>
      <c r="N17" s="137" t="s">
        <v>5</v>
      </c>
      <c r="O17" s="138" t="s">
        <v>6</v>
      </c>
      <c r="P17" s="139" t="s">
        <v>3</v>
      </c>
      <c r="Q17" s="137" t="s">
        <v>4</v>
      </c>
      <c r="R17" s="137" t="s">
        <v>5</v>
      </c>
      <c r="S17" s="138" t="s">
        <v>6</v>
      </c>
      <c r="T17" s="139" t="s">
        <v>3</v>
      </c>
      <c r="U17" s="137" t="s">
        <v>4</v>
      </c>
      <c r="V17" s="137" t="s">
        <v>5</v>
      </c>
      <c r="W17" s="138" t="s">
        <v>6</v>
      </c>
      <c r="X17" s="137" t="s">
        <v>3</v>
      </c>
      <c r="Y17" s="137" t="s">
        <v>4</v>
      </c>
      <c r="Z17" s="137" t="s">
        <v>5</v>
      </c>
      <c r="AA17" s="140" t="s">
        <v>6</v>
      </c>
    </row>
    <row r="18" spans="2:27" ht="4.3499999999999996" customHeight="1">
      <c r="B18" s="8"/>
      <c r="C18" s="9"/>
      <c r="D18" s="9"/>
      <c r="E18" s="9"/>
      <c r="F18" s="141"/>
      <c r="G18" s="142"/>
      <c r="H18" s="145"/>
      <c r="I18" s="144"/>
      <c r="J18" s="144"/>
      <c r="K18" s="145"/>
      <c r="L18" s="186"/>
      <c r="M18" s="82"/>
      <c r="N18" s="82"/>
      <c r="O18" s="109"/>
      <c r="P18" s="82"/>
      <c r="Q18" s="82"/>
      <c r="R18" s="82"/>
      <c r="S18" s="82"/>
      <c r="T18" s="186"/>
      <c r="U18" s="82"/>
      <c r="V18" s="82"/>
      <c r="W18" s="109"/>
      <c r="X18" s="82"/>
      <c r="Y18" s="82"/>
      <c r="Z18" s="82"/>
      <c r="AA18" s="4"/>
    </row>
    <row r="19" spans="2:27">
      <c r="B19" s="3"/>
      <c r="C19" s="82" t="s">
        <v>0</v>
      </c>
      <c r="D19" s="82"/>
      <c r="E19" s="82"/>
      <c r="F19" s="109"/>
      <c r="G19" s="55" t="s">
        <v>178</v>
      </c>
      <c r="H19" s="162">
        <v>-4.7543253411001132</v>
      </c>
      <c r="I19" s="161">
        <v>4.5131936318232277</v>
      </c>
      <c r="J19" s="161">
        <v>5.8562957534329172</v>
      </c>
      <c r="K19" s="162">
        <v>3.7790160219446562</v>
      </c>
      <c r="L19" s="187">
        <v>-4.6061011183015239</v>
      </c>
      <c r="M19" s="161">
        <v>-7.5464285958459243</v>
      </c>
      <c r="N19" s="161">
        <v>9.8684437988362248</v>
      </c>
      <c r="O19" s="162">
        <v>0.78365570841982901</v>
      </c>
      <c r="P19" s="161">
        <v>-1.8368542095631</v>
      </c>
      <c r="Q19" s="161">
        <v>2.0733493067706377</v>
      </c>
      <c r="R19" s="161">
        <v>2.1556297865089107</v>
      </c>
      <c r="S19" s="161">
        <v>1.5747703253686609</v>
      </c>
      <c r="T19" s="187">
        <v>1.4938778281860152</v>
      </c>
      <c r="U19" s="161">
        <v>1.0363607903240819</v>
      </c>
      <c r="V19" s="161">
        <v>0.95352862232671498</v>
      </c>
      <c r="W19" s="162">
        <v>0.91257286532604098</v>
      </c>
      <c r="X19" s="161">
        <v>0.85182823208181446</v>
      </c>
      <c r="Y19" s="161">
        <v>0.83724527782740665</v>
      </c>
      <c r="Z19" s="161">
        <v>0.93743894130288652</v>
      </c>
      <c r="AA19" s="168">
        <v>1.428013503583486</v>
      </c>
    </row>
    <row r="20" spans="2:27">
      <c r="B20" s="3"/>
      <c r="C20" s="82"/>
      <c r="D20" s="82"/>
      <c r="E20" s="82" t="s">
        <v>110</v>
      </c>
      <c r="F20" s="109"/>
      <c r="G20" s="55" t="s">
        <v>178</v>
      </c>
      <c r="H20" s="162">
        <v>-1.2322601684562215</v>
      </c>
      <c r="I20" s="161">
        <v>0.53607779604803341</v>
      </c>
      <c r="J20" s="161">
        <v>5.1203393482456789</v>
      </c>
      <c r="K20" s="162">
        <v>2.7484815878190005</v>
      </c>
      <c r="L20" s="187">
        <v>-0.21092421934497452</v>
      </c>
      <c r="M20" s="161">
        <v>-4.6696784935335103</v>
      </c>
      <c r="N20" s="161">
        <v>5.5494840873936226</v>
      </c>
      <c r="O20" s="162">
        <v>-3.2059962377474704</v>
      </c>
      <c r="P20" s="161">
        <v>-3.5919311088679251</v>
      </c>
      <c r="Q20" s="161">
        <v>5.5148369424693726</v>
      </c>
      <c r="R20" s="161">
        <v>1.5810646389142136</v>
      </c>
      <c r="S20" s="161">
        <v>1.1935091096157464</v>
      </c>
      <c r="T20" s="187">
        <v>0.88285180311125089</v>
      </c>
      <c r="U20" s="161">
        <v>0.88771554278181952</v>
      </c>
      <c r="V20" s="161">
        <v>0.62895754310187613</v>
      </c>
      <c r="W20" s="162">
        <v>0.66874168988829297</v>
      </c>
      <c r="X20" s="161">
        <v>0.64209828691410564</v>
      </c>
      <c r="Y20" s="161">
        <v>0.65797558518345056</v>
      </c>
      <c r="Z20" s="161">
        <v>0.68355350952980132</v>
      </c>
      <c r="AA20" s="168">
        <v>0.82156939947613239</v>
      </c>
    </row>
    <row r="21" spans="2:27">
      <c r="B21" s="3"/>
      <c r="C21" s="82"/>
      <c r="D21" s="82"/>
      <c r="E21" s="82" t="s">
        <v>28</v>
      </c>
      <c r="F21" s="109"/>
      <c r="G21" s="55" t="s">
        <v>178</v>
      </c>
      <c r="H21" s="162">
        <v>0.25367175899975791</v>
      </c>
      <c r="I21" s="161">
        <v>0.20085414682269231</v>
      </c>
      <c r="J21" s="161">
        <v>1.5726166174342211</v>
      </c>
      <c r="K21" s="162">
        <v>2.4337630618403381</v>
      </c>
      <c r="L21" s="187">
        <v>0.42343506057240177</v>
      </c>
      <c r="M21" s="161">
        <v>-6.9810235957883293</v>
      </c>
      <c r="N21" s="161">
        <v>6.2967945247865345</v>
      </c>
      <c r="O21" s="162">
        <v>3.4399721869609436</v>
      </c>
      <c r="P21" s="161">
        <v>-1.4151098140844169</v>
      </c>
      <c r="Q21" s="161">
        <v>-2.6073854053021819</v>
      </c>
      <c r="R21" s="161">
        <v>-0.14611874120527091</v>
      </c>
      <c r="S21" s="161">
        <v>-0.18581185310043224</v>
      </c>
      <c r="T21" s="187">
        <v>1.1712234125406837</v>
      </c>
      <c r="U21" s="161">
        <v>0.90268031682366257</v>
      </c>
      <c r="V21" s="161">
        <v>0.843196993123982</v>
      </c>
      <c r="W21" s="162">
        <v>0.71658081598322099</v>
      </c>
      <c r="X21" s="161">
        <v>0.36243812213592719</v>
      </c>
      <c r="Y21" s="161">
        <v>0.53392894570814065</v>
      </c>
      <c r="Z21" s="161">
        <v>0.58779119334830909</v>
      </c>
      <c r="AA21" s="168">
        <v>0.69179755971653378</v>
      </c>
    </row>
    <row r="22" spans="2:27">
      <c r="B22" s="3"/>
      <c r="C22" s="82"/>
      <c r="D22" s="82"/>
      <c r="E22" s="82" t="s">
        <v>1</v>
      </c>
      <c r="F22" s="109"/>
      <c r="G22" s="55" t="s">
        <v>178</v>
      </c>
      <c r="H22" s="162">
        <v>-12.03110028424824</v>
      </c>
      <c r="I22" s="161">
        <v>2.7199902279703565</v>
      </c>
      <c r="J22" s="161">
        <v>14.451358481822268</v>
      </c>
      <c r="K22" s="162">
        <v>10.525659860164666</v>
      </c>
      <c r="L22" s="187">
        <v>-11.66585464319661</v>
      </c>
      <c r="M22" s="161">
        <v>-9.054864404010516</v>
      </c>
      <c r="N22" s="161">
        <v>8.8676631881682511</v>
      </c>
      <c r="O22" s="162">
        <v>-3.6847234443654457</v>
      </c>
      <c r="P22" s="161">
        <v>-3.0524765821447772</v>
      </c>
      <c r="Q22" s="161">
        <v>4.6727777768060861</v>
      </c>
      <c r="R22" s="161">
        <v>4.5816559149265572</v>
      </c>
      <c r="S22" s="161">
        <v>4.117257943243132</v>
      </c>
      <c r="T22" s="187">
        <v>3.3824315714275315</v>
      </c>
      <c r="U22" s="161">
        <v>2.9217629180289748</v>
      </c>
      <c r="V22" s="161">
        <v>2.0520091957759092</v>
      </c>
      <c r="W22" s="162">
        <v>2.712666525727883</v>
      </c>
      <c r="X22" s="161">
        <v>3.1636016814450443</v>
      </c>
      <c r="Y22" s="161">
        <v>2.6950163478979761</v>
      </c>
      <c r="Z22" s="161">
        <v>0.7138820200059115</v>
      </c>
      <c r="AA22" s="168">
        <v>3.2961651885067482</v>
      </c>
    </row>
    <row r="23" spans="2:27">
      <c r="B23" s="3"/>
      <c r="C23" s="82"/>
      <c r="D23" s="82"/>
      <c r="E23" s="82" t="s">
        <v>2</v>
      </c>
      <c r="F23" s="109"/>
      <c r="G23" s="55" t="s">
        <v>178</v>
      </c>
      <c r="H23" s="162">
        <v>-3.3958290414613117</v>
      </c>
      <c r="I23" s="161">
        <v>0.92056227759024978</v>
      </c>
      <c r="J23" s="161">
        <v>6.3896486774681591</v>
      </c>
      <c r="K23" s="162">
        <v>4.4444758565667826</v>
      </c>
      <c r="L23" s="187">
        <v>-2.7339269136958251</v>
      </c>
      <c r="M23" s="161">
        <v>-6.0364429268272772</v>
      </c>
      <c r="N23" s="161">
        <v>6.365679542635732</v>
      </c>
      <c r="O23" s="162">
        <v>-2.0304350496285934</v>
      </c>
      <c r="P23" s="161">
        <v>-3.0409777537113314</v>
      </c>
      <c r="Q23" s="161">
        <v>3.6703864589897393</v>
      </c>
      <c r="R23" s="161">
        <v>1.8649065336845894</v>
      </c>
      <c r="S23" s="161">
        <v>1.5501532478250368</v>
      </c>
      <c r="T23" s="187">
        <v>1.4785069260993708</v>
      </c>
      <c r="U23" s="161">
        <v>1.3397449191475488</v>
      </c>
      <c r="V23" s="161">
        <v>0.98780836250007553</v>
      </c>
      <c r="W23" s="162">
        <v>1.1408897518001595</v>
      </c>
      <c r="X23" s="161">
        <v>1.1710870832242364</v>
      </c>
      <c r="Y23" s="161">
        <v>1.1134924406491393</v>
      </c>
      <c r="Z23" s="161">
        <v>0.67340462674823698</v>
      </c>
      <c r="AA23" s="168">
        <v>1.38822788579877</v>
      </c>
    </row>
    <row r="24" spans="2:27">
      <c r="B24" s="3"/>
      <c r="C24" s="82"/>
      <c r="D24" s="82" t="s">
        <v>29</v>
      </c>
      <c r="E24" s="82"/>
      <c r="F24" s="109"/>
      <c r="G24" s="55" t="s">
        <v>178</v>
      </c>
      <c r="H24" s="162">
        <v>-7.6367770538460036</v>
      </c>
      <c r="I24" s="161">
        <v>15.763918885132796</v>
      </c>
      <c r="J24" s="161">
        <v>6.7101005302916406</v>
      </c>
      <c r="K24" s="162">
        <v>4.430249946013177</v>
      </c>
      <c r="L24" s="187">
        <v>-1.8110483895763281</v>
      </c>
      <c r="M24" s="161">
        <v>-25.619562814506097</v>
      </c>
      <c r="N24" s="161">
        <v>35.705923625277791</v>
      </c>
      <c r="O24" s="162">
        <v>1.9399611999964463</v>
      </c>
      <c r="P24" s="161">
        <v>4.6771089728708546</v>
      </c>
      <c r="Q24" s="161">
        <v>-1.4733790379537481</v>
      </c>
      <c r="R24" s="161">
        <v>4.4443300322737542</v>
      </c>
      <c r="S24" s="161">
        <v>2.1002648462764171</v>
      </c>
      <c r="T24" s="187">
        <v>1.5827329755867936</v>
      </c>
      <c r="U24" s="161">
        <v>1.1533194867164838</v>
      </c>
      <c r="V24" s="161">
        <v>0.96980011205498329</v>
      </c>
      <c r="W24" s="162">
        <v>0.98138997464324973</v>
      </c>
      <c r="X24" s="161">
        <v>0.93472907009387995</v>
      </c>
      <c r="Y24" s="161">
        <v>0.85352532994056673</v>
      </c>
      <c r="Z24" s="161">
        <v>1.5733791251945917</v>
      </c>
      <c r="AA24" s="168">
        <v>1.9296380931403974</v>
      </c>
    </row>
    <row r="25" spans="2:27">
      <c r="B25" s="3"/>
      <c r="C25" s="82"/>
      <c r="D25" s="82" t="s">
        <v>30</v>
      </c>
      <c r="E25" s="82"/>
      <c r="F25" s="109"/>
      <c r="G25" s="55" t="s">
        <v>178</v>
      </c>
      <c r="H25" s="162">
        <v>-8.5130094108598513</v>
      </c>
      <c r="I25" s="161">
        <v>14.222681254332798</v>
      </c>
      <c r="J25" s="161">
        <v>6.5372804220683634</v>
      </c>
      <c r="K25" s="162">
        <v>5.0192202926227338</v>
      </c>
      <c r="L25" s="187">
        <v>0.64066842254911194</v>
      </c>
      <c r="M25" s="161">
        <v>-26.193429270463142</v>
      </c>
      <c r="N25" s="161">
        <v>27.796028206136086</v>
      </c>
      <c r="O25" s="162">
        <v>4.9521105260667042</v>
      </c>
      <c r="P25" s="161">
        <v>3.4277959962262656</v>
      </c>
      <c r="Q25" s="161">
        <v>-0.24766713060793677</v>
      </c>
      <c r="R25" s="161">
        <v>4.217872365721135</v>
      </c>
      <c r="S25" s="161">
        <v>1.8193881914025667</v>
      </c>
      <c r="T25" s="187">
        <v>1.2973373125266079</v>
      </c>
      <c r="U25" s="161">
        <v>1.2327097815537371</v>
      </c>
      <c r="V25" s="161">
        <v>0.99582815341838682</v>
      </c>
      <c r="W25" s="162">
        <v>1.1973922475106065</v>
      </c>
      <c r="X25" s="161">
        <v>1.2392826368248961</v>
      </c>
      <c r="Y25" s="161">
        <v>1.1135125080360382</v>
      </c>
      <c r="Z25" s="161">
        <v>1.3378185821521242</v>
      </c>
      <c r="AA25" s="168">
        <v>1.9022274582676459</v>
      </c>
    </row>
    <row r="26" spans="2:27" ht="15" thickBot="1">
      <c r="B26" s="77"/>
      <c r="C26" s="111"/>
      <c r="D26" s="111" t="s">
        <v>31</v>
      </c>
      <c r="E26" s="111"/>
      <c r="F26" s="112"/>
      <c r="G26" s="214" t="s">
        <v>178</v>
      </c>
      <c r="H26" s="175">
        <v>30.167572470522686</v>
      </c>
      <c r="I26" s="174">
        <v>62.49960510487017</v>
      </c>
      <c r="J26" s="174">
        <v>10.393707898536547</v>
      </c>
      <c r="K26" s="175">
        <v>-7.6849273895198991</v>
      </c>
      <c r="L26" s="193">
        <v>-90.281526569349197</v>
      </c>
      <c r="M26" s="174">
        <v>188.82466959325967</v>
      </c>
      <c r="N26" s="174">
        <v>791.0329315155808</v>
      </c>
      <c r="O26" s="175">
        <v>-39.313878010659408</v>
      </c>
      <c r="P26" s="174">
        <v>34.268195725430616</v>
      </c>
      <c r="Q26" s="174">
        <v>-23.83700327677343</v>
      </c>
      <c r="R26" s="174">
        <v>9.8558572479573456</v>
      </c>
      <c r="S26" s="174">
        <v>8.467742778030555</v>
      </c>
      <c r="T26" s="193">
        <v>7.6560933842504681</v>
      </c>
      <c r="U26" s="174">
        <v>-0.43635613144471108</v>
      </c>
      <c r="V26" s="174">
        <v>0.43988943990230212</v>
      </c>
      <c r="W26" s="175">
        <v>-3.4405893490324075</v>
      </c>
      <c r="X26" s="174">
        <v>-5.599536652732823</v>
      </c>
      <c r="Y26" s="174">
        <v>-5.1286613972095836</v>
      </c>
      <c r="Z26" s="174">
        <v>7.3501447869699632</v>
      </c>
      <c r="AA26" s="194">
        <v>2.5641944732276016</v>
      </c>
    </row>
    <row r="27" spans="2:27" ht="15" thickBot="1"/>
    <row r="28" spans="2:27" ht="30" customHeight="1">
      <c r="B28" s="86" t="str">
        <f>"Strednodobá predikcia "&amp;Súhrn!$H$3&amp;" - komponenty HDP [príspevky k rastu]"</f>
        <v>Strednodobá predikcia P2Q-2021 - komponenty HDP [príspevky k rastu]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8"/>
    </row>
    <row r="29" spans="2:27">
      <c r="B29" s="282" t="s">
        <v>27</v>
      </c>
      <c r="C29" s="283"/>
      <c r="D29" s="283"/>
      <c r="E29" s="283"/>
      <c r="F29" s="284"/>
      <c r="G29" s="285" t="s">
        <v>63</v>
      </c>
      <c r="H29" s="135" t="str">
        <f t="shared" ref="H29:L29" si="2">H$3</f>
        <v>Skutočnosť</v>
      </c>
      <c r="I29" s="271">
        <f t="shared" si="2"/>
        <v>2021</v>
      </c>
      <c r="J29" s="271">
        <f t="shared" si="2"/>
        <v>2022</v>
      </c>
      <c r="K29" s="271">
        <f t="shared" si="2"/>
        <v>2023</v>
      </c>
      <c r="L29" s="288">
        <f t="shared" si="2"/>
        <v>2020</v>
      </c>
      <c r="M29" s="289"/>
      <c r="N29" s="289"/>
      <c r="O29" s="291"/>
      <c r="P29" s="288">
        <f t="shared" ref="P29:X29" si="3">P$3</f>
        <v>2021</v>
      </c>
      <c r="Q29" s="289"/>
      <c r="R29" s="289"/>
      <c r="S29" s="291"/>
      <c r="T29" s="288">
        <f t="shared" si="3"/>
        <v>2022</v>
      </c>
      <c r="U29" s="289"/>
      <c r="V29" s="289"/>
      <c r="W29" s="291"/>
      <c r="X29" s="288">
        <f t="shared" si="3"/>
        <v>2023</v>
      </c>
      <c r="Y29" s="289"/>
      <c r="Z29" s="289"/>
      <c r="AA29" s="290"/>
    </row>
    <row r="30" spans="2:27">
      <c r="B30" s="277"/>
      <c r="C30" s="278"/>
      <c r="D30" s="278"/>
      <c r="E30" s="278"/>
      <c r="F30" s="279"/>
      <c r="G30" s="281"/>
      <c r="H30" s="207">
        <f>$H$4</f>
        <v>2020</v>
      </c>
      <c r="I30" s="272"/>
      <c r="J30" s="272"/>
      <c r="K30" s="272"/>
      <c r="L30" s="139" t="s">
        <v>3</v>
      </c>
      <c r="M30" s="137" t="s">
        <v>4</v>
      </c>
      <c r="N30" s="137" t="s">
        <v>5</v>
      </c>
      <c r="O30" s="138" t="s">
        <v>6</v>
      </c>
      <c r="P30" s="139" t="s">
        <v>3</v>
      </c>
      <c r="Q30" s="137" t="s">
        <v>4</v>
      </c>
      <c r="R30" s="137" t="s">
        <v>5</v>
      </c>
      <c r="S30" s="138" t="s">
        <v>6</v>
      </c>
      <c r="T30" s="139" t="s">
        <v>3</v>
      </c>
      <c r="U30" s="137" t="s">
        <v>4</v>
      </c>
      <c r="V30" s="137" t="s">
        <v>5</v>
      </c>
      <c r="W30" s="138" t="s">
        <v>6</v>
      </c>
      <c r="X30" s="137" t="s">
        <v>3</v>
      </c>
      <c r="Y30" s="137" t="s">
        <v>4</v>
      </c>
      <c r="Z30" s="137" t="s">
        <v>5</v>
      </c>
      <c r="AA30" s="140" t="s">
        <v>6</v>
      </c>
    </row>
    <row r="31" spans="2:27" ht="4.3499999999999996" customHeight="1">
      <c r="B31" s="8"/>
      <c r="C31" s="9"/>
      <c r="D31" s="9"/>
      <c r="E31" s="9"/>
      <c r="F31" s="141"/>
      <c r="G31" s="142"/>
      <c r="H31" s="145"/>
      <c r="I31" s="144"/>
      <c r="J31" s="144"/>
      <c r="K31" s="145"/>
      <c r="L31" s="186"/>
      <c r="M31" s="82"/>
      <c r="N31" s="82"/>
      <c r="O31" s="109"/>
      <c r="P31" s="82"/>
      <c r="Q31" s="82"/>
      <c r="R31" s="82"/>
      <c r="S31" s="82"/>
      <c r="T31" s="186"/>
      <c r="U31" s="82"/>
      <c r="V31" s="82"/>
      <c r="W31" s="109"/>
      <c r="X31" s="82"/>
      <c r="Y31" s="82"/>
      <c r="Z31" s="82"/>
      <c r="AA31" s="4"/>
    </row>
    <row r="32" spans="2:27">
      <c r="B32" s="3"/>
      <c r="C32" s="82" t="s">
        <v>0</v>
      </c>
      <c r="D32" s="82"/>
      <c r="E32" s="82"/>
      <c r="F32" s="109"/>
      <c r="G32" s="55" t="s">
        <v>178</v>
      </c>
      <c r="H32" s="162">
        <v>-4.7543253411001132</v>
      </c>
      <c r="I32" s="161">
        <v>4.5131936318232277</v>
      </c>
      <c r="J32" s="161">
        <v>5.8562957534329172</v>
      </c>
      <c r="K32" s="162">
        <v>3.7790160219446562</v>
      </c>
      <c r="L32" s="187">
        <v>-4.6061011183015239</v>
      </c>
      <c r="M32" s="161">
        <v>-7.5464285958459243</v>
      </c>
      <c r="N32" s="161">
        <v>9.8684437988362248</v>
      </c>
      <c r="O32" s="162">
        <v>0.78365570841982901</v>
      </c>
      <c r="P32" s="161">
        <v>-1.8368542095631</v>
      </c>
      <c r="Q32" s="161">
        <v>2.0733493067706377</v>
      </c>
      <c r="R32" s="161">
        <v>2.1556297865089107</v>
      </c>
      <c r="S32" s="161">
        <v>1.5747703253686609</v>
      </c>
      <c r="T32" s="187">
        <v>1.4938778281860152</v>
      </c>
      <c r="U32" s="161">
        <v>1.0363607903240819</v>
      </c>
      <c r="V32" s="161">
        <v>0.95352862232671498</v>
      </c>
      <c r="W32" s="162">
        <v>0.91257286532604098</v>
      </c>
      <c r="X32" s="161">
        <v>0.85182823208181446</v>
      </c>
      <c r="Y32" s="161">
        <v>0.83724527782740665</v>
      </c>
      <c r="Z32" s="161">
        <v>0.93743894130288652</v>
      </c>
      <c r="AA32" s="168">
        <v>1.428013503583486</v>
      </c>
    </row>
    <row r="33" spans="2:27">
      <c r="B33" s="3"/>
      <c r="C33" s="82"/>
      <c r="D33" s="82"/>
      <c r="E33" s="82" t="s">
        <v>110</v>
      </c>
      <c r="F33" s="109"/>
      <c r="G33" s="55" t="s">
        <v>179</v>
      </c>
      <c r="H33" s="162">
        <v>-0.69221643066221783</v>
      </c>
      <c r="I33" s="161">
        <v>0.31227496309052299</v>
      </c>
      <c r="J33" s="161">
        <v>2.8691873687085399</v>
      </c>
      <c r="K33" s="162">
        <v>1.529406949308145</v>
      </c>
      <c r="L33" s="187">
        <v>-0.11836877841737488</v>
      </c>
      <c r="M33" s="161">
        <v>-2.7413222856620254</v>
      </c>
      <c r="N33" s="161">
        <v>3.3591785781179331</v>
      </c>
      <c r="O33" s="162">
        <v>-1.864346500106705</v>
      </c>
      <c r="P33" s="161">
        <v>-2.0060879481960052</v>
      </c>
      <c r="Q33" s="161">
        <v>3.0249594875666102</v>
      </c>
      <c r="R33" s="161">
        <v>0.89647395955073395</v>
      </c>
      <c r="S33" s="161">
        <v>0.67292125475908982</v>
      </c>
      <c r="T33" s="187">
        <v>0.49589887555309736</v>
      </c>
      <c r="U33" s="161">
        <v>0.49562892451430246</v>
      </c>
      <c r="V33" s="161">
        <v>0.3506426523236566</v>
      </c>
      <c r="W33" s="162">
        <v>0.37162359589102756</v>
      </c>
      <c r="X33" s="161">
        <v>0.35595553899694488</v>
      </c>
      <c r="Y33" s="161">
        <v>0.36399878200604707</v>
      </c>
      <c r="Z33" s="161">
        <v>0.37747647226263781</v>
      </c>
      <c r="AA33" s="168">
        <v>0.45255136481202007</v>
      </c>
    </row>
    <row r="34" spans="2:27">
      <c r="B34" s="3"/>
      <c r="C34" s="82"/>
      <c r="D34" s="82"/>
      <c r="E34" s="82" t="s">
        <v>28</v>
      </c>
      <c r="F34" s="109"/>
      <c r="G34" s="55" t="s">
        <v>179</v>
      </c>
      <c r="H34" s="162">
        <v>4.5722335219420387E-2</v>
      </c>
      <c r="I34" s="161">
        <v>3.8105890108174147E-2</v>
      </c>
      <c r="J34" s="161">
        <v>0.28604507415547253</v>
      </c>
      <c r="K34" s="162">
        <v>0.42476610704833195</v>
      </c>
      <c r="L34" s="187">
        <v>7.6742399548060586E-2</v>
      </c>
      <c r="M34" s="161">
        <v>-1.3319322626342256</v>
      </c>
      <c r="N34" s="161">
        <v>1.2087331095928426</v>
      </c>
      <c r="O34" s="162">
        <v>0.63887077659764713</v>
      </c>
      <c r="P34" s="161">
        <v>-0.26974072618893047</v>
      </c>
      <c r="Q34" s="161">
        <v>-0.49914129237214039</v>
      </c>
      <c r="R34" s="161">
        <v>-2.6689341009358807E-2</v>
      </c>
      <c r="S34" s="161">
        <v>-3.317477513618209E-2</v>
      </c>
      <c r="T34" s="187">
        <v>0.20548529501991974</v>
      </c>
      <c r="U34" s="161">
        <v>0.15786728180205004</v>
      </c>
      <c r="V34" s="161">
        <v>0.1472692975814838</v>
      </c>
      <c r="W34" s="162">
        <v>0.12501825868767466</v>
      </c>
      <c r="X34" s="161">
        <v>6.3109949766841741E-2</v>
      </c>
      <c r="Y34" s="161">
        <v>9.2519836446792167E-2</v>
      </c>
      <c r="Z34" s="161">
        <v>0.10154677799123996</v>
      </c>
      <c r="AA34" s="168">
        <v>0.11910091258749847</v>
      </c>
    </row>
    <row r="35" spans="2:27">
      <c r="B35" s="3"/>
      <c r="C35" s="82"/>
      <c r="D35" s="82"/>
      <c r="E35" s="82" t="s">
        <v>1</v>
      </c>
      <c r="F35" s="109"/>
      <c r="G35" s="55" t="s">
        <v>179</v>
      </c>
      <c r="H35" s="162">
        <v>-2.6097939234161771</v>
      </c>
      <c r="I35" s="161">
        <v>0.54494429471945738</v>
      </c>
      <c r="J35" s="161">
        <v>2.8456225340643737</v>
      </c>
      <c r="K35" s="162">
        <v>2.2408986132955846</v>
      </c>
      <c r="L35" s="187">
        <v>-2.5966525813095305</v>
      </c>
      <c r="M35" s="161">
        <v>-1.8663248972198283</v>
      </c>
      <c r="N35" s="161">
        <v>1.7979196147145782</v>
      </c>
      <c r="O35" s="162">
        <v>-0.74027299479781772</v>
      </c>
      <c r="P35" s="161">
        <v>-0.58606315456300495</v>
      </c>
      <c r="Q35" s="161">
        <v>0.88604434275331057</v>
      </c>
      <c r="R35" s="161">
        <v>0.89089020417062281</v>
      </c>
      <c r="S35" s="161">
        <v>0.81960197814656133</v>
      </c>
      <c r="T35" s="187">
        <v>0.69017752703946822</v>
      </c>
      <c r="U35" s="161">
        <v>0.60727256896291415</v>
      </c>
      <c r="V35" s="161">
        <v>0.43445771662817934</v>
      </c>
      <c r="W35" s="162">
        <v>0.58058348376526125</v>
      </c>
      <c r="X35" s="161">
        <v>0.689173852005871</v>
      </c>
      <c r="Y35" s="161">
        <v>0.60055269225835428</v>
      </c>
      <c r="Z35" s="161">
        <v>0.1620110190092752</v>
      </c>
      <c r="AA35" s="168">
        <v>0.74638711422002713</v>
      </c>
    </row>
    <row r="36" spans="2:27">
      <c r="B36" s="3"/>
      <c r="C36" s="82"/>
      <c r="D36" s="82"/>
      <c r="E36" s="82" t="s">
        <v>2</v>
      </c>
      <c r="F36" s="109"/>
      <c r="G36" s="55" t="s">
        <v>179</v>
      </c>
      <c r="H36" s="162">
        <v>-3.2562880188589745</v>
      </c>
      <c r="I36" s="161">
        <v>0.89532514791814799</v>
      </c>
      <c r="J36" s="161">
        <v>6.0008549769283919</v>
      </c>
      <c r="K36" s="162">
        <v>4.1950716696520738</v>
      </c>
      <c r="L36" s="187">
        <v>-2.6382789601788508</v>
      </c>
      <c r="M36" s="161">
        <v>-5.9395794455160491</v>
      </c>
      <c r="N36" s="161">
        <v>6.3658313024253346</v>
      </c>
      <c r="O36" s="162">
        <v>-1.9657487183068965</v>
      </c>
      <c r="P36" s="161">
        <v>-2.8618918289479449</v>
      </c>
      <c r="Q36" s="161">
        <v>3.4118625379477843</v>
      </c>
      <c r="R36" s="161">
        <v>1.7606748227119939</v>
      </c>
      <c r="S36" s="161">
        <v>1.4593484577694873</v>
      </c>
      <c r="T36" s="187">
        <v>1.3915616976124854</v>
      </c>
      <c r="U36" s="161">
        <v>1.2607687752792647</v>
      </c>
      <c r="V36" s="161">
        <v>0.93236966653331199</v>
      </c>
      <c r="W36" s="162">
        <v>1.0772253383439674</v>
      </c>
      <c r="X36" s="161">
        <v>1.1082393407696729</v>
      </c>
      <c r="Y36" s="161">
        <v>1.0570713107111898</v>
      </c>
      <c r="Z36" s="161">
        <v>0.64103426926314167</v>
      </c>
      <c r="AA36" s="168">
        <v>1.3180393916195532</v>
      </c>
    </row>
    <row r="37" spans="2:27">
      <c r="B37" s="3"/>
      <c r="C37" s="82"/>
      <c r="D37" s="82" t="s">
        <v>29</v>
      </c>
      <c r="E37" s="82"/>
      <c r="F37" s="109"/>
      <c r="G37" s="55" t="s">
        <v>179</v>
      </c>
      <c r="H37" s="162">
        <v>-7.2458314431766562</v>
      </c>
      <c r="I37" s="161">
        <v>14.504278256706449</v>
      </c>
      <c r="J37" s="161">
        <v>6.8385347741449252</v>
      </c>
      <c r="K37" s="162">
        <v>4.5514638562785947</v>
      </c>
      <c r="L37" s="187">
        <v>-1.6967520533146934</v>
      </c>
      <c r="M37" s="161">
        <v>-24.705978949470037</v>
      </c>
      <c r="N37" s="161">
        <v>27.701651333459793</v>
      </c>
      <c r="O37" s="162">
        <v>1.8590208603933165</v>
      </c>
      <c r="P37" s="161">
        <v>4.5333898135425095</v>
      </c>
      <c r="Q37" s="161">
        <v>-1.5228716941334461</v>
      </c>
      <c r="R37" s="161">
        <v>4.4340067785297279</v>
      </c>
      <c r="S37" s="161">
        <v>2.1423315174647533</v>
      </c>
      <c r="T37" s="187">
        <v>1.6227861190909676</v>
      </c>
      <c r="U37" s="161">
        <v>1.1835410078843656</v>
      </c>
      <c r="V37" s="161">
        <v>0.99636474992404411</v>
      </c>
      <c r="W37" s="162">
        <v>1.0084345918092663</v>
      </c>
      <c r="X37" s="161">
        <v>0.96114283372970866</v>
      </c>
      <c r="Y37" s="161">
        <v>0.8783658510606468</v>
      </c>
      <c r="Z37" s="161">
        <v>1.6194312793052625</v>
      </c>
      <c r="AA37" s="168">
        <v>1.9986310168239172</v>
      </c>
    </row>
    <row r="38" spans="2:27">
      <c r="B38" s="3"/>
      <c r="C38" s="82"/>
      <c r="D38" s="82" t="s">
        <v>30</v>
      </c>
      <c r="E38" s="82"/>
      <c r="F38" s="109"/>
      <c r="G38" s="55" t="s">
        <v>179</v>
      </c>
      <c r="H38" s="162">
        <v>7.8942340727660296</v>
      </c>
      <c r="I38" s="161">
        <v>-12.668419694566193</v>
      </c>
      <c r="J38" s="161">
        <v>-6.3638408811018286</v>
      </c>
      <c r="K38" s="162">
        <v>-4.9174886745449058</v>
      </c>
      <c r="L38" s="187">
        <v>-0.5840501110440478</v>
      </c>
      <c r="M38" s="161">
        <v>25.191966235997032</v>
      </c>
      <c r="N38" s="161">
        <v>-21.341443143456214</v>
      </c>
      <c r="O38" s="162">
        <v>-4.4225805602407258</v>
      </c>
      <c r="P38" s="161">
        <v>-3.1878762902555624</v>
      </c>
      <c r="Q38" s="161">
        <v>0.24268540993094842</v>
      </c>
      <c r="R38" s="161">
        <v>-4.0390518147328125</v>
      </c>
      <c r="S38" s="161">
        <v>-1.7774248986545533</v>
      </c>
      <c r="T38" s="187">
        <v>-1.2704671233958691</v>
      </c>
      <c r="U38" s="161">
        <v>-1.204840472644094</v>
      </c>
      <c r="V38" s="161">
        <v>-0.97520579413063568</v>
      </c>
      <c r="W38" s="162">
        <v>-1.1730870648271794</v>
      </c>
      <c r="X38" s="161">
        <v>-1.2175539424175617</v>
      </c>
      <c r="Y38" s="161">
        <v>-1.0981918839444409</v>
      </c>
      <c r="Z38" s="161">
        <v>-1.3230266072655306</v>
      </c>
      <c r="AA38" s="168">
        <v>-1.88865690485997</v>
      </c>
    </row>
    <row r="39" spans="2:27">
      <c r="B39" s="3"/>
      <c r="C39" s="82"/>
      <c r="D39" s="82" t="s">
        <v>31</v>
      </c>
      <c r="E39" s="82"/>
      <c r="F39" s="109"/>
      <c r="G39" s="55" t="s">
        <v>179</v>
      </c>
      <c r="H39" s="160">
        <v>0.64840262958935124</v>
      </c>
      <c r="I39" s="161">
        <v>1.8358585621402679</v>
      </c>
      <c r="J39" s="161">
        <v>0.47469389304309201</v>
      </c>
      <c r="K39" s="162">
        <v>-0.36602481826629996</v>
      </c>
      <c r="L39" s="187">
        <v>-2.2808021643587408</v>
      </c>
      <c r="M39" s="161">
        <v>0.48598728652699691</v>
      </c>
      <c r="N39" s="161">
        <v>6.3602081900035756</v>
      </c>
      <c r="O39" s="162">
        <v>-2.5635596998474091</v>
      </c>
      <c r="P39" s="161">
        <v>1.3455135232869471</v>
      </c>
      <c r="Q39" s="161">
        <v>-1.2801862842024976</v>
      </c>
      <c r="R39" s="161">
        <v>0.39495496379691514</v>
      </c>
      <c r="S39" s="161">
        <v>0.36490661881019998</v>
      </c>
      <c r="T39" s="187">
        <v>0.35231899569509856</v>
      </c>
      <c r="U39" s="161">
        <v>-2.1299464759728368E-2</v>
      </c>
      <c r="V39" s="161">
        <v>2.1158955793408409E-2</v>
      </c>
      <c r="W39" s="162">
        <v>-0.16465247301791286</v>
      </c>
      <c r="X39" s="161">
        <v>-0.25641110868785311</v>
      </c>
      <c r="Y39" s="161">
        <v>-0.2198260328837941</v>
      </c>
      <c r="Z39" s="161">
        <v>0.29640467203973198</v>
      </c>
      <c r="AA39" s="168">
        <v>0.10997411196394749</v>
      </c>
    </row>
    <row r="40" spans="2:27" ht="15" thickBot="1">
      <c r="B40" s="77"/>
      <c r="C40" s="111"/>
      <c r="D40" s="111" t="s">
        <v>37</v>
      </c>
      <c r="E40" s="111"/>
      <c r="F40" s="112"/>
      <c r="G40" s="214" t="s">
        <v>179</v>
      </c>
      <c r="H40" s="173">
        <v>-2.1464399518304873</v>
      </c>
      <c r="I40" s="174">
        <v>1.7820099217647989</v>
      </c>
      <c r="J40" s="174">
        <v>-0.61925311653856685</v>
      </c>
      <c r="K40" s="175">
        <v>-5.0030829441097574E-2</v>
      </c>
      <c r="L40" s="193">
        <v>0.31298000623609051</v>
      </c>
      <c r="M40" s="174">
        <v>-2.092836436856826</v>
      </c>
      <c r="N40" s="174">
        <v>-2.8575956935927569</v>
      </c>
      <c r="O40" s="175">
        <v>5.3129641265741716</v>
      </c>
      <c r="P40" s="174">
        <v>-0.32047590390213054</v>
      </c>
      <c r="Q40" s="174">
        <v>-5.8326946974656485E-2</v>
      </c>
      <c r="R40" s="174">
        <v>1.6556878031933006E-14</v>
      </c>
      <c r="S40" s="174">
        <v>-0.2494847512110088</v>
      </c>
      <c r="T40" s="193">
        <v>-0.25000286512155678</v>
      </c>
      <c r="U40" s="174">
        <v>-0.20310852019548797</v>
      </c>
      <c r="V40" s="174">
        <v>0</v>
      </c>
      <c r="W40" s="175">
        <v>0</v>
      </c>
      <c r="X40" s="174">
        <v>0</v>
      </c>
      <c r="Y40" s="174">
        <v>0</v>
      </c>
      <c r="Z40" s="174">
        <v>0</v>
      </c>
      <c r="AA40" s="194">
        <v>0</v>
      </c>
    </row>
    <row r="41" spans="2:27">
      <c r="B41" s="11" t="s">
        <v>142</v>
      </c>
      <c r="C41" s="82"/>
      <c r="D41" s="82"/>
      <c r="E41" s="82"/>
      <c r="F41" s="82"/>
      <c r="G41" s="117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</row>
    <row r="42" spans="2:27">
      <c r="B42" s="82"/>
      <c r="C42" s="82"/>
      <c r="D42" s="82"/>
      <c r="E42" s="82"/>
      <c r="F42" s="82"/>
      <c r="G42" s="117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</row>
    <row r="43" spans="2:27" ht="15" thickBot="1">
      <c r="B43" s="208" t="s">
        <v>69</v>
      </c>
      <c r="I43" s="111"/>
      <c r="J43" s="111"/>
      <c r="K43" s="111"/>
    </row>
    <row r="44" spans="2:27">
      <c r="B44" s="274" t="s">
        <v>27</v>
      </c>
      <c r="C44" s="275"/>
      <c r="D44" s="275"/>
      <c r="E44" s="275"/>
      <c r="F44" s="276"/>
      <c r="G44" s="280" t="s">
        <v>63</v>
      </c>
      <c r="H44" s="218" t="str">
        <f>H$3</f>
        <v>Skutočnosť</v>
      </c>
      <c r="I44" s="273">
        <f>I$3</f>
        <v>2021</v>
      </c>
      <c r="J44" s="273">
        <f t="shared" ref="J44:K44" si="4">J$3</f>
        <v>2022</v>
      </c>
      <c r="K44" s="269">
        <f t="shared" si="4"/>
        <v>2023</v>
      </c>
    </row>
    <row r="45" spans="2:27" ht="15" customHeight="1">
      <c r="B45" s="277"/>
      <c r="C45" s="278"/>
      <c r="D45" s="278"/>
      <c r="E45" s="278"/>
      <c r="F45" s="279"/>
      <c r="G45" s="281"/>
      <c r="H45" s="207">
        <f>$H$4</f>
        <v>2020</v>
      </c>
      <c r="I45" s="272"/>
      <c r="J45" s="272"/>
      <c r="K45" s="270"/>
    </row>
    <row r="46" spans="2:27" ht="4.3499999999999996" customHeight="1">
      <c r="B46" s="8"/>
      <c r="C46" s="9"/>
      <c r="D46" s="9"/>
      <c r="E46" s="9"/>
      <c r="F46" s="141"/>
      <c r="G46" s="142"/>
      <c r="H46" s="219"/>
      <c r="I46" s="144"/>
      <c r="J46" s="144"/>
      <c r="K46" s="146"/>
    </row>
    <row r="47" spans="2:27">
      <c r="B47" s="3"/>
      <c r="C47" s="82" t="s">
        <v>1</v>
      </c>
      <c r="D47" s="82"/>
      <c r="E47" s="82"/>
      <c r="F47" s="109"/>
      <c r="G47" s="55" t="s">
        <v>178</v>
      </c>
      <c r="H47" s="160">
        <v>-12.03110028424824</v>
      </c>
      <c r="I47" s="161">
        <v>2.7199902279703565</v>
      </c>
      <c r="J47" s="161">
        <v>14.451358481822268</v>
      </c>
      <c r="K47" s="168">
        <v>10.525659860164666</v>
      </c>
    </row>
    <row r="48" spans="2:27">
      <c r="B48" s="3"/>
      <c r="C48" s="82"/>
      <c r="D48" s="108" t="s">
        <v>36</v>
      </c>
      <c r="E48" s="82"/>
      <c r="F48" s="109"/>
      <c r="G48" s="55" t="s">
        <v>178</v>
      </c>
      <c r="H48" s="160">
        <v>-13.327053548602734</v>
      </c>
      <c r="I48" s="161">
        <v>2.3201279162259283</v>
      </c>
      <c r="J48" s="161">
        <v>11.433227179316475</v>
      </c>
      <c r="K48" s="168">
        <v>5.6251582137777518</v>
      </c>
    </row>
    <row r="49" spans="2:11" ht="15" thickBot="1">
      <c r="B49" s="77"/>
      <c r="C49" s="111"/>
      <c r="D49" s="220" t="s">
        <v>68</v>
      </c>
      <c r="E49" s="111"/>
      <c r="F49" s="112"/>
      <c r="G49" s="113" t="s">
        <v>178</v>
      </c>
      <c r="H49" s="173">
        <v>-5.4480937627602088</v>
      </c>
      <c r="I49" s="174">
        <v>4.581900249759812</v>
      </c>
      <c r="J49" s="174">
        <v>28.200984711329312</v>
      </c>
      <c r="K49" s="194">
        <v>29.930794008607847</v>
      </c>
    </row>
    <row r="50" spans="2:11">
      <c r="B50" s="11" t="s">
        <v>142</v>
      </c>
      <c r="C50" s="82"/>
      <c r="D50" s="82"/>
      <c r="E50" s="82"/>
      <c r="F50" s="82"/>
      <c r="G50" s="117"/>
      <c r="H50" s="82"/>
      <c r="I50" s="82"/>
      <c r="J50" s="82"/>
    </row>
    <row r="57" spans="2:11">
      <c r="B57" s="82"/>
      <c r="C57" s="82"/>
      <c r="D57" s="82"/>
      <c r="E57" s="82"/>
      <c r="F57" s="82"/>
      <c r="G57" s="117"/>
      <c r="H57" s="82"/>
      <c r="I57" s="82"/>
      <c r="J57" s="82"/>
    </row>
    <row r="58" spans="2:11">
      <c r="B58" s="82"/>
      <c r="C58" s="82"/>
      <c r="D58" s="82"/>
      <c r="E58" s="82"/>
      <c r="F58" s="82"/>
      <c r="G58" s="117"/>
      <c r="H58" s="82"/>
      <c r="I58" s="82"/>
      <c r="J58" s="82"/>
    </row>
    <row r="59" spans="2:11">
      <c r="B59" s="82"/>
      <c r="C59" s="82"/>
      <c r="D59" s="82"/>
      <c r="E59" s="82"/>
      <c r="F59" s="82"/>
      <c r="G59" s="117"/>
      <c r="H59" s="82"/>
      <c r="I59" s="82"/>
      <c r="J59" s="82"/>
    </row>
    <row r="60" spans="2:11">
      <c r="B60" s="82"/>
      <c r="C60" s="82"/>
      <c r="D60" s="82"/>
      <c r="E60" s="82"/>
      <c r="F60" s="82"/>
      <c r="G60" s="117"/>
      <c r="H60" s="82"/>
      <c r="I60" s="82"/>
      <c r="J60" s="82"/>
    </row>
    <row r="61" spans="2:11">
      <c r="B61" s="82"/>
      <c r="C61" s="82"/>
      <c r="D61" s="82"/>
      <c r="E61" s="82"/>
      <c r="F61" s="82"/>
      <c r="G61" s="117"/>
      <c r="H61" s="82"/>
      <c r="I61" s="82"/>
      <c r="J61" s="82"/>
    </row>
    <row r="62" spans="2:11">
      <c r="B62" s="82"/>
      <c r="C62" s="82"/>
      <c r="D62" s="82"/>
      <c r="E62" s="82"/>
      <c r="F62" s="82"/>
      <c r="G62" s="117"/>
      <c r="H62" s="82"/>
      <c r="I62" s="82"/>
      <c r="J62" s="82"/>
    </row>
    <row r="63" spans="2:11">
      <c r="B63" s="82"/>
      <c r="C63" s="82"/>
      <c r="D63" s="82"/>
      <c r="E63" s="82"/>
      <c r="F63" s="82"/>
      <c r="G63" s="117"/>
      <c r="H63" s="82"/>
      <c r="I63" s="82"/>
      <c r="J63" s="82"/>
    </row>
    <row r="64" spans="2:11">
      <c r="B64" s="82"/>
      <c r="C64" s="82"/>
      <c r="D64" s="82"/>
      <c r="E64" s="82"/>
      <c r="F64" s="82"/>
      <c r="G64" s="117"/>
      <c r="H64" s="82"/>
      <c r="I64" s="82"/>
      <c r="J64" s="82"/>
    </row>
    <row r="65" spans="2:10">
      <c r="B65" s="82"/>
      <c r="C65" s="82"/>
      <c r="D65" s="82"/>
      <c r="E65" s="82"/>
      <c r="F65" s="82"/>
      <c r="G65" s="117"/>
      <c r="H65" s="82"/>
      <c r="I65" s="82"/>
      <c r="J65" s="82"/>
    </row>
    <row r="66" spans="2:10">
      <c r="B66" s="82"/>
      <c r="C66" s="82"/>
      <c r="D66" s="82"/>
      <c r="E66" s="82"/>
      <c r="F66" s="82"/>
      <c r="G66" s="117"/>
      <c r="H66" s="82"/>
      <c r="I66" s="82"/>
      <c r="J66" s="82"/>
    </row>
    <row r="67" spans="2:10">
      <c r="B67" s="82"/>
      <c r="C67" s="82"/>
      <c r="D67" s="82"/>
      <c r="E67" s="82"/>
      <c r="F67" s="82"/>
      <c r="G67" s="117"/>
      <c r="H67" s="82"/>
      <c r="I67" s="82"/>
      <c r="J67" s="82"/>
    </row>
    <row r="68" spans="2:10">
      <c r="B68" s="82"/>
      <c r="C68" s="82"/>
      <c r="D68" s="82"/>
      <c r="E68" s="82"/>
      <c r="F68" s="82"/>
      <c r="G68" s="117"/>
      <c r="H68" s="82"/>
      <c r="I68" s="82"/>
      <c r="J68" s="82"/>
    </row>
    <row r="69" spans="2:10">
      <c r="B69" s="82"/>
      <c r="C69" s="82"/>
      <c r="D69" s="82"/>
      <c r="E69" s="82"/>
      <c r="F69" s="82"/>
      <c r="G69" s="117"/>
      <c r="H69" s="82"/>
      <c r="I69" s="82"/>
      <c r="J69" s="82"/>
    </row>
    <row r="70" spans="2:10">
      <c r="B70" s="82"/>
      <c r="C70" s="82"/>
      <c r="D70" s="82"/>
      <c r="E70" s="82"/>
      <c r="F70" s="82"/>
      <c r="G70" s="82"/>
      <c r="H70" s="82"/>
      <c r="I70" s="82"/>
      <c r="J70" s="82"/>
    </row>
    <row r="71" spans="2:10">
      <c r="B71" s="82"/>
      <c r="C71" s="82"/>
      <c r="D71" s="82"/>
      <c r="E71" s="82"/>
      <c r="F71" s="82"/>
      <c r="G71" s="82"/>
      <c r="H71" s="82"/>
      <c r="I71" s="82"/>
      <c r="J71" s="82"/>
    </row>
    <row r="72" spans="2:10">
      <c r="B72" s="82"/>
      <c r="C72" s="82"/>
      <c r="D72" s="82"/>
      <c r="E72" s="82"/>
      <c r="F72" s="82"/>
      <c r="G72" s="82"/>
      <c r="H72" s="82"/>
      <c r="I72" s="82"/>
      <c r="J72" s="82"/>
    </row>
    <row r="73" spans="2:10">
      <c r="B73" s="82"/>
      <c r="C73" s="82"/>
      <c r="D73" s="82"/>
      <c r="E73" s="82"/>
      <c r="F73" s="82"/>
      <c r="G73" s="82"/>
      <c r="H73" s="82"/>
      <c r="I73" s="82"/>
      <c r="J73" s="82"/>
    </row>
    <row r="74" spans="2:10">
      <c r="B74" s="82"/>
      <c r="C74" s="82"/>
      <c r="D74" s="82"/>
      <c r="E74" s="82"/>
      <c r="F74" s="82"/>
      <c r="G74" s="82"/>
      <c r="H74" s="82"/>
      <c r="I74" s="82"/>
      <c r="J74" s="82"/>
    </row>
    <row r="75" spans="2:10">
      <c r="B75" s="82"/>
      <c r="C75" s="82"/>
      <c r="D75" s="82"/>
      <c r="E75" s="82"/>
      <c r="F75" s="82"/>
      <c r="G75" s="82"/>
      <c r="H75" s="82"/>
      <c r="I75" s="82"/>
      <c r="J75" s="82"/>
    </row>
    <row r="76" spans="2:10">
      <c r="B76" s="82"/>
      <c r="C76" s="82"/>
      <c r="D76" s="82"/>
      <c r="E76" s="82"/>
      <c r="F76" s="82"/>
      <c r="G76" s="82"/>
      <c r="H76" s="82"/>
      <c r="I76" s="82"/>
      <c r="J76" s="82"/>
    </row>
  </sheetData>
  <mergeCells count="32">
    <mergeCell ref="X29:AA29"/>
    <mergeCell ref="L29:O29"/>
    <mergeCell ref="T29:W29"/>
    <mergeCell ref="L3:O3"/>
    <mergeCell ref="P16:S16"/>
    <mergeCell ref="P29:S29"/>
    <mergeCell ref="P3:S3"/>
    <mergeCell ref="L16:O16"/>
    <mergeCell ref="T16:W16"/>
    <mergeCell ref="X3:AA3"/>
    <mergeCell ref="X16:AA16"/>
    <mergeCell ref="T3:W3"/>
    <mergeCell ref="G3:G4"/>
    <mergeCell ref="B3:F4"/>
    <mergeCell ref="I3:I4"/>
    <mergeCell ref="K3:K4"/>
    <mergeCell ref="I16:I17"/>
    <mergeCell ref="B16:F17"/>
    <mergeCell ref="G16:G17"/>
    <mergeCell ref="K16:K17"/>
    <mergeCell ref="B44:F45"/>
    <mergeCell ref="G44:G45"/>
    <mergeCell ref="B29:F30"/>
    <mergeCell ref="G29:G30"/>
    <mergeCell ref="I44:I45"/>
    <mergeCell ref="I29:I30"/>
    <mergeCell ref="K44:K45"/>
    <mergeCell ref="K29:K30"/>
    <mergeCell ref="J3:J4"/>
    <mergeCell ref="J16:J17"/>
    <mergeCell ref="J29:J30"/>
    <mergeCell ref="J44:J45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B1:AA43"/>
  <sheetViews>
    <sheetView zoomScale="70" zoomScaleNormal="70" workbookViewId="0">
      <selection activeCell="J29" sqref="J29"/>
    </sheetView>
  </sheetViews>
  <sheetFormatPr defaultColWidth="9.140625" defaultRowHeight="14.25"/>
  <cols>
    <col min="1" max="5" width="3.140625" style="72" customWidth="1"/>
    <col min="6" max="6" width="39.42578125" style="72" customWidth="1"/>
    <col min="7" max="7" width="20.42578125" style="72" bestFit="1" customWidth="1"/>
    <col min="8" max="8" width="11.140625" style="72" customWidth="1"/>
    <col min="9" max="11" width="9.140625" style="72" customWidth="1"/>
    <col min="12" max="23" width="9.140625" style="72"/>
    <col min="24" max="27" width="9.140625" style="72" customWidth="1"/>
    <col min="28" max="16384" width="9.140625" style="72"/>
  </cols>
  <sheetData>
    <row r="1" spans="2:27" ht="22.5" customHeight="1" thickBot="1">
      <c r="B1" s="71" t="s">
        <v>81</v>
      </c>
    </row>
    <row r="2" spans="2:27" ht="30" customHeight="1">
      <c r="B2" s="86" t="str">
        <f>"Strednodobá predikcia "&amp;Súhrn!$H$3&amp;" - cenový vývoj [medziročný rast]"</f>
        <v>Strednodobá predikcia P2Q-2021 - cenový vývoj [medziročný rast]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8"/>
    </row>
    <row r="3" spans="2:27">
      <c r="B3" s="282" t="s">
        <v>27</v>
      </c>
      <c r="C3" s="283"/>
      <c r="D3" s="283"/>
      <c r="E3" s="283"/>
      <c r="F3" s="284"/>
      <c r="G3" s="285" t="s">
        <v>63</v>
      </c>
      <c r="H3" s="135" t="s">
        <v>32</v>
      </c>
      <c r="I3" s="271">
        <v>2021</v>
      </c>
      <c r="J3" s="271">
        <v>2022</v>
      </c>
      <c r="K3" s="286">
        <v>2023</v>
      </c>
      <c r="L3" s="288">
        <v>2020</v>
      </c>
      <c r="M3" s="289"/>
      <c r="N3" s="289"/>
      <c r="O3" s="289"/>
      <c r="P3" s="288">
        <v>2021</v>
      </c>
      <c r="Q3" s="289"/>
      <c r="R3" s="289"/>
      <c r="S3" s="289"/>
      <c r="T3" s="288">
        <v>2022</v>
      </c>
      <c r="U3" s="289"/>
      <c r="V3" s="289"/>
      <c r="W3" s="289"/>
      <c r="X3" s="288">
        <v>2023</v>
      </c>
      <c r="Y3" s="289"/>
      <c r="Z3" s="289"/>
      <c r="AA3" s="290"/>
    </row>
    <row r="4" spans="2:27">
      <c r="B4" s="277"/>
      <c r="C4" s="278"/>
      <c r="D4" s="278"/>
      <c r="E4" s="278"/>
      <c r="F4" s="279"/>
      <c r="G4" s="281"/>
      <c r="H4" s="207">
        <v>2020</v>
      </c>
      <c r="I4" s="272"/>
      <c r="J4" s="272"/>
      <c r="K4" s="287"/>
      <c r="L4" s="137" t="s">
        <v>3</v>
      </c>
      <c r="M4" s="137" t="s">
        <v>4</v>
      </c>
      <c r="N4" s="137" t="s">
        <v>5</v>
      </c>
      <c r="O4" s="138" t="s">
        <v>6</v>
      </c>
      <c r="P4" s="139" t="s">
        <v>3</v>
      </c>
      <c r="Q4" s="137" t="s">
        <v>4</v>
      </c>
      <c r="R4" s="137" t="s">
        <v>5</v>
      </c>
      <c r="S4" s="138" t="s">
        <v>6</v>
      </c>
      <c r="T4" s="139" t="s">
        <v>3</v>
      </c>
      <c r="U4" s="137" t="s">
        <v>4</v>
      </c>
      <c r="V4" s="137" t="s">
        <v>5</v>
      </c>
      <c r="W4" s="138" t="s">
        <v>6</v>
      </c>
      <c r="X4" s="137" t="s">
        <v>3</v>
      </c>
      <c r="Y4" s="137" t="s">
        <v>4</v>
      </c>
      <c r="Z4" s="137" t="s">
        <v>5</v>
      </c>
      <c r="AA4" s="195" t="s">
        <v>6</v>
      </c>
    </row>
    <row r="5" spans="2:27" ht="4.3499999999999996" customHeight="1">
      <c r="B5" s="8"/>
      <c r="C5" s="9"/>
      <c r="D5" s="9"/>
      <c r="E5" s="9"/>
      <c r="F5" s="141"/>
      <c r="G5" s="142"/>
      <c r="H5" s="145"/>
      <c r="I5" s="97"/>
      <c r="J5" s="97"/>
      <c r="K5" s="143"/>
      <c r="L5" s="144"/>
      <c r="M5" s="144"/>
      <c r="N5" s="144"/>
      <c r="O5" s="145"/>
      <c r="P5" s="180"/>
      <c r="Q5" s="144"/>
      <c r="R5" s="144"/>
      <c r="S5" s="145"/>
      <c r="T5" s="180"/>
      <c r="U5" s="144"/>
      <c r="V5" s="144"/>
      <c r="W5" s="145"/>
      <c r="X5" s="144"/>
      <c r="Y5" s="144"/>
      <c r="Z5" s="144"/>
      <c r="AA5" s="146"/>
    </row>
    <row r="6" spans="2:27">
      <c r="B6" s="8"/>
      <c r="C6" s="102" t="s">
        <v>64</v>
      </c>
      <c r="D6" s="9"/>
      <c r="E6" s="9"/>
      <c r="F6" s="94"/>
      <c r="G6" s="55" t="s">
        <v>180</v>
      </c>
      <c r="H6" s="167">
        <v>2.0142486539019444</v>
      </c>
      <c r="I6" s="28">
        <v>1.6989090119900396</v>
      </c>
      <c r="J6" s="28">
        <v>2.4929204316238582</v>
      </c>
      <c r="K6" s="167">
        <v>2.0524382496076612</v>
      </c>
      <c r="L6" s="28">
        <v>2.917049377632793</v>
      </c>
      <c r="M6" s="28">
        <v>2.0100975257926024</v>
      </c>
      <c r="N6" s="28">
        <v>1.5351972041937074</v>
      </c>
      <c r="O6" s="167">
        <v>1.6084286649418829</v>
      </c>
      <c r="P6" s="29">
        <v>1.0155721056194835</v>
      </c>
      <c r="Q6" s="28">
        <v>1.7433314316507733</v>
      </c>
      <c r="R6" s="28">
        <v>1.9374863147573365</v>
      </c>
      <c r="S6" s="167">
        <v>2.0975954767565383</v>
      </c>
      <c r="T6" s="29">
        <v>2.8333923481920209</v>
      </c>
      <c r="U6" s="28">
        <v>2.4556837880194564</v>
      </c>
      <c r="V6" s="28">
        <v>2.400116410111977</v>
      </c>
      <c r="W6" s="167">
        <v>2.2866488632880362</v>
      </c>
      <c r="X6" s="28">
        <v>2.041148257693834</v>
      </c>
      <c r="Y6" s="28">
        <v>2.0834692708408653</v>
      </c>
      <c r="Z6" s="28">
        <v>2.0563116416470564</v>
      </c>
      <c r="AA6" s="30">
        <v>2.0288571904586377</v>
      </c>
    </row>
    <row r="7" spans="2:27">
      <c r="B7" s="3"/>
      <c r="C7" s="82"/>
      <c r="D7" s="82" t="s">
        <v>45</v>
      </c>
      <c r="E7" s="82"/>
      <c r="F7" s="109"/>
      <c r="G7" s="55" t="s">
        <v>180</v>
      </c>
      <c r="H7" s="162">
        <v>-2.4767392901679841E-2</v>
      </c>
      <c r="I7" s="161">
        <v>-1.1526245674437376</v>
      </c>
      <c r="J7" s="161">
        <v>3.0913150637475297</v>
      </c>
      <c r="K7" s="162">
        <v>1.9036633712786255</v>
      </c>
      <c r="L7" s="161">
        <v>2.6027124052652653</v>
      </c>
      <c r="M7" s="161">
        <v>-1.8789212626876548</v>
      </c>
      <c r="N7" s="161">
        <v>-0.47883230962287371</v>
      </c>
      <c r="O7" s="162">
        <v>-0.31664357807244414</v>
      </c>
      <c r="P7" s="187">
        <v>-3.8973661191563735</v>
      </c>
      <c r="Q7" s="161">
        <v>0.48713953765656015</v>
      </c>
      <c r="R7" s="161">
        <v>-0.4060848587722603</v>
      </c>
      <c r="S7" s="162">
        <v>-0.71446439627614211</v>
      </c>
      <c r="T7" s="187">
        <v>4.0941180155032839</v>
      </c>
      <c r="U7" s="161">
        <v>2.7875180214326889</v>
      </c>
      <c r="V7" s="161">
        <v>2.7156753594147318</v>
      </c>
      <c r="W7" s="162">
        <v>2.7795936346981307</v>
      </c>
      <c r="X7" s="161">
        <v>1.8486895351848176</v>
      </c>
      <c r="Y7" s="161">
        <v>1.8898560802439306</v>
      </c>
      <c r="Z7" s="161">
        <v>1.9278180673954637</v>
      </c>
      <c r="AA7" s="168">
        <v>1.9483721932597007</v>
      </c>
    </row>
    <row r="8" spans="2:27">
      <c r="B8" s="3"/>
      <c r="C8" s="82"/>
      <c r="D8" s="82" t="s">
        <v>38</v>
      </c>
      <c r="E8" s="82"/>
      <c r="F8" s="109"/>
      <c r="G8" s="55" t="s">
        <v>180</v>
      </c>
      <c r="H8" s="162">
        <v>2.1852778862124609</v>
      </c>
      <c r="I8" s="161">
        <v>2.2887415561632594</v>
      </c>
      <c r="J8" s="161">
        <v>4.0211975066070806</v>
      </c>
      <c r="K8" s="162">
        <v>2.5080341244432702</v>
      </c>
      <c r="L8" s="161">
        <v>3.5824869952935359</v>
      </c>
      <c r="M8" s="161">
        <v>3.301006516352075</v>
      </c>
      <c r="N8" s="161">
        <v>1.0013087013421824</v>
      </c>
      <c r="O8" s="162">
        <v>0.88395769195599883</v>
      </c>
      <c r="P8" s="187">
        <v>0.19131318566346067</v>
      </c>
      <c r="Q8" s="161">
        <v>1.1852960834975619</v>
      </c>
      <c r="R8" s="161">
        <v>3.563440996934105</v>
      </c>
      <c r="S8" s="162">
        <v>4.2563529852033071</v>
      </c>
      <c r="T8" s="187">
        <v>5.4003673358288893</v>
      </c>
      <c r="U8" s="161">
        <v>4.2484378532385563</v>
      </c>
      <c r="V8" s="161">
        <v>3.5795115179032564</v>
      </c>
      <c r="W8" s="162">
        <v>2.8964720495674641</v>
      </c>
      <c r="X8" s="161">
        <v>2.5009610724003011</v>
      </c>
      <c r="Y8" s="161">
        <v>2.5621958302728558</v>
      </c>
      <c r="Z8" s="161">
        <v>2.4704907296199394</v>
      </c>
      <c r="AA8" s="168">
        <v>2.4983806272963278</v>
      </c>
    </row>
    <row r="9" spans="2:27">
      <c r="B9" s="3"/>
      <c r="C9" s="82"/>
      <c r="D9" s="82" t="s">
        <v>39</v>
      </c>
      <c r="E9" s="82"/>
      <c r="F9" s="109"/>
      <c r="G9" s="55" t="s">
        <v>180</v>
      </c>
      <c r="H9" s="162">
        <v>3.1401131750710078</v>
      </c>
      <c r="I9" s="161">
        <v>2.8446026274287846</v>
      </c>
      <c r="J9" s="161">
        <v>2.1289635057205345</v>
      </c>
      <c r="K9" s="162">
        <v>2.4047324141318853</v>
      </c>
      <c r="L9" s="161">
        <v>3.3805686764842164</v>
      </c>
      <c r="M9" s="161">
        <v>3.3117659685382108</v>
      </c>
      <c r="N9" s="161">
        <v>2.7684791459332274</v>
      </c>
      <c r="O9" s="162">
        <v>3.1080265540132785</v>
      </c>
      <c r="P9" s="187">
        <v>3.4760795556351809</v>
      </c>
      <c r="Q9" s="161">
        <v>3.0397187984786882</v>
      </c>
      <c r="R9" s="161">
        <v>2.3385651209225244</v>
      </c>
      <c r="S9" s="162">
        <v>2.5380455531662989</v>
      </c>
      <c r="T9" s="187">
        <v>1.7855541525347149</v>
      </c>
      <c r="U9" s="161">
        <v>1.9944380929939172</v>
      </c>
      <c r="V9" s="161">
        <v>2.3606469803189043</v>
      </c>
      <c r="W9" s="162">
        <v>2.3712624724775679</v>
      </c>
      <c r="X9" s="161">
        <v>2.4072453512628442</v>
      </c>
      <c r="Y9" s="161">
        <v>2.4355292951631355</v>
      </c>
      <c r="Z9" s="161">
        <v>2.3654412213224987</v>
      </c>
      <c r="AA9" s="168">
        <v>2.4109640295378938</v>
      </c>
    </row>
    <row r="10" spans="2:27">
      <c r="B10" s="3"/>
      <c r="C10" s="82"/>
      <c r="D10" s="82" t="s">
        <v>70</v>
      </c>
      <c r="E10" s="82"/>
      <c r="F10" s="109"/>
      <c r="G10" s="55" t="s">
        <v>180</v>
      </c>
      <c r="H10" s="162">
        <v>1.7044444803464103</v>
      </c>
      <c r="I10" s="161">
        <v>1.2070119461417903</v>
      </c>
      <c r="J10" s="161">
        <v>1.030333195812176</v>
      </c>
      <c r="K10" s="162">
        <v>1.3556500628057506</v>
      </c>
      <c r="L10" s="161">
        <v>1.9736842105263008</v>
      </c>
      <c r="M10" s="161">
        <v>1.4177541485419738</v>
      </c>
      <c r="N10" s="161">
        <v>1.7609046849757846</v>
      </c>
      <c r="O10" s="162">
        <v>1.6685420350426057</v>
      </c>
      <c r="P10" s="187">
        <v>1.6767805812839498</v>
      </c>
      <c r="Q10" s="161">
        <v>1.3068363502772371</v>
      </c>
      <c r="R10" s="161">
        <v>0.97551155172877202</v>
      </c>
      <c r="S10" s="162">
        <v>0.87310971478491695</v>
      </c>
      <c r="T10" s="187">
        <v>0.67732584725578704</v>
      </c>
      <c r="U10" s="161">
        <v>0.94551369486050874</v>
      </c>
      <c r="V10" s="161">
        <v>1.121008665569363</v>
      </c>
      <c r="W10" s="162">
        <v>1.3770055954413891</v>
      </c>
      <c r="X10" s="161">
        <v>1.3513352368715488</v>
      </c>
      <c r="Y10" s="161">
        <v>1.3864586338268907</v>
      </c>
      <c r="Z10" s="161">
        <v>1.4296868286571822</v>
      </c>
      <c r="AA10" s="168">
        <v>1.255638954495609</v>
      </c>
    </row>
    <row r="11" spans="2:27" ht="4.3499999999999996" customHeight="1">
      <c r="B11" s="3"/>
      <c r="C11" s="82"/>
      <c r="E11" s="82"/>
      <c r="F11" s="109"/>
      <c r="G11" s="55"/>
      <c r="H11" s="162"/>
      <c r="I11" s="161"/>
      <c r="J11" s="161"/>
      <c r="K11" s="162"/>
      <c r="L11" s="161"/>
      <c r="M11" s="161"/>
      <c r="N11" s="161"/>
      <c r="O11" s="162"/>
      <c r="P11" s="187"/>
      <c r="Q11" s="161"/>
      <c r="R11" s="161"/>
      <c r="S11" s="162"/>
      <c r="T11" s="187"/>
      <c r="U11" s="161"/>
      <c r="V11" s="161"/>
      <c r="W11" s="162"/>
      <c r="X11" s="161"/>
      <c r="Y11" s="161"/>
      <c r="Z11" s="161"/>
      <c r="AA11" s="168"/>
    </row>
    <row r="12" spans="2:27">
      <c r="B12" s="3"/>
      <c r="C12" s="82"/>
      <c r="D12" s="82" t="s">
        <v>71</v>
      </c>
      <c r="E12" s="82"/>
      <c r="F12" s="109"/>
      <c r="G12" s="55" t="s">
        <v>180</v>
      </c>
      <c r="H12" s="162">
        <v>2.3688689583349714</v>
      </c>
      <c r="I12" s="161">
        <v>2.1732573972047788</v>
      </c>
      <c r="J12" s="161">
        <v>2.3937377646591926</v>
      </c>
      <c r="K12" s="162">
        <v>2.0773893670090331</v>
      </c>
      <c r="L12" s="161">
        <v>2.9858251877926847</v>
      </c>
      <c r="M12" s="161">
        <v>2.6926070038910694</v>
      </c>
      <c r="N12" s="161">
        <v>1.8733770248547046</v>
      </c>
      <c r="O12" s="162">
        <v>1.9364402853701392</v>
      </c>
      <c r="P12" s="187">
        <v>1.8494216742454483</v>
      </c>
      <c r="Q12" s="161">
        <v>1.9515527001188246</v>
      </c>
      <c r="R12" s="161">
        <v>2.3262932116273447</v>
      </c>
      <c r="S12" s="162">
        <v>2.563550703348966</v>
      </c>
      <c r="T12" s="187">
        <v>2.6300194758282203</v>
      </c>
      <c r="U12" s="161">
        <v>2.3969959608403144</v>
      </c>
      <c r="V12" s="161">
        <v>2.3456764056132755</v>
      </c>
      <c r="W12" s="162">
        <v>2.2054377145175721</v>
      </c>
      <c r="X12" s="161">
        <v>2.0741678115965527</v>
      </c>
      <c r="Y12" s="161">
        <v>2.1158811681630141</v>
      </c>
      <c r="Z12" s="161">
        <v>2.0776286519626836</v>
      </c>
      <c r="AA12" s="168">
        <v>2.0420245873562664</v>
      </c>
    </row>
    <row r="13" spans="2:27">
      <c r="B13" s="3"/>
      <c r="C13" s="82"/>
      <c r="D13" s="82" t="s">
        <v>72</v>
      </c>
      <c r="E13" s="82"/>
      <c r="F13" s="109"/>
      <c r="G13" s="55" t="s">
        <v>180</v>
      </c>
      <c r="H13" s="162">
        <v>2.4455564169426793</v>
      </c>
      <c r="I13" s="161">
        <v>2.0073197399970439</v>
      </c>
      <c r="J13" s="161">
        <v>1.5592411033639166</v>
      </c>
      <c r="K13" s="162">
        <v>1.8576888512747303</v>
      </c>
      <c r="L13" s="161">
        <v>2.7103188424151909</v>
      </c>
      <c r="M13" s="161">
        <v>2.41084881968861</v>
      </c>
      <c r="N13" s="161">
        <v>2.2586373407271338</v>
      </c>
      <c r="O13" s="162">
        <v>2.4064919317227975</v>
      </c>
      <c r="P13" s="187">
        <v>2.5648139585067327</v>
      </c>
      <c r="Q13" s="161">
        <v>2.169414310927678</v>
      </c>
      <c r="R13" s="161">
        <v>1.6311065900576551</v>
      </c>
      <c r="S13" s="162">
        <v>1.6726229612173285</v>
      </c>
      <c r="T13" s="187">
        <v>1.2179692666233706</v>
      </c>
      <c r="U13" s="161">
        <v>1.4492486449205586</v>
      </c>
      <c r="V13" s="161">
        <v>1.7146294518369132</v>
      </c>
      <c r="W13" s="162">
        <v>1.8529899409157338</v>
      </c>
      <c r="X13" s="161">
        <v>1.8565248144460753</v>
      </c>
      <c r="Y13" s="161">
        <v>1.8883798619930587</v>
      </c>
      <c r="Z13" s="161">
        <v>1.8775764568024726</v>
      </c>
      <c r="AA13" s="168">
        <v>1.8086269672398174</v>
      </c>
    </row>
    <row r="14" spans="2:27">
      <c r="B14" s="3"/>
      <c r="C14" s="82"/>
      <c r="D14" s="82" t="s">
        <v>114</v>
      </c>
      <c r="E14" s="82"/>
      <c r="F14" s="109"/>
      <c r="G14" s="55" t="s">
        <v>180</v>
      </c>
      <c r="H14" s="162">
        <v>2.5458883707873809</v>
      </c>
      <c r="I14" s="161">
        <v>2.0215605852226304</v>
      </c>
      <c r="J14" s="161">
        <v>1.5412218004395157</v>
      </c>
      <c r="K14" s="162">
        <v>1.7678155296579945</v>
      </c>
      <c r="L14" s="161">
        <v>2.9771112865035576</v>
      </c>
      <c r="M14" s="161">
        <v>2.5954532662059364</v>
      </c>
      <c r="N14" s="161">
        <v>2.3450586264656863</v>
      </c>
      <c r="O14" s="162">
        <v>2.2748346417753851</v>
      </c>
      <c r="P14" s="187">
        <v>2.5936599423631179</v>
      </c>
      <c r="Q14" s="161">
        <v>2.1810724777286055</v>
      </c>
      <c r="R14" s="161">
        <v>1.636163173449475</v>
      </c>
      <c r="S14" s="162">
        <v>1.6837437128021122</v>
      </c>
      <c r="T14" s="187">
        <v>1.1424880271497528</v>
      </c>
      <c r="U14" s="161">
        <v>1.4383895777364728</v>
      </c>
      <c r="V14" s="161">
        <v>1.7197867584013267</v>
      </c>
      <c r="W14" s="162">
        <v>1.8622792059727118</v>
      </c>
      <c r="X14" s="161">
        <v>1.8193098559435441</v>
      </c>
      <c r="Y14" s="161">
        <v>1.8011714311810607</v>
      </c>
      <c r="Z14" s="161">
        <v>1.7739373513977625</v>
      </c>
      <c r="AA14" s="168">
        <v>1.6777746276134735</v>
      </c>
    </row>
    <row r="15" spans="2:27" ht="4.3499999999999996" customHeight="1">
      <c r="B15" s="3"/>
      <c r="C15" s="82"/>
      <c r="D15" s="82"/>
      <c r="E15" s="82"/>
      <c r="F15" s="109"/>
      <c r="G15" s="55"/>
      <c r="H15" s="162"/>
      <c r="I15" s="161"/>
      <c r="J15" s="161"/>
      <c r="K15" s="162"/>
      <c r="L15" s="161"/>
      <c r="M15" s="161"/>
      <c r="N15" s="161"/>
      <c r="O15" s="162"/>
      <c r="P15" s="187"/>
      <c r="Q15" s="161"/>
      <c r="R15" s="161"/>
      <c r="S15" s="162"/>
      <c r="T15" s="187"/>
      <c r="U15" s="161"/>
      <c r="V15" s="161"/>
      <c r="W15" s="162"/>
      <c r="X15" s="161"/>
      <c r="Y15" s="161"/>
      <c r="Z15" s="161"/>
      <c r="AA15" s="168"/>
    </row>
    <row r="16" spans="2:27">
      <c r="B16" s="3"/>
      <c r="C16" s="82" t="s">
        <v>65</v>
      </c>
      <c r="D16" s="82"/>
      <c r="E16" s="82"/>
      <c r="F16" s="109"/>
      <c r="G16" s="55" t="s">
        <v>180</v>
      </c>
      <c r="H16" s="162">
        <v>1.9359467689472893</v>
      </c>
      <c r="I16" s="161">
        <v>1.5755099298310142</v>
      </c>
      <c r="J16" s="161">
        <v>2.3665928544940726</v>
      </c>
      <c r="K16" s="162">
        <v>2.1144174561518128</v>
      </c>
      <c r="L16" s="161">
        <v>2.7599970364570652</v>
      </c>
      <c r="M16" s="161">
        <v>1.9327159437819432</v>
      </c>
      <c r="N16" s="161">
        <v>1.5165816917747605</v>
      </c>
      <c r="O16" s="162">
        <v>1.5465411179697526</v>
      </c>
      <c r="P16" s="187">
        <v>0.99419822861710827</v>
      </c>
      <c r="Q16" s="161">
        <v>1.6108679110267161</v>
      </c>
      <c r="R16" s="161">
        <v>1.7626920471253413</v>
      </c>
      <c r="S16" s="162">
        <v>1.9326021374526476</v>
      </c>
      <c r="T16" s="187">
        <v>2.5354608178425053</v>
      </c>
      <c r="U16" s="161">
        <v>2.3229752011362876</v>
      </c>
      <c r="V16" s="161">
        <v>2.3450034786470297</v>
      </c>
      <c r="W16" s="162">
        <v>2.2647775886408255</v>
      </c>
      <c r="X16" s="161">
        <v>2.1589365376708969</v>
      </c>
      <c r="Y16" s="161">
        <v>2.1292613910017337</v>
      </c>
      <c r="Z16" s="161">
        <v>2.0986110559400686</v>
      </c>
      <c r="AA16" s="168">
        <v>2.0713396201366834</v>
      </c>
    </row>
    <row r="17" spans="2:27" ht="4.3499999999999996" customHeight="1">
      <c r="B17" s="3"/>
      <c r="C17" s="82"/>
      <c r="D17" s="82"/>
      <c r="E17" s="82"/>
      <c r="F17" s="109"/>
      <c r="G17" s="55"/>
      <c r="H17" s="109"/>
      <c r="I17" s="82"/>
      <c r="J17" s="82"/>
      <c r="K17" s="109"/>
      <c r="L17" s="82"/>
      <c r="M17" s="82"/>
      <c r="N17" s="82"/>
      <c r="O17" s="109"/>
      <c r="P17" s="186"/>
      <c r="Q17" s="82"/>
      <c r="R17" s="82"/>
      <c r="S17" s="109"/>
      <c r="T17" s="186"/>
      <c r="U17" s="82"/>
      <c r="V17" s="82"/>
      <c r="W17" s="109"/>
      <c r="X17" s="82"/>
      <c r="Y17" s="82"/>
      <c r="Z17" s="82"/>
      <c r="AA17" s="4"/>
    </row>
    <row r="18" spans="2:27">
      <c r="B18" s="3"/>
      <c r="C18" s="82" t="s">
        <v>16</v>
      </c>
      <c r="D18" s="82"/>
      <c r="E18" s="82"/>
      <c r="F18" s="109"/>
      <c r="G18" s="55" t="s">
        <v>181</v>
      </c>
      <c r="H18" s="162">
        <v>2.3695314132934584</v>
      </c>
      <c r="I18" s="161">
        <v>1.5778505631255086</v>
      </c>
      <c r="J18" s="161">
        <v>2.6056839717428488</v>
      </c>
      <c r="K18" s="162">
        <v>1.9454257327749218</v>
      </c>
      <c r="L18" s="161">
        <v>2.6940194191641353</v>
      </c>
      <c r="M18" s="161">
        <v>1.9774008846494127</v>
      </c>
      <c r="N18" s="161">
        <v>2.4417059842704276</v>
      </c>
      <c r="O18" s="162">
        <v>2.3006462546964315</v>
      </c>
      <c r="P18" s="187">
        <v>0.48558337549626174</v>
      </c>
      <c r="Q18" s="161">
        <v>2.1019448405688763</v>
      </c>
      <c r="R18" s="161">
        <v>1.7691733847117916</v>
      </c>
      <c r="S18" s="162">
        <v>1.9345115685521108</v>
      </c>
      <c r="T18" s="187">
        <v>3.5615848859319073</v>
      </c>
      <c r="U18" s="161">
        <v>2.5768171691204174</v>
      </c>
      <c r="V18" s="161">
        <v>2.3327307090250713</v>
      </c>
      <c r="W18" s="162">
        <v>2.0467042971282723</v>
      </c>
      <c r="X18" s="161">
        <v>1.9418961253784488</v>
      </c>
      <c r="Y18" s="161">
        <v>1.8823079562092886</v>
      </c>
      <c r="Z18" s="161">
        <v>1.9354036044618539</v>
      </c>
      <c r="AA18" s="168">
        <v>2.01772799391739</v>
      </c>
    </row>
    <row r="19" spans="2:27">
      <c r="B19" s="3"/>
      <c r="C19" s="82"/>
      <c r="D19" s="82" t="s">
        <v>17</v>
      </c>
      <c r="E19" s="82"/>
      <c r="F19" s="109"/>
      <c r="G19" s="55" t="s">
        <v>181</v>
      </c>
      <c r="H19" s="162">
        <v>2.2449379978510819</v>
      </c>
      <c r="I19" s="161">
        <v>2.1678318080370076</v>
      </c>
      <c r="J19" s="161">
        <v>2.4600565821871498</v>
      </c>
      <c r="K19" s="162">
        <v>2.0660754422714263</v>
      </c>
      <c r="L19" s="161">
        <v>3.0644107257388242</v>
      </c>
      <c r="M19" s="161">
        <v>2.3368910695467093</v>
      </c>
      <c r="N19" s="161">
        <v>1.9304020312364401</v>
      </c>
      <c r="O19" s="162">
        <v>1.6854742638547435</v>
      </c>
      <c r="P19" s="187">
        <v>1.5394746125771235</v>
      </c>
      <c r="Q19" s="161">
        <v>2.1819341467170545</v>
      </c>
      <c r="R19" s="161">
        <v>2.4296581469754841</v>
      </c>
      <c r="S19" s="162">
        <v>2.4324742457747277</v>
      </c>
      <c r="T19" s="187">
        <v>2.5368897165579369</v>
      </c>
      <c r="U19" s="161">
        <v>2.4635908106076556</v>
      </c>
      <c r="V19" s="161">
        <v>2.4981388021966211</v>
      </c>
      <c r="W19" s="162">
        <v>2.4029700788751711</v>
      </c>
      <c r="X19" s="161">
        <v>2.250958306363458</v>
      </c>
      <c r="Y19" s="161">
        <v>2.115661917806392</v>
      </c>
      <c r="Z19" s="161">
        <v>1.9909477691535216</v>
      </c>
      <c r="AA19" s="168">
        <v>1.914125885109712</v>
      </c>
    </row>
    <row r="20" spans="2:27">
      <c r="B20" s="3"/>
      <c r="C20" s="82"/>
      <c r="D20" s="82" t="s">
        <v>19</v>
      </c>
      <c r="E20" s="82"/>
      <c r="F20" s="109"/>
      <c r="G20" s="55" t="s">
        <v>181</v>
      </c>
      <c r="H20" s="162">
        <v>6.5080336422570895</v>
      </c>
      <c r="I20" s="161">
        <v>3.3710486514471683</v>
      </c>
      <c r="J20" s="161">
        <v>2.8021053759106564</v>
      </c>
      <c r="K20" s="162">
        <v>2.3294361785079758</v>
      </c>
      <c r="L20" s="161">
        <v>5.9429318798638349</v>
      </c>
      <c r="M20" s="161">
        <v>6.7469031901478189</v>
      </c>
      <c r="N20" s="161">
        <v>7.9961522080958218</v>
      </c>
      <c r="O20" s="162">
        <v>5.3791367734316253</v>
      </c>
      <c r="P20" s="187">
        <v>5.3432729075022962</v>
      </c>
      <c r="Q20" s="161">
        <v>3.5993720428695468</v>
      </c>
      <c r="R20" s="161">
        <v>1.4532412511043589</v>
      </c>
      <c r="S20" s="162">
        <v>3.2539104178485445</v>
      </c>
      <c r="T20" s="187">
        <v>2.5095812323468607</v>
      </c>
      <c r="U20" s="161">
        <v>2.818586089872781</v>
      </c>
      <c r="V20" s="161">
        <v>2.8776203878345683</v>
      </c>
      <c r="W20" s="162">
        <v>2.9401802296897159</v>
      </c>
      <c r="X20" s="161">
        <v>2.7483459919009476</v>
      </c>
      <c r="Y20" s="161">
        <v>2.4096072842416163</v>
      </c>
      <c r="Z20" s="161">
        <v>2.1780403251613762</v>
      </c>
      <c r="AA20" s="168">
        <v>2.0064639814885652</v>
      </c>
    </row>
    <row r="21" spans="2:27">
      <c r="B21" s="3"/>
      <c r="C21" s="82"/>
      <c r="D21" s="82" t="s">
        <v>18</v>
      </c>
      <c r="E21" s="82"/>
      <c r="F21" s="109"/>
      <c r="G21" s="55" t="s">
        <v>181</v>
      </c>
      <c r="H21" s="162">
        <v>0.69702504187657155</v>
      </c>
      <c r="I21" s="161">
        <v>1.9278863265309809</v>
      </c>
      <c r="J21" s="161">
        <v>2.1940110036626805</v>
      </c>
      <c r="K21" s="162">
        <v>1.8520411687857887</v>
      </c>
      <c r="L21" s="161">
        <v>0.33451383641396149</v>
      </c>
      <c r="M21" s="161">
        <v>0.42562143557616139</v>
      </c>
      <c r="N21" s="161">
        <v>0.66811695875881583</v>
      </c>
      <c r="O21" s="162">
        <v>1.3436631618043577</v>
      </c>
      <c r="P21" s="187">
        <v>0.74474618766116407</v>
      </c>
      <c r="Q21" s="161">
        <v>2.4409893395588114</v>
      </c>
      <c r="R21" s="161">
        <v>2.699264242407537</v>
      </c>
      <c r="S21" s="162">
        <v>1.7557031813118869</v>
      </c>
      <c r="T21" s="187">
        <v>2.2470557721264441</v>
      </c>
      <c r="U21" s="161">
        <v>2.3696199226077539</v>
      </c>
      <c r="V21" s="161">
        <v>2.2243904210127425</v>
      </c>
      <c r="W21" s="162">
        <v>2.0023700214900231</v>
      </c>
      <c r="X21" s="161">
        <v>1.8834020106972815</v>
      </c>
      <c r="Y21" s="161">
        <v>1.8071984350476669</v>
      </c>
      <c r="Z21" s="161">
        <v>1.8329234786633464</v>
      </c>
      <c r="AA21" s="168">
        <v>1.8940194868325193</v>
      </c>
    </row>
    <row r="22" spans="2:27">
      <c r="B22" s="3"/>
      <c r="C22" s="82"/>
      <c r="D22" s="82" t="s">
        <v>20</v>
      </c>
      <c r="E22" s="82"/>
      <c r="F22" s="109"/>
      <c r="G22" s="55" t="s">
        <v>181</v>
      </c>
      <c r="H22" s="162">
        <v>-2.214466401514926</v>
      </c>
      <c r="I22" s="161">
        <v>2.4919660997735065</v>
      </c>
      <c r="J22" s="161">
        <v>2.3763220005284893</v>
      </c>
      <c r="K22" s="162">
        <v>1.6747313405237207</v>
      </c>
      <c r="L22" s="161">
        <v>-1.3505047098914815</v>
      </c>
      <c r="M22" s="161">
        <v>-3.6245156069278579</v>
      </c>
      <c r="N22" s="161">
        <v>-2.1055924202052836</v>
      </c>
      <c r="O22" s="162">
        <v>-1.9906337045676707</v>
      </c>
      <c r="P22" s="187">
        <v>8.0054947621562178E-2</v>
      </c>
      <c r="Q22" s="161">
        <v>3.0518892228656966</v>
      </c>
      <c r="R22" s="161">
        <v>3.1262172007375284</v>
      </c>
      <c r="S22" s="162">
        <v>3.8963852492964293</v>
      </c>
      <c r="T22" s="187">
        <v>3.1181539307391972</v>
      </c>
      <c r="U22" s="161">
        <v>2.5554535681870476</v>
      </c>
      <c r="V22" s="161">
        <v>2.074567570767627</v>
      </c>
      <c r="W22" s="162">
        <v>1.8345654430994358</v>
      </c>
      <c r="X22" s="161">
        <v>1.6765229708931173</v>
      </c>
      <c r="Y22" s="161">
        <v>1.641981998160972</v>
      </c>
      <c r="Z22" s="161">
        <v>1.6538114558279062</v>
      </c>
      <c r="AA22" s="168">
        <v>1.715915399336069</v>
      </c>
    </row>
    <row r="23" spans="2:27">
      <c r="B23" s="3"/>
      <c r="C23" s="82"/>
      <c r="D23" s="82" t="s">
        <v>21</v>
      </c>
      <c r="E23" s="82"/>
      <c r="F23" s="109"/>
      <c r="G23" s="55" t="s">
        <v>181</v>
      </c>
      <c r="H23" s="162">
        <v>-2.6401401835741609</v>
      </c>
      <c r="I23" s="161">
        <v>3.6683768016675202</v>
      </c>
      <c r="J23" s="161">
        <v>1.6426337722456452</v>
      </c>
      <c r="K23" s="162">
        <v>1.6082056620070944</v>
      </c>
      <c r="L23" s="161">
        <v>-4.0689059613351475</v>
      </c>
      <c r="M23" s="161">
        <v>-2.6390142755273303</v>
      </c>
      <c r="N23" s="161">
        <v>-1.6757187326269758</v>
      </c>
      <c r="O23" s="162">
        <v>-2.0229399409809901</v>
      </c>
      <c r="P23" s="187">
        <v>2.8241462616039428</v>
      </c>
      <c r="Q23" s="161">
        <v>3.1822316903775203</v>
      </c>
      <c r="R23" s="161">
        <v>4.0493554254086064</v>
      </c>
      <c r="S23" s="162">
        <v>4.4160530054329001</v>
      </c>
      <c r="T23" s="187">
        <v>2.6066427278430524</v>
      </c>
      <c r="U23" s="161">
        <v>1.502846138411428</v>
      </c>
      <c r="V23" s="161">
        <v>1.2084119342225819</v>
      </c>
      <c r="W23" s="162">
        <v>1.3256405336516934</v>
      </c>
      <c r="X23" s="161">
        <v>1.4260586317631123</v>
      </c>
      <c r="Y23" s="161">
        <v>1.5798572127823292</v>
      </c>
      <c r="Z23" s="161">
        <v>1.667659341536563</v>
      </c>
      <c r="AA23" s="168">
        <v>1.7446004704685123</v>
      </c>
    </row>
    <row r="24" spans="2:27" ht="16.5">
      <c r="B24" s="3"/>
      <c r="C24" s="82"/>
      <c r="D24" s="82" t="s">
        <v>138</v>
      </c>
      <c r="E24" s="82"/>
      <c r="F24" s="109"/>
      <c r="G24" s="55" t="s">
        <v>181</v>
      </c>
      <c r="H24" s="162">
        <v>0.43721692169837922</v>
      </c>
      <c r="I24" s="161">
        <v>-1.1347826002375427</v>
      </c>
      <c r="J24" s="161">
        <v>0.72183118545198965</v>
      </c>
      <c r="K24" s="162">
        <v>6.547274216997323E-2</v>
      </c>
      <c r="L24" s="161">
        <v>2.8337019176994005</v>
      </c>
      <c r="M24" s="161">
        <v>-1.0122137980293786</v>
      </c>
      <c r="N24" s="161">
        <v>-0.43719992868226143</v>
      </c>
      <c r="O24" s="162">
        <v>3.2973265776561789E-2</v>
      </c>
      <c r="P24" s="187">
        <v>-2.6687226821226631</v>
      </c>
      <c r="Q24" s="161">
        <v>-0.12632259002009505</v>
      </c>
      <c r="R24" s="161">
        <v>-0.88721186296328369</v>
      </c>
      <c r="S24" s="162">
        <v>-0.49768952299839953</v>
      </c>
      <c r="T24" s="187">
        <v>0.49851665476757034</v>
      </c>
      <c r="U24" s="161">
        <v>1.0370225760371881</v>
      </c>
      <c r="V24" s="161">
        <v>0.85581387949056875</v>
      </c>
      <c r="W24" s="162">
        <v>0.50226665902863488</v>
      </c>
      <c r="X24" s="161">
        <v>0.24694279015548659</v>
      </c>
      <c r="Y24" s="161">
        <v>6.1158567341252024E-2</v>
      </c>
      <c r="Z24" s="161">
        <v>-1.3620738195754711E-2</v>
      </c>
      <c r="AA24" s="168">
        <v>-2.8193212219420616E-2</v>
      </c>
    </row>
    <row r="25" spans="2:27" ht="4.3499999999999996" customHeight="1">
      <c r="B25" s="3"/>
      <c r="C25" s="82"/>
      <c r="D25" s="82"/>
      <c r="E25" s="82"/>
      <c r="F25" s="109"/>
      <c r="G25" s="55"/>
      <c r="H25" s="109"/>
      <c r="I25" s="82"/>
      <c r="J25" s="82"/>
      <c r="K25" s="109"/>
      <c r="L25" s="82"/>
      <c r="M25" s="82"/>
      <c r="N25" s="82"/>
      <c r="O25" s="109"/>
      <c r="P25" s="186"/>
      <c r="Q25" s="82"/>
      <c r="R25" s="82"/>
      <c r="S25" s="109"/>
      <c r="T25" s="186"/>
      <c r="U25" s="82"/>
      <c r="V25" s="82"/>
      <c r="W25" s="109"/>
      <c r="X25" s="82"/>
      <c r="Y25" s="82"/>
      <c r="Z25" s="82"/>
      <c r="AA25" s="4"/>
    </row>
    <row r="26" spans="2:27" ht="17.25" thickBot="1">
      <c r="B26" s="77"/>
      <c r="C26" s="111" t="s">
        <v>139</v>
      </c>
      <c r="D26" s="111"/>
      <c r="E26" s="111"/>
      <c r="F26" s="112"/>
      <c r="G26" s="113" t="s">
        <v>182</v>
      </c>
      <c r="H26" s="175">
        <v>6.3746291377643161</v>
      </c>
      <c r="I26" s="174">
        <v>-0.31982846623503747</v>
      </c>
      <c r="J26" s="174">
        <v>0.58183492065053599</v>
      </c>
      <c r="K26" s="175">
        <v>1.955222152036896</v>
      </c>
      <c r="L26" s="174">
        <v>9.4948441493957603</v>
      </c>
      <c r="M26" s="174">
        <v>8.219809420301047</v>
      </c>
      <c r="N26" s="174">
        <v>2.6403346874861739</v>
      </c>
      <c r="O26" s="175">
        <v>5.4487809231477939</v>
      </c>
      <c r="P26" s="193">
        <v>-0.33509215702088113</v>
      </c>
      <c r="Q26" s="174">
        <v>-1.6839672011393958</v>
      </c>
      <c r="R26" s="174">
        <v>1.8952306514286477</v>
      </c>
      <c r="S26" s="175">
        <v>-1.184990435847709</v>
      </c>
      <c r="T26" s="193">
        <v>-1.271452215188603</v>
      </c>
      <c r="U26" s="174">
        <v>-5.7252922720024912E-2</v>
      </c>
      <c r="V26" s="174">
        <v>1.6967289890361172</v>
      </c>
      <c r="W26" s="175">
        <v>1.9086559875656945</v>
      </c>
      <c r="X26" s="174">
        <v>2.1789666465785302</v>
      </c>
      <c r="Y26" s="174">
        <v>1.9741017406762751</v>
      </c>
      <c r="Z26" s="174">
        <v>2.0012684259463924</v>
      </c>
      <c r="AA26" s="194">
        <v>1.6766030766849411</v>
      </c>
    </row>
    <row r="27" spans="2:27" ht="4.3499999999999996" customHeight="1"/>
    <row r="28" spans="2:27">
      <c r="B28" s="72" t="s">
        <v>142</v>
      </c>
    </row>
    <row r="29" spans="2:27">
      <c r="B29" s="72" t="s">
        <v>153</v>
      </c>
      <c r="F29" s="117"/>
    </row>
    <row r="30" spans="2:27">
      <c r="B30" s="72" t="s">
        <v>140</v>
      </c>
      <c r="F30" s="117"/>
    </row>
    <row r="31" spans="2:27">
      <c r="G31" s="117"/>
    </row>
    <row r="32" spans="2:27" ht="15" thickBot="1">
      <c r="F32" s="208" t="s">
        <v>69</v>
      </c>
    </row>
    <row r="33" spans="6:23">
      <c r="F33" s="209"/>
      <c r="G33" s="210"/>
      <c r="H33" s="211">
        <v>44075</v>
      </c>
      <c r="I33" s="211">
        <v>44105</v>
      </c>
      <c r="J33" s="211">
        <v>44136</v>
      </c>
      <c r="K33" s="211">
        <v>44166</v>
      </c>
      <c r="L33" s="211">
        <v>44197</v>
      </c>
      <c r="M33" s="211">
        <v>44228</v>
      </c>
      <c r="N33" s="211">
        <v>44256</v>
      </c>
      <c r="O33" s="211">
        <v>44287</v>
      </c>
      <c r="P33" s="211">
        <v>44317</v>
      </c>
      <c r="Q33" s="211">
        <v>44348</v>
      </c>
      <c r="R33" s="211">
        <v>44378</v>
      </c>
      <c r="S33" s="211">
        <v>44409</v>
      </c>
      <c r="T33" s="211">
        <v>44440</v>
      </c>
      <c r="U33" s="211">
        <v>44470</v>
      </c>
      <c r="V33" s="211">
        <v>44501</v>
      </c>
      <c r="W33" s="212">
        <v>44531</v>
      </c>
    </row>
    <row r="34" spans="6:23" ht="15" thickBot="1">
      <c r="F34" s="213" t="s">
        <v>64</v>
      </c>
      <c r="G34" s="214" t="s">
        <v>183</v>
      </c>
      <c r="H34" s="174">
        <v>1.3835654856501947</v>
      </c>
      <c r="I34" s="174">
        <v>1.6281463460278758</v>
      </c>
      <c r="J34" s="174">
        <v>1.5506772536197957</v>
      </c>
      <c r="K34" s="174">
        <v>1.646552530638985</v>
      </c>
      <c r="L34" s="174">
        <v>0.71144784255751858</v>
      </c>
      <c r="M34" s="174">
        <v>0.8673987265848524</v>
      </c>
      <c r="N34" s="174">
        <v>1.4676019937234628</v>
      </c>
      <c r="O34" s="174">
        <v>1.6996120450766483</v>
      </c>
      <c r="P34" s="174">
        <v>1.6520401899246195</v>
      </c>
      <c r="Q34" s="174">
        <v>1.8783624460075714</v>
      </c>
      <c r="R34" s="174">
        <v>1.8026302642144714</v>
      </c>
      <c r="S34" s="174">
        <v>1.9426030466225512</v>
      </c>
      <c r="T34" s="174">
        <v>2.0673394343922809</v>
      </c>
      <c r="U34" s="174">
        <v>2.0892181238035334</v>
      </c>
      <c r="V34" s="174">
        <v>2.1111625032443726</v>
      </c>
      <c r="W34" s="194">
        <v>2.0923952269152011</v>
      </c>
    </row>
    <row r="35" spans="6:23">
      <c r="F35" s="72" t="s">
        <v>142</v>
      </c>
      <c r="G35" s="215"/>
      <c r="H35" s="216"/>
    </row>
    <row r="36" spans="6:23">
      <c r="G36" s="215"/>
      <c r="H36" s="216"/>
    </row>
    <row r="37" spans="6:23">
      <c r="G37" s="215"/>
      <c r="H37" s="216"/>
    </row>
    <row r="38" spans="6:23">
      <c r="G38" s="215"/>
      <c r="H38" s="216"/>
    </row>
    <row r="39" spans="6:23">
      <c r="G39" s="215"/>
      <c r="H39" s="216"/>
    </row>
    <row r="40" spans="6:23">
      <c r="G40" s="215"/>
      <c r="H40" s="216"/>
    </row>
    <row r="41" spans="6:23">
      <c r="G41" s="215"/>
      <c r="H41" s="216"/>
    </row>
    <row r="42" spans="6:23">
      <c r="G42" s="215"/>
      <c r="H42" s="216"/>
    </row>
    <row r="43" spans="6:23">
      <c r="G43" s="215"/>
      <c r="H43" s="216"/>
    </row>
  </sheetData>
  <mergeCells count="9">
    <mergeCell ref="X3:AA3"/>
    <mergeCell ref="P3:S3"/>
    <mergeCell ref="T3:W3"/>
    <mergeCell ref="B3:F4"/>
    <mergeCell ref="G3:G4"/>
    <mergeCell ref="K3:K4"/>
    <mergeCell ref="I3:I4"/>
    <mergeCell ref="L3:O3"/>
    <mergeCell ref="J3:J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I69"/>
  <sheetViews>
    <sheetView zoomScale="60" zoomScaleNormal="60" workbookViewId="0">
      <selection activeCell="AB47" sqref="AB47"/>
    </sheetView>
  </sheetViews>
  <sheetFormatPr defaultColWidth="9.140625" defaultRowHeight="14.25"/>
  <cols>
    <col min="1" max="5" width="3.140625" style="72" customWidth="1"/>
    <col min="6" max="6" width="35.85546875" style="72" customWidth="1"/>
    <col min="7" max="7" width="21.42578125" style="72" customWidth="1"/>
    <col min="8" max="8" width="10.5703125" style="72" customWidth="1"/>
    <col min="9" max="11" width="9.140625" style="72" customWidth="1"/>
    <col min="12" max="23" width="9.140625" style="72"/>
    <col min="24" max="27" width="9.140625" style="72" customWidth="1"/>
    <col min="28" max="16384" width="9.140625" style="72"/>
  </cols>
  <sheetData>
    <row r="1" spans="2:27" ht="22.5" customHeight="1" thickBot="1">
      <c r="B1" s="71" t="s">
        <v>83</v>
      </c>
    </row>
    <row r="2" spans="2:27" ht="30" customHeight="1">
      <c r="B2" s="86" t="str">
        <f>"Strednodobá predikcia "&amp;Súhrn!$H$3&amp;" - trh práce [objem]"</f>
        <v>Strednodobá predikcia P2Q-2021 - trh práce [objem]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8"/>
    </row>
    <row r="3" spans="2:27">
      <c r="B3" s="282" t="s">
        <v>27</v>
      </c>
      <c r="C3" s="283"/>
      <c r="D3" s="283"/>
      <c r="E3" s="283"/>
      <c r="F3" s="284"/>
      <c r="G3" s="285" t="s">
        <v>63</v>
      </c>
      <c r="H3" s="135" t="s">
        <v>32</v>
      </c>
      <c r="I3" s="271">
        <v>2021</v>
      </c>
      <c r="J3" s="271">
        <v>2022</v>
      </c>
      <c r="K3" s="286">
        <v>2023</v>
      </c>
      <c r="L3" s="288">
        <v>2020</v>
      </c>
      <c r="M3" s="289"/>
      <c r="N3" s="289"/>
      <c r="O3" s="289"/>
      <c r="P3" s="288">
        <v>2021</v>
      </c>
      <c r="Q3" s="289"/>
      <c r="R3" s="289"/>
      <c r="S3" s="289"/>
      <c r="T3" s="288">
        <v>2022</v>
      </c>
      <c r="U3" s="289"/>
      <c r="V3" s="289"/>
      <c r="W3" s="289"/>
      <c r="X3" s="288">
        <v>2023</v>
      </c>
      <c r="Y3" s="289"/>
      <c r="Z3" s="289"/>
      <c r="AA3" s="290"/>
    </row>
    <row r="4" spans="2:27">
      <c r="B4" s="277"/>
      <c r="C4" s="278"/>
      <c r="D4" s="278"/>
      <c r="E4" s="278"/>
      <c r="F4" s="279"/>
      <c r="G4" s="281"/>
      <c r="H4" s="136">
        <v>2020</v>
      </c>
      <c r="I4" s="272"/>
      <c r="J4" s="272"/>
      <c r="K4" s="287"/>
      <c r="L4" s="137" t="s">
        <v>3</v>
      </c>
      <c r="M4" s="137" t="s">
        <v>4</v>
      </c>
      <c r="N4" s="137" t="s">
        <v>5</v>
      </c>
      <c r="O4" s="138" t="s">
        <v>6</v>
      </c>
      <c r="P4" s="139" t="s">
        <v>3</v>
      </c>
      <c r="Q4" s="137" t="s">
        <v>4</v>
      </c>
      <c r="R4" s="137" t="s">
        <v>5</v>
      </c>
      <c r="S4" s="138" t="s">
        <v>6</v>
      </c>
      <c r="T4" s="139" t="s">
        <v>3</v>
      </c>
      <c r="U4" s="137" t="s">
        <v>4</v>
      </c>
      <c r="V4" s="137" t="s">
        <v>5</v>
      </c>
      <c r="W4" s="138" t="s">
        <v>6</v>
      </c>
      <c r="X4" s="137" t="s">
        <v>3</v>
      </c>
      <c r="Y4" s="137" t="s">
        <v>4</v>
      </c>
      <c r="Z4" s="137" t="s">
        <v>5</v>
      </c>
      <c r="AA4" s="140" t="s">
        <v>6</v>
      </c>
    </row>
    <row r="5" spans="2:27" ht="4.3499999999999996" customHeight="1">
      <c r="B5" s="8"/>
      <c r="C5" s="9"/>
      <c r="D5" s="9"/>
      <c r="E5" s="9"/>
      <c r="F5" s="141"/>
      <c r="G5" s="142"/>
      <c r="H5" s="96"/>
      <c r="I5" s="97"/>
      <c r="J5" s="97"/>
      <c r="K5" s="143"/>
      <c r="L5" s="144"/>
      <c r="M5" s="144"/>
      <c r="N5" s="144"/>
      <c r="O5" s="145"/>
      <c r="P5" s="180"/>
      <c r="Q5" s="144"/>
      <c r="R5" s="144"/>
      <c r="S5" s="145"/>
      <c r="T5" s="180"/>
      <c r="U5" s="144"/>
      <c r="V5" s="144"/>
      <c r="W5" s="145"/>
      <c r="X5" s="144"/>
      <c r="Y5" s="144"/>
      <c r="Z5" s="144"/>
      <c r="AA5" s="146"/>
    </row>
    <row r="6" spans="2:27">
      <c r="B6" s="8" t="s">
        <v>23</v>
      </c>
      <c r="C6" s="9"/>
      <c r="D6" s="9"/>
      <c r="E6" s="9"/>
      <c r="F6" s="94"/>
      <c r="G6" s="95"/>
      <c r="H6" s="96"/>
      <c r="I6" s="97"/>
      <c r="J6" s="97"/>
      <c r="K6" s="143"/>
      <c r="L6" s="144"/>
      <c r="M6" s="144"/>
      <c r="N6" s="144"/>
      <c r="O6" s="145"/>
      <c r="P6" s="180"/>
      <c r="Q6" s="144"/>
      <c r="R6" s="144"/>
      <c r="S6" s="145"/>
      <c r="T6" s="180"/>
      <c r="U6" s="144"/>
      <c r="V6" s="144"/>
      <c r="W6" s="145"/>
      <c r="X6" s="144"/>
      <c r="Y6" s="144"/>
      <c r="Z6" s="144"/>
      <c r="AA6" s="146"/>
    </row>
    <row r="7" spans="2:27">
      <c r="B7" s="8"/>
      <c r="C7" s="102" t="s">
        <v>10</v>
      </c>
      <c r="D7" s="9"/>
      <c r="E7" s="9"/>
      <c r="F7" s="94"/>
      <c r="G7" s="55" t="s">
        <v>168</v>
      </c>
      <c r="H7" s="122">
        <v>2399.0700000000002</v>
      </c>
      <c r="I7" s="123">
        <v>2370.4848995725029</v>
      </c>
      <c r="J7" s="123">
        <v>2397.9529961350549</v>
      </c>
      <c r="K7" s="169">
        <v>2427.0669727964982</v>
      </c>
      <c r="L7" s="131">
        <v>2430.9490735919085</v>
      </c>
      <c r="M7" s="131">
        <v>2389.509949615091</v>
      </c>
      <c r="N7" s="131">
        <v>2387.3652332584297</v>
      </c>
      <c r="O7" s="181">
        <v>2388.4557435345705</v>
      </c>
      <c r="P7" s="182">
        <v>2361.9867787014077</v>
      </c>
      <c r="Q7" s="131">
        <v>2369.6816458619846</v>
      </c>
      <c r="R7" s="131">
        <v>2371.8664932860665</v>
      </c>
      <c r="S7" s="181">
        <v>2378.4046804405543</v>
      </c>
      <c r="T7" s="182">
        <v>2386.6855682775563</v>
      </c>
      <c r="U7" s="131">
        <v>2394.4236219886407</v>
      </c>
      <c r="V7" s="131">
        <v>2401.716531006311</v>
      </c>
      <c r="W7" s="181">
        <v>2408.9862632677123</v>
      </c>
      <c r="X7" s="131">
        <v>2416.2896088205184</v>
      </c>
      <c r="Y7" s="131">
        <v>2423.3905716815516</v>
      </c>
      <c r="Z7" s="131">
        <v>2430.505850411585</v>
      </c>
      <c r="AA7" s="132">
        <v>2438.0818602723393</v>
      </c>
    </row>
    <row r="8" spans="2:27" ht="4.3499999999999996" customHeight="1">
      <c r="B8" s="3"/>
      <c r="C8" s="82"/>
      <c r="D8" s="108"/>
      <c r="E8" s="82"/>
      <c r="F8" s="109"/>
      <c r="G8" s="55"/>
      <c r="H8" s="130"/>
      <c r="I8" s="131"/>
      <c r="J8" s="131"/>
      <c r="K8" s="181"/>
      <c r="L8" s="131"/>
      <c r="M8" s="131"/>
      <c r="N8" s="131"/>
      <c r="O8" s="181"/>
      <c r="P8" s="182"/>
      <c r="Q8" s="131"/>
      <c r="R8" s="131"/>
      <c r="S8" s="181"/>
      <c r="T8" s="182"/>
      <c r="U8" s="131"/>
      <c r="V8" s="131"/>
      <c r="W8" s="181"/>
      <c r="X8" s="131"/>
      <c r="Y8" s="131"/>
      <c r="Z8" s="131"/>
      <c r="AA8" s="132"/>
    </row>
    <row r="9" spans="2:27">
      <c r="B9" s="3"/>
      <c r="C9" s="82"/>
      <c r="D9" s="108" t="s">
        <v>40</v>
      </c>
      <c r="E9" s="82"/>
      <c r="F9" s="109"/>
      <c r="G9" s="55" t="s">
        <v>168</v>
      </c>
      <c r="H9" s="130">
        <v>2075.4770000000003</v>
      </c>
      <c r="I9" s="131">
        <v>2049.3871585490178</v>
      </c>
      <c r="J9" s="131">
        <v>2073.3616870957235</v>
      </c>
      <c r="K9" s="181">
        <v>2098.5347425584996</v>
      </c>
      <c r="L9" s="156"/>
      <c r="M9" s="156"/>
      <c r="N9" s="156"/>
      <c r="O9" s="183"/>
      <c r="P9" s="184"/>
      <c r="Q9" s="156"/>
      <c r="R9" s="156"/>
      <c r="S9" s="183"/>
      <c r="T9" s="184"/>
      <c r="U9" s="156"/>
      <c r="V9" s="156"/>
      <c r="W9" s="183"/>
      <c r="X9" s="156"/>
      <c r="Y9" s="156"/>
      <c r="Z9" s="156"/>
      <c r="AA9" s="185"/>
    </row>
    <row r="10" spans="2:27">
      <c r="B10" s="3"/>
      <c r="C10" s="82"/>
      <c r="D10" s="108" t="s">
        <v>41</v>
      </c>
      <c r="E10" s="82"/>
      <c r="F10" s="109"/>
      <c r="G10" s="55" t="s">
        <v>168</v>
      </c>
      <c r="H10" s="130">
        <v>323.59300000000002</v>
      </c>
      <c r="I10" s="131">
        <v>321.0977410234853</v>
      </c>
      <c r="J10" s="131">
        <v>324.59130903933095</v>
      </c>
      <c r="K10" s="181">
        <v>328.53223023799904</v>
      </c>
      <c r="L10" s="156"/>
      <c r="M10" s="156"/>
      <c r="N10" s="156"/>
      <c r="O10" s="183"/>
      <c r="P10" s="184"/>
      <c r="Q10" s="156"/>
      <c r="R10" s="156"/>
      <c r="S10" s="183"/>
      <c r="T10" s="184"/>
      <c r="U10" s="156"/>
      <c r="V10" s="156"/>
      <c r="W10" s="183"/>
      <c r="X10" s="156"/>
      <c r="Y10" s="156"/>
      <c r="Z10" s="156"/>
      <c r="AA10" s="185"/>
    </row>
    <row r="11" spans="2:27" ht="4.3499999999999996" customHeight="1">
      <c r="B11" s="3"/>
      <c r="C11" s="82"/>
      <c r="D11" s="82"/>
      <c r="E11" s="82"/>
      <c r="F11" s="109"/>
      <c r="G11" s="55"/>
      <c r="H11" s="170"/>
      <c r="I11" s="82"/>
      <c r="J11" s="82"/>
      <c r="K11" s="109"/>
      <c r="L11" s="82"/>
      <c r="M11" s="82"/>
      <c r="N11" s="82"/>
      <c r="O11" s="109"/>
      <c r="P11" s="186"/>
      <c r="Q11" s="82"/>
      <c r="R11" s="82"/>
      <c r="S11" s="109"/>
      <c r="T11" s="186"/>
      <c r="U11" s="82"/>
      <c r="V11" s="82"/>
      <c r="W11" s="109"/>
      <c r="X11" s="82"/>
      <c r="Y11" s="82"/>
      <c r="Z11" s="82"/>
      <c r="AA11" s="4"/>
    </row>
    <row r="12" spans="2:27">
      <c r="B12" s="3"/>
      <c r="C12" s="82" t="s">
        <v>42</v>
      </c>
      <c r="D12" s="82"/>
      <c r="E12" s="82"/>
      <c r="F12" s="109"/>
      <c r="G12" s="55" t="s">
        <v>184</v>
      </c>
      <c r="H12" s="160">
        <v>181.44225</v>
      </c>
      <c r="I12" s="161">
        <v>191.94518364070635</v>
      </c>
      <c r="J12" s="161">
        <v>184.59177279985843</v>
      </c>
      <c r="K12" s="162">
        <v>166.29158755224927</v>
      </c>
      <c r="L12" s="28">
        <v>165.15319425780456</v>
      </c>
      <c r="M12" s="28">
        <v>180.1492518573686</v>
      </c>
      <c r="N12" s="28">
        <v>190.23188193509313</v>
      </c>
      <c r="O12" s="167">
        <v>190.23467194973372</v>
      </c>
      <c r="P12" s="29">
        <v>196.96398841765819</v>
      </c>
      <c r="Q12" s="28">
        <v>190.77753317429824</v>
      </c>
      <c r="R12" s="28">
        <v>189.75348499788149</v>
      </c>
      <c r="S12" s="167">
        <v>190.2857279729875</v>
      </c>
      <c r="T12" s="29">
        <v>189.76474500043989</v>
      </c>
      <c r="U12" s="28">
        <v>186.85789052036452</v>
      </c>
      <c r="V12" s="28">
        <v>183.12659426862373</v>
      </c>
      <c r="W12" s="167">
        <v>178.61786141000562</v>
      </c>
      <c r="X12" s="28">
        <v>173.62322946621669</v>
      </c>
      <c r="Y12" s="28">
        <v>168.6666737875359</v>
      </c>
      <c r="Z12" s="28">
        <v>163.9776724500974</v>
      </c>
      <c r="AA12" s="30">
        <v>158.89877450514712</v>
      </c>
    </row>
    <row r="13" spans="2:27">
      <c r="B13" s="3"/>
      <c r="C13" s="82" t="s">
        <v>8</v>
      </c>
      <c r="D13" s="82"/>
      <c r="E13" s="82"/>
      <c r="F13" s="109"/>
      <c r="G13" s="55" t="s">
        <v>170</v>
      </c>
      <c r="H13" s="160">
        <v>6.6890528800710252</v>
      </c>
      <c r="I13" s="161">
        <v>7.1011789020767031</v>
      </c>
      <c r="J13" s="161">
        <v>6.8205461413680446</v>
      </c>
      <c r="K13" s="162">
        <v>6.153002115846065</v>
      </c>
      <c r="L13" s="161">
        <v>6.0638272045610764</v>
      </c>
      <c r="M13" s="161">
        <v>6.6805667048030513</v>
      </c>
      <c r="N13" s="161">
        <v>7.0090944956635965</v>
      </c>
      <c r="O13" s="162">
        <v>7.0027231152563747</v>
      </c>
      <c r="P13" s="187">
        <v>7.3</v>
      </c>
      <c r="Q13" s="161">
        <v>7.0585270531115754</v>
      </c>
      <c r="R13" s="161">
        <v>7.0143819833320711</v>
      </c>
      <c r="S13" s="162">
        <v>7.031806571863167</v>
      </c>
      <c r="T13" s="187">
        <v>7.0118530152502787</v>
      </c>
      <c r="U13" s="161">
        <v>6.9037536669947368</v>
      </c>
      <c r="V13" s="161">
        <v>6.7658199822247331</v>
      </c>
      <c r="W13" s="162">
        <v>6.6007579010024298</v>
      </c>
      <c r="X13" s="161">
        <v>6.4190311537384304</v>
      </c>
      <c r="Y13" s="161">
        <v>6.2391743122922412</v>
      </c>
      <c r="Z13" s="161">
        <v>6.0692045945239341</v>
      </c>
      <c r="AA13" s="168">
        <v>5.8845984028296572</v>
      </c>
    </row>
    <row r="14" spans="2:27" ht="4.3499999999999996" customHeight="1">
      <c r="B14" s="3"/>
      <c r="C14" s="82"/>
      <c r="D14" s="82"/>
      <c r="E14" s="82"/>
      <c r="F14" s="109"/>
      <c r="G14" s="55"/>
      <c r="H14" s="170"/>
      <c r="I14" s="82"/>
      <c r="J14" s="82"/>
      <c r="K14" s="109"/>
      <c r="L14" s="82"/>
      <c r="M14" s="82"/>
      <c r="N14" s="82"/>
      <c r="O14" s="109"/>
      <c r="P14" s="186"/>
      <c r="Q14" s="82"/>
      <c r="R14" s="82"/>
      <c r="S14" s="109"/>
      <c r="T14" s="186"/>
      <c r="U14" s="82"/>
      <c r="V14" s="82"/>
      <c r="W14" s="109"/>
      <c r="X14" s="82"/>
      <c r="Y14" s="82"/>
      <c r="Z14" s="82"/>
      <c r="AA14" s="4"/>
    </row>
    <row r="15" spans="2:27">
      <c r="B15" s="8" t="s">
        <v>22</v>
      </c>
      <c r="C15" s="82"/>
      <c r="D15" s="82"/>
      <c r="E15" s="82"/>
      <c r="F15" s="109"/>
      <c r="G15" s="55"/>
      <c r="H15" s="170"/>
      <c r="I15" s="82"/>
      <c r="J15" s="82"/>
      <c r="K15" s="109"/>
      <c r="L15" s="82"/>
      <c r="M15" s="82"/>
      <c r="N15" s="82"/>
      <c r="O15" s="109"/>
      <c r="P15" s="186"/>
      <c r="Q15" s="82"/>
      <c r="R15" s="82"/>
      <c r="S15" s="109"/>
      <c r="T15" s="186"/>
      <c r="U15" s="82"/>
      <c r="V15" s="82"/>
      <c r="W15" s="109"/>
      <c r="X15" s="82"/>
      <c r="Y15" s="82"/>
      <c r="Z15" s="82"/>
      <c r="AA15" s="4"/>
    </row>
    <row r="16" spans="2:27">
      <c r="B16" s="3"/>
      <c r="C16" s="82" t="s">
        <v>76</v>
      </c>
      <c r="D16" s="82"/>
      <c r="E16" s="82"/>
      <c r="F16" s="109"/>
      <c r="G16" s="55" t="s">
        <v>185</v>
      </c>
      <c r="H16" s="188">
        <v>19631.073242440169</v>
      </c>
      <c r="I16" s="152">
        <v>20698.061149919184</v>
      </c>
      <c r="J16" s="152">
        <v>21785.244559690418</v>
      </c>
      <c r="K16" s="153">
        <v>22774.055203781714</v>
      </c>
      <c r="L16" s="152">
        <v>4935.506020039762</v>
      </c>
      <c r="M16" s="152">
        <v>4683.319683555651</v>
      </c>
      <c r="N16" s="152">
        <v>4904.363030040814</v>
      </c>
      <c r="O16" s="153">
        <v>5107.7321527363083</v>
      </c>
      <c r="P16" s="189">
        <v>5087.5371595673732</v>
      </c>
      <c r="Q16" s="152">
        <v>5151.3481396565967</v>
      </c>
      <c r="R16" s="152">
        <v>5188.9362809923932</v>
      </c>
      <c r="S16" s="153">
        <v>5269.7676511149948</v>
      </c>
      <c r="T16" s="189">
        <v>5343.5879846743755</v>
      </c>
      <c r="U16" s="152">
        <v>5421.592803327113</v>
      </c>
      <c r="V16" s="152">
        <v>5479.9766538771137</v>
      </c>
      <c r="W16" s="153">
        <v>5539.0883480030079</v>
      </c>
      <c r="X16" s="152">
        <v>5598.464707170624</v>
      </c>
      <c r="Y16" s="152">
        <v>5659.3413519688174</v>
      </c>
      <c r="Z16" s="152">
        <v>5721.5232354675918</v>
      </c>
      <c r="AA16" s="154">
        <v>5793.7574546908863</v>
      </c>
    </row>
    <row r="17" spans="1:113" s="192" customFormat="1" ht="16.5">
      <c r="A17" s="68"/>
      <c r="B17" s="190"/>
      <c r="C17" s="52" t="s">
        <v>132</v>
      </c>
      <c r="D17" s="52"/>
      <c r="E17" s="52"/>
      <c r="F17" s="53"/>
      <c r="G17" s="55" t="s">
        <v>185</v>
      </c>
      <c r="H17" s="246">
        <v>1226.0164370246778</v>
      </c>
      <c r="I17" s="247">
        <v>1285.2996359706792</v>
      </c>
      <c r="J17" s="247">
        <v>1352.768254630723</v>
      </c>
      <c r="K17" s="248">
        <v>1412.9442228759124</v>
      </c>
      <c r="L17" s="152">
        <v>1127.2029854570001</v>
      </c>
      <c r="M17" s="152">
        <v>1079.2388336500001</v>
      </c>
      <c r="N17" s="152">
        <v>1151.1995228999999</v>
      </c>
      <c r="O17" s="153">
        <v>1174.358657993</v>
      </c>
      <c r="P17" s="152">
        <v>1167.9561310723266</v>
      </c>
      <c r="Q17" s="152">
        <v>1182.6053460239634</v>
      </c>
      <c r="R17" s="152">
        <v>1191.2345311781587</v>
      </c>
      <c r="S17" s="153">
        <v>1209.7911512787375</v>
      </c>
      <c r="T17" s="152">
        <v>1225.8798173413534</v>
      </c>
      <c r="U17" s="152">
        <v>1243.7750093202283</v>
      </c>
      <c r="V17" s="152">
        <v>1257.1689282101572</v>
      </c>
      <c r="W17" s="153">
        <v>1270.7298226888515</v>
      </c>
      <c r="X17" s="152">
        <v>1283.9019899915538</v>
      </c>
      <c r="Y17" s="152">
        <v>1297.4087245125766</v>
      </c>
      <c r="Z17" s="152">
        <v>1311.2049711003194</v>
      </c>
      <c r="AA17" s="154">
        <v>1327.2942968862981</v>
      </c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191"/>
      <c r="AW17" s="191"/>
      <c r="AX17" s="191"/>
      <c r="AY17" s="191"/>
      <c r="AZ17" s="191"/>
      <c r="BA17" s="191"/>
      <c r="BB17" s="191"/>
      <c r="BC17" s="191"/>
      <c r="BD17" s="191"/>
      <c r="BE17" s="191"/>
      <c r="BF17" s="191"/>
      <c r="BG17" s="191"/>
      <c r="BH17" s="191"/>
      <c r="BI17" s="191"/>
      <c r="BJ17" s="191"/>
      <c r="BK17" s="191"/>
      <c r="BL17" s="191"/>
      <c r="BM17" s="191"/>
      <c r="BN17" s="191"/>
      <c r="BO17" s="191"/>
      <c r="BP17" s="191"/>
      <c r="BQ17" s="191"/>
      <c r="BR17" s="191"/>
      <c r="BS17" s="191"/>
      <c r="BT17" s="191"/>
      <c r="BU17" s="191"/>
      <c r="BV17" s="191"/>
      <c r="BW17" s="191"/>
      <c r="BX17" s="191"/>
      <c r="BY17" s="191"/>
      <c r="BZ17" s="191"/>
      <c r="CA17" s="191"/>
      <c r="CB17" s="191"/>
      <c r="CC17" s="191"/>
      <c r="CD17" s="191"/>
      <c r="CE17" s="191"/>
      <c r="CF17" s="191"/>
      <c r="CG17" s="191"/>
      <c r="CH17" s="191"/>
      <c r="CI17" s="191"/>
      <c r="CJ17" s="191"/>
      <c r="CK17" s="191"/>
      <c r="CL17" s="191"/>
      <c r="CM17" s="191"/>
      <c r="CN17" s="191"/>
      <c r="CO17" s="191"/>
      <c r="CP17" s="191"/>
      <c r="CQ17" s="191"/>
      <c r="CR17" s="191"/>
      <c r="CS17" s="191"/>
      <c r="CT17" s="191"/>
      <c r="CU17" s="191"/>
      <c r="CV17" s="191"/>
      <c r="CW17" s="191"/>
      <c r="CX17" s="191"/>
      <c r="CY17" s="191"/>
      <c r="CZ17" s="191"/>
      <c r="DA17" s="191"/>
      <c r="DB17" s="191"/>
      <c r="DC17" s="191"/>
      <c r="DD17" s="191"/>
      <c r="DE17" s="191"/>
      <c r="DF17" s="191"/>
      <c r="DG17" s="191"/>
      <c r="DH17" s="191"/>
      <c r="DI17" s="191"/>
    </row>
    <row r="18" spans="1:113">
      <c r="B18" s="3"/>
      <c r="C18" s="82"/>
      <c r="D18" s="108" t="s">
        <v>44</v>
      </c>
      <c r="E18" s="82"/>
      <c r="F18" s="109"/>
      <c r="G18" s="55" t="s">
        <v>185</v>
      </c>
      <c r="H18" s="246">
        <v>1399.8801318280573</v>
      </c>
      <c r="I18" s="249">
        <v>1468.3284043906124</v>
      </c>
      <c r="J18" s="249">
        <v>1506.6045620610414</v>
      </c>
      <c r="K18" s="250">
        <v>1572.4540839730391</v>
      </c>
      <c r="L18" s="237"/>
      <c r="M18" s="237"/>
      <c r="N18" s="237"/>
      <c r="O18" s="238"/>
      <c r="P18" s="239"/>
      <c r="Q18" s="237"/>
      <c r="R18" s="237"/>
      <c r="S18" s="238"/>
      <c r="T18" s="239"/>
      <c r="U18" s="237"/>
      <c r="V18" s="237"/>
      <c r="W18" s="238"/>
      <c r="X18" s="237"/>
      <c r="Y18" s="237"/>
      <c r="Z18" s="237"/>
      <c r="AA18" s="240"/>
    </row>
    <row r="19" spans="1:113" ht="16.5">
      <c r="B19" s="3"/>
      <c r="C19" s="82"/>
      <c r="D19" s="108" t="s">
        <v>133</v>
      </c>
      <c r="E19" s="82"/>
      <c r="F19" s="109"/>
      <c r="G19" s="55" t="s">
        <v>185</v>
      </c>
      <c r="H19" s="246">
        <v>1176.9874358538841</v>
      </c>
      <c r="I19" s="249">
        <v>1232.7746409300389</v>
      </c>
      <c r="J19" s="249">
        <v>1309.2386866423778</v>
      </c>
      <c r="K19" s="250">
        <v>1368.2546959074207</v>
      </c>
      <c r="L19" s="237"/>
      <c r="M19" s="237"/>
      <c r="N19" s="237"/>
      <c r="O19" s="238"/>
      <c r="P19" s="239"/>
      <c r="Q19" s="237"/>
      <c r="R19" s="237"/>
      <c r="S19" s="238"/>
      <c r="T19" s="239"/>
      <c r="U19" s="237"/>
      <c r="V19" s="237"/>
      <c r="W19" s="238"/>
      <c r="X19" s="237"/>
      <c r="Y19" s="237"/>
      <c r="Z19" s="237"/>
      <c r="AA19" s="240"/>
    </row>
    <row r="20" spans="1:113">
      <c r="B20" s="3"/>
      <c r="C20" s="82" t="s">
        <v>43</v>
      </c>
      <c r="D20" s="82"/>
      <c r="E20" s="82"/>
      <c r="F20" s="109"/>
      <c r="G20" s="55" t="s">
        <v>185</v>
      </c>
      <c r="H20" s="251">
        <v>1036.9056303903644</v>
      </c>
      <c r="I20" s="252">
        <v>1070.1795561368258</v>
      </c>
      <c r="J20" s="252">
        <v>1100.3169041294263</v>
      </c>
      <c r="K20" s="253">
        <v>1125.4664418524512</v>
      </c>
      <c r="L20" s="237"/>
      <c r="M20" s="237"/>
      <c r="N20" s="237"/>
      <c r="O20" s="238"/>
      <c r="P20" s="239"/>
      <c r="Q20" s="237"/>
      <c r="R20" s="237"/>
      <c r="S20" s="238"/>
      <c r="T20" s="239"/>
      <c r="U20" s="237"/>
      <c r="V20" s="237"/>
      <c r="W20" s="238"/>
      <c r="X20" s="237"/>
      <c r="Y20" s="237"/>
      <c r="Z20" s="237"/>
      <c r="AA20" s="240"/>
    </row>
    <row r="21" spans="1:113" ht="16.5">
      <c r="B21" s="3"/>
      <c r="C21" s="82" t="s">
        <v>134</v>
      </c>
      <c r="D21" s="82"/>
      <c r="E21" s="82"/>
      <c r="F21" s="109"/>
      <c r="G21" s="55" t="s">
        <v>186</v>
      </c>
      <c r="H21" s="155">
        <v>35393.981834627579</v>
      </c>
      <c r="I21" s="152">
        <v>37437.450825819382</v>
      </c>
      <c r="J21" s="152">
        <v>39175.945699192111</v>
      </c>
      <c r="K21" s="153">
        <v>40168.715398356457</v>
      </c>
      <c r="L21" s="152">
        <v>8811.6704945493148</v>
      </c>
      <c r="M21" s="152">
        <v>8287.9850411371735</v>
      </c>
      <c r="N21" s="152">
        <v>9114.060556661756</v>
      </c>
      <c r="O21" s="153">
        <v>9181.2895461825501</v>
      </c>
      <c r="P21" s="189">
        <v>9113.6403803766916</v>
      </c>
      <c r="Q21" s="152">
        <v>9272.3904389276486</v>
      </c>
      <c r="R21" s="152">
        <v>9463.5434583017013</v>
      </c>
      <c r="S21" s="153">
        <v>9586.1477617364017</v>
      </c>
      <c r="T21" s="189">
        <v>9695.59595652592</v>
      </c>
      <c r="U21" s="152">
        <v>9764.419349258591</v>
      </c>
      <c r="V21" s="152">
        <v>9827.5931080305963</v>
      </c>
      <c r="W21" s="153">
        <v>9887.3491357205985</v>
      </c>
      <c r="X21" s="152">
        <v>9941.4328347671872</v>
      </c>
      <c r="Y21" s="152">
        <v>9995.292964892793</v>
      </c>
      <c r="Z21" s="152">
        <v>10059.457319902827</v>
      </c>
      <c r="AA21" s="154">
        <v>10171.402950556532</v>
      </c>
    </row>
    <row r="22" spans="1:113">
      <c r="B22" s="3"/>
      <c r="C22" s="82" t="s">
        <v>73</v>
      </c>
      <c r="D22" s="82"/>
      <c r="E22" s="82"/>
      <c r="F22" s="109"/>
      <c r="G22" s="55" t="s">
        <v>187</v>
      </c>
      <c r="H22" s="160">
        <v>44.535871594345416</v>
      </c>
      <c r="I22" s="161">
        <v>43.667435946592242</v>
      </c>
      <c r="J22" s="161">
        <v>42.785009177049446</v>
      </c>
      <c r="K22" s="162">
        <v>42.790626118018082</v>
      </c>
      <c r="L22" s="161">
        <v>45.147790159050757</v>
      </c>
      <c r="M22" s="161">
        <v>45.67422877401647</v>
      </c>
      <c r="N22" s="161">
        <v>43.107428282485273</v>
      </c>
      <c r="O22" s="162">
        <v>44.214039161829163</v>
      </c>
      <c r="P22" s="187">
        <v>44.916747855127703</v>
      </c>
      <c r="Q22" s="161">
        <v>43.880259498619615</v>
      </c>
      <c r="R22" s="161">
        <v>43.011779574965573</v>
      </c>
      <c r="S22" s="162">
        <v>42.86095685765607</v>
      </c>
      <c r="T22" s="187">
        <v>42.728077050172416</v>
      </c>
      <c r="U22" s="161">
        <v>42.811135715933993</v>
      </c>
      <c r="V22" s="161">
        <v>42.797849188621754</v>
      </c>
      <c r="W22" s="162">
        <v>42.802974753469634</v>
      </c>
      <c r="X22" s="161">
        <v>42.827443138906929</v>
      </c>
      <c r="Y22" s="161">
        <v>42.849707635274335</v>
      </c>
      <c r="Z22" s="161">
        <v>42.825502708371054</v>
      </c>
      <c r="AA22" s="168">
        <v>42.659850989519995</v>
      </c>
    </row>
    <row r="23" spans="1:113" ht="4.3499999999999996" customHeight="1">
      <c r="B23" s="3"/>
      <c r="C23" s="82"/>
      <c r="D23" s="82"/>
      <c r="E23" s="82"/>
      <c r="F23" s="109"/>
      <c r="G23" s="55"/>
      <c r="H23" s="170"/>
      <c r="I23" s="82"/>
      <c r="J23" s="82"/>
      <c r="K23" s="109"/>
      <c r="L23" s="82"/>
      <c r="M23" s="82"/>
      <c r="N23" s="82"/>
      <c r="O23" s="109"/>
      <c r="P23" s="186"/>
      <c r="Q23" s="82"/>
      <c r="R23" s="82"/>
      <c r="S23" s="109"/>
      <c r="T23" s="186"/>
      <c r="U23" s="82"/>
      <c r="V23" s="82"/>
      <c r="W23" s="109"/>
      <c r="X23" s="82"/>
      <c r="Y23" s="82"/>
      <c r="Z23" s="82"/>
      <c r="AA23" s="4"/>
    </row>
    <row r="24" spans="1:113">
      <c r="B24" s="8" t="s">
        <v>24</v>
      </c>
      <c r="C24" s="82"/>
      <c r="D24" s="82"/>
      <c r="E24" s="82"/>
      <c r="F24" s="109"/>
      <c r="G24" s="55"/>
      <c r="H24" s="170"/>
      <c r="I24" s="82"/>
      <c r="J24" s="82"/>
      <c r="K24" s="109"/>
      <c r="L24" s="82"/>
      <c r="M24" s="82"/>
      <c r="N24" s="82"/>
      <c r="O24" s="109"/>
      <c r="P24" s="186"/>
      <c r="Q24" s="82"/>
      <c r="R24" s="82"/>
      <c r="S24" s="109"/>
      <c r="T24" s="186"/>
      <c r="U24" s="82"/>
      <c r="V24" s="82"/>
      <c r="W24" s="109"/>
      <c r="X24" s="82"/>
      <c r="Y24" s="82"/>
      <c r="Z24" s="82"/>
      <c r="AA24" s="4"/>
    </row>
    <row r="25" spans="1:113">
      <c r="B25" s="3"/>
      <c r="C25" s="82" t="s">
        <v>77</v>
      </c>
      <c r="D25" s="82"/>
      <c r="E25" s="82"/>
      <c r="F25" s="109"/>
      <c r="G25" s="55" t="s">
        <v>184</v>
      </c>
      <c r="H25" s="130">
        <v>3688.9776644290437</v>
      </c>
      <c r="I25" s="131">
        <v>3661.2392824446238</v>
      </c>
      <c r="J25" s="131">
        <v>3633.5543514293836</v>
      </c>
      <c r="K25" s="181">
        <v>3606.9276387934128</v>
      </c>
      <c r="L25" s="131">
        <v>3699.5710399067398</v>
      </c>
      <c r="M25" s="131">
        <v>3692.3810594899883</v>
      </c>
      <c r="N25" s="131">
        <v>3685.3735027751432</v>
      </c>
      <c r="O25" s="181">
        <v>3678.5850555443039</v>
      </c>
      <c r="P25" s="182">
        <v>3671.6375159206559</v>
      </c>
      <c r="Q25" s="131">
        <v>3664.6614740659661</v>
      </c>
      <c r="R25" s="131">
        <v>3657.8073145392982</v>
      </c>
      <c r="S25" s="181">
        <v>3650.8508252525753</v>
      </c>
      <c r="T25" s="182">
        <v>3643.8544183839003</v>
      </c>
      <c r="U25" s="131">
        <v>3636.8734763125103</v>
      </c>
      <c r="V25" s="131">
        <v>3630.0576727897778</v>
      </c>
      <c r="W25" s="181">
        <v>3623.4318382313463</v>
      </c>
      <c r="X25" s="131">
        <v>3616.8180976084818</v>
      </c>
      <c r="Y25" s="131">
        <v>3610.2164288464878</v>
      </c>
      <c r="Z25" s="131">
        <v>3603.6268099109625</v>
      </c>
      <c r="AA25" s="132">
        <v>3597.0492188077201</v>
      </c>
    </row>
    <row r="26" spans="1:113">
      <c r="B26" s="3"/>
      <c r="C26" s="82" t="s">
        <v>25</v>
      </c>
      <c r="D26" s="82"/>
      <c r="E26" s="82"/>
      <c r="F26" s="109"/>
      <c r="G26" s="55" t="s">
        <v>184</v>
      </c>
      <c r="H26" s="130">
        <v>2712.7125000000001</v>
      </c>
      <c r="I26" s="131">
        <v>2703.0524526840036</v>
      </c>
      <c r="J26" s="131">
        <v>2706.4046923452893</v>
      </c>
      <c r="K26" s="181">
        <v>2702.553985239058</v>
      </c>
      <c r="L26" s="131">
        <v>2723.580153035693</v>
      </c>
      <c r="M26" s="131">
        <v>2696.6163174128442</v>
      </c>
      <c r="N26" s="131">
        <v>2714.0721537252243</v>
      </c>
      <c r="O26" s="181">
        <v>2716.5813758262398</v>
      </c>
      <c r="P26" s="182">
        <v>2698.1368276391536</v>
      </c>
      <c r="Q26" s="131">
        <v>2702.7952395563707</v>
      </c>
      <c r="R26" s="131">
        <v>2705.2060388040359</v>
      </c>
      <c r="S26" s="181">
        <v>2706.0717047364528</v>
      </c>
      <c r="T26" s="182">
        <v>2706.3423119069257</v>
      </c>
      <c r="U26" s="131">
        <v>2706.6129461381165</v>
      </c>
      <c r="V26" s="131">
        <v>2706.6430196153133</v>
      </c>
      <c r="W26" s="181">
        <v>2706.0204917208021</v>
      </c>
      <c r="X26" s="131">
        <v>2704.8198600048681</v>
      </c>
      <c r="Y26" s="131">
        <v>2703.3492790101036</v>
      </c>
      <c r="Z26" s="131">
        <v>2701.7983970757828</v>
      </c>
      <c r="AA26" s="132">
        <v>2700.2484048654765</v>
      </c>
    </row>
    <row r="27" spans="1:113" ht="16.5">
      <c r="B27" s="3"/>
      <c r="C27" s="82" t="s">
        <v>135</v>
      </c>
      <c r="D27" s="82"/>
      <c r="E27" s="82"/>
      <c r="F27" s="109"/>
      <c r="G27" s="55" t="s">
        <v>170</v>
      </c>
      <c r="H27" s="160">
        <v>73.535920788667937</v>
      </c>
      <c r="I27" s="161">
        <v>73.829392536260514</v>
      </c>
      <c r="J27" s="161">
        <v>74.483992660901592</v>
      </c>
      <c r="K27" s="162">
        <v>74.92697512034546</v>
      </c>
      <c r="L27" s="161">
        <v>73.618809414843668</v>
      </c>
      <c r="M27" s="161">
        <v>73.031907432254968</v>
      </c>
      <c r="N27" s="161">
        <v>73.644425773438854</v>
      </c>
      <c r="O27" s="162">
        <v>73.848540534134244</v>
      </c>
      <c r="P27" s="187">
        <v>73.485925991869081</v>
      </c>
      <c r="Q27" s="161">
        <v>73.752930760002812</v>
      </c>
      <c r="R27" s="161">
        <v>73.957040548615055</v>
      </c>
      <c r="S27" s="162">
        <v>74.121672844555079</v>
      </c>
      <c r="T27" s="187">
        <v>74.271417053682029</v>
      </c>
      <c r="U27" s="161">
        <v>74.421421689995071</v>
      </c>
      <c r="V27" s="161">
        <v>74.56198395699866</v>
      </c>
      <c r="W27" s="162">
        <v>74.681147942930608</v>
      </c>
      <c r="X27" s="161">
        <v>74.784514648202887</v>
      </c>
      <c r="Y27" s="161">
        <v>74.880532297446209</v>
      </c>
      <c r="Z27" s="161">
        <v>74.974422702292458</v>
      </c>
      <c r="AA27" s="168">
        <v>75.06843083344026</v>
      </c>
    </row>
    <row r="28" spans="1:113" ht="17.25" thickBot="1">
      <c r="B28" s="77"/>
      <c r="C28" s="111" t="s">
        <v>136</v>
      </c>
      <c r="D28" s="111"/>
      <c r="E28" s="111"/>
      <c r="F28" s="112"/>
      <c r="G28" s="113" t="s">
        <v>170</v>
      </c>
      <c r="H28" s="173">
        <v>6.4987595000000011</v>
      </c>
      <c r="I28" s="174">
        <v>6.7747778688648506</v>
      </c>
      <c r="J28" s="174">
        <v>6.7662288255395833</v>
      </c>
      <c r="K28" s="175">
        <v>6.6425698329165384</v>
      </c>
      <c r="L28" s="174">
        <v>6.4990870000000003</v>
      </c>
      <c r="M28" s="174">
        <v>6.461449</v>
      </c>
      <c r="N28" s="174">
        <v>6.4699400000000002</v>
      </c>
      <c r="O28" s="175">
        <v>6.5645620000000005</v>
      </c>
      <c r="P28" s="193">
        <v>6.66657840177088</v>
      </c>
      <c r="Q28" s="174">
        <v>6.7639715669659903</v>
      </c>
      <c r="R28" s="174">
        <v>6.83003541632565</v>
      </c>
      <c r="S28" s="175">
        <v>6.838526090396881</v>
      </c>
      <c r="T28" s="193">
        <v>6.8131643134010602</v>
      </c>
      <c r="U28" s="174">
        <v>6.7791447191626899</v>
      </c>
      <c r="V28" s="174">
        <v>6.74849762810521</v>
      </c>
      <c r="W28" s="175">
        <v>6.7241086414893712</v>
      </c>
      <c r="X28" s="174">
        <v>6.7003657324707104</v>
      </c>
      <c r="Y28" s="174">
        <v>6.667548232715399</v>
      </c>
      <c r="Z28" s="174">
        <v>6.6255697414188699</v>
      </c>
      <c r="AA28" s="194">
        <v>6.5767956250611697</v>
      </c>
    </row>
    <row r="29" spans="1:113" ht="15" thickBot="1"/>
    <row r="30" spans="1:113" ht="30" customHeight="1">
      <c r="B30" s="86" t="str">
        <f>"Strednodobá predikcia "&amp;Súhrn!$H$3&amp;" - trh práce [zmena oproti predchádzajúcemu obdobiu]"</f>
        <v>Strednodobá predikcia P2Q-2021 - trh práce [zmena oproti predchádzajúcemu obdobiu]</v>
      </c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8"/>
    </row>
    <row r="31" spans="1:113">
      <c r="B31" s="282" t="s">
        <v>27</v>
      </c>
      <c r="C31" s="283"/>
      <c r="D31" s="283"/>
      <c r="E31" s="283"/>
      <c r="F31" s="284"/>
      <c r="G31" s="285" t="s">
        <v>63</v>
      </c>
      <c r="H31" s="135" t="str">
        <f t="shared" ref="H31:L31" si="0">H$3</f>
        <v>Skutočnosť</v>
      </c>
      <c r="I31" s="271">
        <f t="shared" si="0"/>
        <v>2021</v>
      </c>
      <c r="J31" s="271">
        <f t="shared" si="0"/>
        <v>2022</v>
      </c>
      <c r="K31" s="286">
        <f t="shared" si="0"/>
        <v>2023</v>
      </c>
      <c r="L31" s="288">
        <f t="shared" si="0"/>
        <v>2020</v>
      </c>
      <c r="M31" s="289"/>
      <c r="N31" s="289"/>
      <c r="O31" s="289"/>
      <c r="P31" s="288">
        <f>P$3</f>
        <v>2021</v>
      </c>
      <c r="Q31" s="289"/>
      <c r="R31" s="289"/>
      <c r="S31" s="289"/>
      <c r="T31" s="288">
        <f>T$3</f>
        <v>2022</v>
      </c>
      <c r="U31" s="289"/>
      <c r="V31" s="289"/>
      <c r="W31" s="289"/>
      <c r="X31" s="288">
        <f>X$3</f>
        <v>2023</v>
      </c>
      <c r="Y31" s="289"/>
      <c r="Z31" s="289"/>
      <c r="AA31" s="290"/>
    </row>
    <row r="32" spans="1:113">
      <c r="B32" s="277"/>
      <c r="C32" s="278"/>
      <c r="D32" s="278"/>
      <c r="E32" s="278"/>
      <c r="F32" s="279"/>
      <c r="G32" s="281"/>
      <c r="H32" s="136">
        <f>$H$4</f>
        <v>2020</v>
      </c>
      <c r="I32" s="272"/>
      <c r="J32" s="272"/>
      <c r="K32" s="287"/>
      <c r="L32" s="137" t="s">
        <v>3</v>
      </c>
      <c r="M32" s="137" t="s">
        <v>4</v>
      </c>
      <c r="N32" s="137" t="s">
        <v>5</v>
      </c>
      <c r="O32" s="138" t="s">
        <v>6</v>
      </c>
      <c r="P32" s="139" t="s">
        <v>3</v>
      </c>
      <c r="Q32" s="137" t="s">
        <v>4</v>
      </c>
      <c r="R32" s="137" t="s">
        <v>5</v>
      </c>
      <c r="S32" s="138" t="s">
        <v>6</v>
      </c>
      <c r="T32" s="139" t="s">
        <v>3</v>
      </c>
      <c r="U32" s="137" t="s">
        <v>4</v>
      </c>
      <c r="V32" s="137" t="s">
        <v>5</v>
      </c>
      <c r="W32" s="138" t="s">
        <v>6</v>
      </c>
      <c r="X32" s="137" t="s">
        <v>3</v>
      </c>
      <c r="Y32" s="137" t="s">
        <v>4</v>
      </c>
      <c r="Z32" s="137" t="s">
        <v>5</v>
      </c>
      <c r="AA32" s="195" t="s">
        <v>6</v>
      </c>
    </row>
    <row r="33" spans="2:27" ht="3.75" customHeight="1">
      <c r="B33" s="8"/>
      <c r="C33" s="9"/>
      <c r="D33" s="9"/>
      <c r="E33" s="9"/>
      <c r="F33" s="141"/>
      <c r="G33" s="142"/>
      <c r="H33" s="96"/>
      <c r="I33" s="97"/>
      <c r="J33" s="97"/>
      <c r="K33" s="143"/>
      <c r="L33" s="144"/>
      <c r="M33" s="144"/>
      <c r="N33" s="144"/>
      <c r="O33" s="145"/>
      <c r="P33" s="180"/>
      <c r="Q33" s="144"/>
      <c r="R33" s="144"/>
      <c r="S33" s="145"/>
      <c r="T33" s="180"/>
      <c r="U33" s="144"/>
      <c r="V33" s="144"/>
      <c r="W33" s="145"/>
      <c r="X33" s="144"/>
      <c r="Y33" s="144"/>
      <c r="Z33" s="144"/>
      <c r="AA33" s="146"/>
    </row>
    <row r="34" spans="2:27">
      <c r="B34" s="8" t="s">
        <v>23</v>
      </c>
      <c r="C34" s="9"/>
      <c r="D34" s="9"/>
      <c r="E34" s="9"/>
      <c r="F34" s="94"/>
      <c r="G34" s="95"/>
      <c r="H34" s="96"/>
      <c r="I34" s="97"/>
      <c r="J34" s="97"/>
      <c r="K34" s="143"/>
      <c r="L34" s="144"/>
      <c r="M34" s="144"/>
      <c r="N34" s="144"/>
      <c r="O34" s="145"/>
      <c r="P34" s="180"/>
      <c r="Q34" s="144"/>
      <c r="R34" s="144"/>
      <c r="S34" s="145"/>
      <c r="T34" s="180"/>
      <c r="U34" s="144"/>
      <c r="V34" s="144"/>
      <c r="W34" s="145"/>
      <c r="X34" s="144"/>
      <c r="Y34" s="144"/>
      <c r="Z34" s="144"/>
      <c r="AA34" s="146"/>
    </row>
    <row r="35" spans="2:27">
      <c r="B35" s="8"/>
      <c r="C35" s="102" t="s">
        <v>10</v>
      </c>
      <c r="D35" s="9"/>
      <c r="E35" s="9"/>
      <c r="F35" s="94"/>
      <c r="G35" s="55" t="s">
        <v>182</v>
      </c>
      <c r="H35" s="27">
        <v>-1.8861519963683975</v>
      </c>
      <c r="I35" s="28">
        <v>-1.1915075603253342</v>
      </c>
      <c r="J35" s="28">
        <v>1.158754336191123</v>
      </c>
      <c r="K35" s="167">
        <v>1.2141179042445032</v>
      </c>
      <c r="L35" s="161">
        <v>-0.47016121477695094</v>
      </c>
      <c r="M35" s="161">
        <v>-1.704647967618186</v>
      </c>
      <c r="N35" s="161">
        <v>-8.9755489698063684E-2</v>
      </c>
      <c r="O35" s="162">
        <v>4.567840148412472E-2</v>
      </c>
      <c r="P35" s="187">
        <v>-1.1082041149312829</v>
      </c>
      <c r="Q35" s="161">
        <v>0.32577943407487453</v>
      </c>
      <c r="R35" s="161">
        <v>9.220003994616377E-2</v>
      </c>
      <c r="S35" s="162">
        <v>0.27565578302974814</v>
      </c>
      <c r="T35" s="187">
        <v>0.34816984279848384</v>
      </c>
      <c r="U35" s="161">
        <v>0.32421755986354128</v>
      </c>
      <c r="V35" s="161">
        <v>0.30457889534238802</v>
      </c>
      <c r="W35" s="162">
        <v>0.30268902127077979</v>
      </c>
      <c r="X35" s="161">
        <v>0.303170909032076</v>
      </c>
      <c r="Y35" s="161">
        <v>0.29387879810064987</v>
      </c>
      <c r="Z35" s="161">
        <v>0.29360841843566732</v>
      </c>
      <c r="AA35" s="168">
        <v>0.31170506581877078</v>
      </c>
    </row>
    <row r="36" spans="2:27" ht="4.3499999999999996" customHeight="1">
      <c r="B36" s="3"/>
      <c r="C36" s="82"/>
      <c r="D36" s="108"/>
      <c r="E36" s="82"/>
      <c r="F36" s="109"/>
      <c r="G36" s="55"/>
      <c r="H36" s="170"/>
      <c r="I36" s="82"/>
      <c r="J36" s="82"/>
      <c r="K36" s="109"/>
      <c r="L36" s="82"/>
      <c r="M36" s="82"/>
      <c r="N36" s="82"/>
      <c r="O36" s="109"/>
      <c r="P36" s="186"/>
      <c r="Q36" s="82"/>
      <c r="R36" s="82"/>
      <c r="S36" s="109"/>
      <c r="T36" s="186"/>
      <c r="U36" s="82"/>
      <c r="V36" s="82"/>
      <c r="W36" s="109"/>
      <c r="X36" s="82"/>
      <c r="Y36" s="82"/>
      <c r="Z36" s="82"/>
      <c r="AA36" s="4"/>
    </row>
    <row r="37" spans="2:27">
      <c r="B37" s="3"/>
      <c r="C37" s="82"/>
      <c r="D37" s="108" t="s">
        <v>40</v>
      </c>
      <c r="E37" s="82"/>
      <c r="F37" s="109"/>
      <c r="G37" s="55" t="s">
        <v>182</v>
      </c>
      <c r="H37" s="160">
        <v>-1.867539805435058</v>
      </c>
      <c r="I37" s="161">
        <v>-1.2570527859852234</v>
      </c>
      <c r="J37" s="161">
        <v>1.1698389172927222</v>
      </c>
      <c r="K37" s="162">
        <v>1.2141179042445458</v>
      </c>
      <c r="L37" s="233"/>
      <c r="M37" s="233"/>
      <c r="N37" s="233"/>
      <c r="O37" s="234"/>
      <c r="P37" s="235"/>
      <c r="Q37" s="233"/>
      <c r="R37" s="233"/>
      <c r="S37" s="234"/>
      <c r="T37" s="235"/>
      <c r="U37" s="233"/>
      <c r="V37" s="233"/>
      <c r="W37" s="234"/>
      <c r="X37" s="233"/>
      <c r="Y37" s="233"/>
      <c r="Z37" s="233"/>
      <c r="AA37" s="236"/>
    </row>
    <row r="38" spans="2:27">
      <c r="B38" s="3"/>
      <c r="C38" s="82"/>
      <c r="D38" s="108" t="s">
        <v>41</v>
      </c>
      <c r="E38" s="82"/>
      <c r="F38" s="109"/>
      <c r="G38" s="55" t="s">
        <v>182</v>
      </c>
      <c r="H38" s="160">
        <v>-2.005360144148554</v>
      </c>
      <c r="I38" s="161">
        <v>-0.77111030724233842</v>
      </c>
      <c r="J38" s="161">
        <v>1.0880076591975012</v>
      </c>
      <c r="K38" s="162">
        <v>1.214117904244489</v>
      </c>
      <c r="L38" s="233"/>
      <c r="M38" s="233"/>
      <c r="N38" s="233"/>
      <c r="O38" s="234"/>
      <c r="P38" s="235"/>
      <c r="Q38" s="233"/>
      <c r="R38" s="233"/>
      <c r="S38" s="234"/>
      <c r="T38" s="235"/>
      <c r="U38" s="233"/>
      <c r="V38" s="233"/>
      <c r="W38" s="234"/>
      <c r="X38" s="233"/>
      <c r="Y38" s="233"/>
      <c r="Z38" s="233"/>
      <c r="AA38" s="236"/>
    </row>
    <row r="39" spans="2:27" ht="4.3499999999999996" customHeight="1">
      <c r="B39" s="3"/>
      <c r="C39" s="82"/>
      <c r="D39" s="82"/>
      <c r="E39" s="82"/>
      <c r="F39" s="109"/>
      <c r="G39" s="55"/>
      <c r="H39" s="170"/>
      <c r="I39" s="82"/>
      <c r="J39" s="82"/>
      <c r="K39" s="109"/>
      <c r="L39" s="82"/>
      <c r="M39" s="82"/>
      <c r="N39" s="82"/>
      <c r="O39" s="109"/>
      <c r="P39" s="186"/>
      <c r="Q39" s="82"/>
      <c r="R39" s="82"/>
      <c r="S39" s="109"/>
      <c r="T39" s="186"/>
      <c r="U39" s="82"/>
      <c r="V39" s="82"/>
      <c r="W39" s="109"/>
      <c r="X39" s="82"/>
      <c r="Y39" s="82"/>
      <c r="Z39" s="82"/>
      <c r="AA39" s="4"/>
    </row>
    <row r="40" spans="2:27">
      <c r="B40" s="3"/>
      <c r="C40" s="82" t="s">
        <v>42</v>
      </c>
      <c r="D40" s="82"/>
      <c r="E40" s="82"/>
      <c r="F40" s="109"/>
      <c r="G40" s="55" t="s">
        <v>182</v>
      </c>
      <c r="H40" s="160">
        <v>15.023051553384661</v>
      </c>
      <c r="I40" s="161">
        <v>5.7885821194933129</v>
      </c>
      <c r="J40" s="161">
        <v>-3.8309952359171575</v>
      </c>
      <c r="K40" s="162">
        <v>-9.9138682997811429</v>
      </c>
      <c r="L40" s="161">
        <v>6.3516887224835727</v>
      </c>
      <c r="M40" s="161">
        <v>9.0800893479269718</v>
      </c>
      <c r="N40" s="161">
        <v>5.5968203996247183</v>
      </c>
      <c r="O40" s="162">
        <v>1.4666388263577801E-3</v>
      </c>
      <c r="P40" s="187">
        <v>3.5373764408743256</v>
      </c>
      <c r="Q40" s="161">
        <v>-3.1409067683183309</v>
      </c>
      <c r="R40" s="161">
        <v>-0.53677608645938335</v>
      </c>
      <c r="S40" s="162">
        <v>0.28049180499212412</v>
      </c>
      <c r="T40" s="187">
        <v>-0.2737898307442066</v>
      </c>
      <c r="U40" s="161">
        <v>-1.5318200860062916</v>
      </c>
      <c r="V40" s="161">
        <v>-1.9968630927759108</v>
      </c>
      <c r="W40" s="162">
        <v>-2.4620852457968851</v>
      </c>
      <c r="X40" s="161">
        <v>-2.7962667923361266</v>
      </c>
      <c r="Y40" s="161">
        <v>-2.8547768025736673</v>
      </c>
      <c r="Z40" s="161">
        <v>-2.7800402012700403</v>
      </c>
      <c r="AA40" s="168">
        <v>-3.0973106698388619</v>
      </c>
    </row>
    <row r="41" spans="2:27">
      <c r="B41" s="3"/>
      <c r="C41" s="82" t="s">
        <v>8</v>
      </c>
      <c r="D41" s="82"/>
      <c r="E41" s="82"/>
      <c r="F41" s="109"/>
      <c r="G41" s="55" t="s">
        <v>188</v>
      </c>
      <c r="H41" s="160">
        <v>0.93506149550219986</v>
      </c>
      <c r="I41" s="161">
        <v>0.41212602200567799</v>
      </c>
      <c r="J41" s="161">
        <v>-0.28063276070865867</v>
      </c>
      <c r="K41" s="162">
        <v>-0.66754402552197944</v>
      </c>
      <c r="L41" s="161">
        <v>0.38661021655684163</v>
      </c>
      <c r="M41" s="161">
        <v>0.61673950024197444</v>
      </c>
      <c r="N41" s="161">
        <v>0.32852779086054579</v>
      </c>
      <c r="O41" s="162">
        <v>-6.3713804072218494E-3</v>
      </c>
      <c r="P41" s="187">
        <v>0.29727688474362468</v>
      </c>
      <c r="Q41" s="161">
        <v>-0.24147294688842413</v>
      </c>
      <c r="R41" s="161">
        <v>-4.4145069779503998E-2</v>
      </c>
      <c r="S41" s="162">
        <v>1.7424588531095297E-2</v>
      </c>
      <c r="T41" s="187">
        <v>-1.9953556612888057E-2</v>
      </c>
      <c r="U41" s="161">
        <v>-0.10809934825554146</v>
      </c>
      <c r="V41" s="161">
        <v>-0.13793368477000439</v>
      </c>
      <c r="W41" s="162">
        <v>-0.16506208122230304</v>
      </c>
      <c r="X41" s="161">
        <v>-0.1817267472639994</v>
      </c>
      <c r="Y41" s="161">
        <v>-0.17985684144618957</v>
      </c>
      <c r="Z41" s="161">
        <v>-0.16996971776830697</v>
      </c>
      <c r="AA41" s="168">
        <v>-0.18460619169427678</v>
      </c>
    </row>
    <row r="42" spans="2:27" ht="4.3499999999999996" customHeight="1">
      <c r="B42" s="3"/>
      <c r="C42" s="82"/>
      <c r="D42" s="82"/>
      <c r="E42" s="82"/>
      <c r="F42" s="109"/>
      <c r="G42" s="55"/>
      <c r="H42" s="170"/>
      <c r="I42" s="82"/>
      <c r="J42" s="82"/>
      <c r="K42" s="109"/>
      <c r="L42" s="82"/>
      <c r="M42" s="82"/>
      <c r="N42" s="82"/>
      <c r="O42" s="109"/>
      <c r="P42" s="186"/>
      <c r="Q42" s="82"/>
      <c r="R42" s="82"/>
      <c r="S42" s="109"/>
      <c r="T42" s="186"/>
      <c r="U42" s="82"/>
      <c r="V42" s="82"/>
      <c r="W42" s="109"/>
      <c r="X42" s="82"/>
      <c r="Y42" s="82"/>
      <c r="Z42" s="82"/>
      <c r="AA42" s="4"/>
    </row>
    <row r="43" spans="2:27">
      <c r="B43" s="8" t="s">
        <v>22</v>
      </c>
      <c r="C43" s="82"/>
      <c r="D43" s="82"/>
      <c r="E43" s="82"/>
      <c r="F43" s="109"/>
      <c r="G43" s="55"/>
      <c r="H43" s="170"/>
      <c r="I43" s="82"/>
      <c r="J43" s="82"/>
      <c r="K43" s="109"/>
      <c r="L43" s="82"/>
      <c r="M43" s="82"/>
      <c r="N43" s="82"/>
      <c r="O43" s="109"/>
      <c r="P43" s="186"/>
      <c r="Q43" s="82"/>
      <c r="R43" s="82"/>
      <c r="S43" s="109"/>
      <c r="T43" s="186"/>
      <c r="U43" s="82"/>
      <c r="V43" s="82"/>
      <c r="W43" s="109"/>
      <c r="X43" s="82"/>
      <c r="Y43" s="82"/>
      <c r="Z43" s="82"/>
      <c r="AA43" s="4"/>
    </row>
    <row r="44" spans="2:27">
      <c r="B44" s="3"/>
      <c r="C44" s="82" t="s">
        <v>76</v>
      </c>
      <c r="D44" s="82"/>
      <c r="E44" s="82"/>
      <c r="F44" s="109"/>
      <c r="G44" s="55" t="s">
        <v>182</v>
      </c>
      <c r="H44" s="160">
        <v>3.264967432952119</v>
      </c>
      <c r="I44" s="161">
        <v>5.4351990556089902</v>
      </c>
      <c r="J44" s="161">
        <v>5.2525857465421524</v>
      </c>
      <c r="K44" s="162">
        <v>4.5389008206082195</v>
      </c>
      <c r="L44" s="161">
        <v>1.7554942549283794</v>
      </c>
      <c r="M44" s="161">
        <v>-5.109634867431069</v>
      </c>
      <c r="N44" s="161">
        <v>4.7198005137531851</v>
      </c>
      <c r="O44" s="162">
        <v>4.1466979799373007</v>
      </c>
      <c r="P44" s="187">
        <v>-0.39538081804302294</v>
      </c>
      <c r="Q44" s="161">
        <v>1.2542607176681457</v>
      </c>
      <c r="R44" s="161">
        <v>0.72967581139454296</v>
      </c>
      <c r="S44" s="162">
        <v>1.5577637832766555</v>
      </c>
      <c r="T44" s="187">
        <v>1.4008271037103839</v>
      </c>
      <c r="U44" s="161">
        <v>1.4597835551030158</v>
      </c>
      <c r="V44" s="161">
        <v>1.0768763473747498</v>
      </c>
      <c r="W44" s="162">
        <v>1.0786851452017032</v>
      </c>
      <c r="X44" s="161">
        <v>1.07195183461954</v>
      </c>
      <c r="Y44" s="161">
        <v>1.0873810586002435</v>
      </c>
      <c r="Z44" s="161">
        <v>1.0987477098751413</v>
      </c>
      <c r="AA44" s="168">
        <v>1.2624997968288625</v>
      </c>
    </row>
    <row r="45" spans="2:27" ht="16.5">
      <c r="B45" s="3"/>
      <c r="C45" s="52" t="s">
        <v>132</v>
      </c>
      <c r="D45" s="52"/>
      <c r="E45" s="52"/>
      <c r="F45" s="53"/>
      <c r="G45" s="55" t="s">
        <v>182</v>
      </c>
      <c r="H45" s="196">
        <v>2.2027420022468789</v>
      </c>
      <c r="I45" s="197">
        <v>4.8354326382337121</v>
      </c>
      <c r="J45" s="197">
        <v>5.24925214104573</v>
      </c>
      <c r="K45" s="198">
        <v>4.4483575098098527</v>
      </c>
      <c r="L45" s="161">
        <v>1.6933897498122121</v>
      </c>
      <c r="M45" s="161">
        <v>-7.2459645231429164</v>
      </c>
      <c r="N45" s="161">
        <v>7.8567959496427449</v>
      </c>
      <c r="O45" s="162">
        <v>2.1431998993328421</v>
      </c>
      <c r="P45" s="187">
        <v>-0.39538081804300873</v>
      </c>
      <c r="Q45" s="161">
        <v>1.2542607176681457</v>
      </c>
      <c r="R45" s="161">
        <v>0.72967581139454296</v>
      </c>
      <c r="S45" s="162">
        <v>1.5577637832766555</v>
      </c>
      <c r="T45" s="187">
        <v>1.4008271037103839</v>
      </c>
      <c r="U45" s="161">
        <v>1.4597835551030158</v>
      </c>
      <c r="V45" s="161">
        <v>1.0768763473747498</v>
      </c>
      <c r="W45" s="162">
        <v>1.0786851452017032</v>
      </c>
      <c r="X45" s="161">
        <v>1.0369518346195434</v>
      </c>
      <c r="Y45" s="161">
        <v>1.0523810586002327</v>
      </c>
      <c r="Z45" s="161">
        <v>1.0637477098751447</v>
      </c>
      <c r="AA45" s="168">
        <v>1.2274997968288517</v>
      </c>
    </row>
    <row r="46" spans="2:27">
      <c r="B46" s="3"/>
      <c r="C46" s="82"/>
      <c r="D46" s="108" t="s">
        <v>44</v>
      </c>
      <c r="E46" s="82"/>
      <c r="F46" s="109"/>
      <c r="G46" s="55" t="s">
        <v>182</v>
      </c>
      <c r="H46" s="199">
        <v>8.6111326097218353</v>
      </c>
      <c r="I46" s="200">
        <v>4.8895809724201627</v>
      </c>
      <c r="J46" s="200">
        <v>2.6067845283095608</v>
      </c>
      <c r="K46" s="201">
        <v>4.3707236503993698</v>
      </c>
      <c r="L46" s="233"/>
      <c r="M46" s="233"/>
      <c r="N46" s="233"/>
      <c r="O46" s="234"/>
      <c r="P46" s="235"/>
      <c r="Q46" s="233"/>
      <c r="R46" s="233"/>
      <c r="S46" s="234"/>
      <c r="T46" s="235"/>
      <c r="U46" s="233"/>
      <c r="V46" s="233"/>
      <c r="W46" s="234"/>
      <c r="X46" s="233"/>
      <c r="Y46" s="233"/>
      <c r="Z46" s="233"/>
      <c r="AA46" s="236"/>
    </row>
    <row r="47" spans="2:27" ht="16.5">
      <c r="B47" s="3"/>
      <c r="C47" s="82"/>
      <c r="D47" s="108" t="s">
        <v>137</v>
      </c>
      <c r="E47" s="82"/>
      <c r="F47" s="109"/>
      <c r="G47" s="55" t="s">
        <v>182</v>
      </c>
      <c r="H47" s="199">
        <v>0.14986499385467766</v>
      </c>
      <c r="I47" s="200">
        <v>4.7398301270465311</v>
      </c>
      <c r="J47" s="200">
        <v>6.2025972285293136</v>
      </c>
      <c r="K47" s="201">
        <v>4.5076585245424496</v>
      </c>
      <c r="L47" s="233"/>
      <c r="M47" s="233"/>
      <c r="N47" s="233"/>
      <c r="O47" s="234"/>
      <c r="P47" s="235"/>
      <c r="Q47" s="233"/>
      <c r="R47" s="233"/>
      <c r="S47" s="234"/>
      <c r="T47" s="235"/>
      <c r="U47" s="233"/>
      <c r="V47" s="233"/>
      <c r="W47" s="234"/>
      <c r="X47" s="233"/>
      <c r="Y47" s="233"/>
      <c r="Z47" s="233"/>
      <c r="AA47" s="236"/>
    </row>
    <row r="48" spans="2:27">
      <c r="B48" s="3"/>
      <c r="C48" s="82" t="s">
        <v>43</v>
      </c>
      <c r="D48" s="82"/>
      <c r="E48" s="82"/>
      <c r="F48" s="109"/>
      <c r="G48" s="55" t="s">
        <v>182</v>
      </c>
      <c r="H48" s="202">
        <v>0.22439809384367493</v>
      </c>
      <c r="I48" s="203">
        <v>3.2089637447464412</v>
      </c>
      <c r="J48" s="203">
        <v>2.8161020101515817</v>
      </c>
      <c r="K48" s="204">
        <v>2.2856631238364287</v>
      </c>
      <c r="L48" s="233"/>
      <c r="M48" s="233"/>
      <c r="N48" s="233"/>
      <c r="O48" s="234"/>
      <c r="P48" s="235"/>
      <c r="Q48" s="233"/>
      <c r="R48" s="233"/>
      <c r="S48" s="234"/>
      <c r="T48" s="235"/>
      <c r="U48" s="233"/>
      <c r="V48" s="233"/>
      <c r="W48" s="234"/>
      <c r="X48" s="233"/>
      <c r="Y48" s="233"/>
      <c r="Z48" s="233"/>
      <c r="AA48" s="236"/>
    </row>
    <row r="49" spans="2:27" ht="16.5">
      <c r="B49" s="3"/>
      <c r="C49" s="82" t="s">
        <v>134</v>
      </c>
      <c r="D49" s="82"/>
      <c r="E49" s="82"/>
      <c r="F49" s="109"/>
      <c r="G49" s="55" t="s">
        <v>182</v>
      </c>
      <c r="H49" s="160">
        <v>-2.9233114418522774</v>
      </c>
      <c r="I49" s="161">
        <v>5.77349279529939</v>
      </c>
      <c r="J49" s="161">
        <v>4.6437319716591077</v>
      </c>
      <c r="K49" s="162">
        <v>2.5341307821570354</v>
      </c>
      <c r="L49" s="161">
        <v>-4.1554773462956689</v>
      </c>
      <c r="M49" s="161">
        <v>-5.9430893805672866</v>
      </c>
      <c r="N49" s="161">
        <v>9.9671453486508597</v>
      </c>
      <c r="O49" s="162">
        <v>0.7376403646084384</v>
      </c>
      <c r="P49" s="187">
        <v>-0.73681551448278526</v>
      </c>
      <c r="Q49" s="161">
        <v>1.7418951365776252</v>
      </c>
      <c r="R49" s="161">
        <v>2.0615290159865083</v>
      </c>
      <c r="S49" s="162">
        <v>1.295543302304452</v>
      </c>
      <c r="T49" s="187">
        <v>1.1417328160367504</v>
      </c>
      <c r="U49" s="161">
        <v>0.70984179870188768</v>
      </c>
      <c r="V49" s="161">
        <v>0.6469791649905261</v>
      </c>
      <c r="W49" s="162">
        <v>0.60804336354922839</v>
      </c>
      <c r="X49" s="161">
        <v>0.54699898126584401</v>
      </c>
      <c r="Y49" s="161">
        <v>0.54177431986710189</v>
      </c>
      <c r="Z49" s="161">
        <v>0.64194571620265606</v>
      </c>
      <c r="AA49" s="168">
        <v>1.1128396601695272</v>
      </c>
    </row>
    <row r="50" spans="2:27" ht="4.3499999999999996" customHeight="1">
      <c r="B50" s="3"/>
      <c r="C50" s="82"/>
      <c r="D50" s="82"/>
      <c r="E50" s="82"/>
      <c r="F50" s="109"/>
      <c r="G50" s="55"/>
      <c r="H50" s="170"/>
      <c r="I50" s="82"/>
      <c r="J50" s="82"/>
      <c r="K50" s="109"/>
      <c r="L50" s="82"/>
      <c r="M50" s="82"/>
      <c r="N50" s="82"/>
      <c r="O50" s="109"/>
      <c r="P50" s="186"/>
      <c r="Q50" s="82"/>
      <c r="R50" s="82"/>
      <c r="S50" s="109"/>
      <c r="T50" s="186"/>
      <c r="U50" s="82"/>
      <c r="V50" s="82"/>
      <c r="W50" s="109"/>
      <c r="X50" s="82"/>
      <c r="Y50" s="82"/>
      <c r="Z50" s="82"/>
      <c r="AA50" s="4"/>
    </row>
    <row r="51" spans="2:27">
      <c r="B51" s="8" t="s">
        <v>24</v>
      </c>
      <c r="C51" s="82"/>
      <c r="D51" s="82"/>
      <c r="E51" s="82"/>
      <c r="F51" s="109"/>
      <c r="G51" s="55"/>
      <c r="H51" s="170"/>
      <c r="I51" s="82"/>
      <c r="J51" s="82"/>
      <c r="K51" s="109"/>
      <c r="L51" s="82"/>
      <c r="M51" s="82"/>
      <c r="N51" s="82"/>
      <c r="O51" s="109"/>
      <c r="P51" s="186"/>
      <c r="Q51" s="82"/>
      <c r="R51" s="82"/>
      <c r="S51" s="109"/>
      <c r="T51" s="186"/>
      <c r="U51" s="82"/>
      <c r="V51" s="82"/>
      <c r="W51" s="109"/>
      <c r="X51" s="82"/>
      <c r="Y51" s="82"/>
      <c r="Z51" s="82"/>
      <c r="AA51" s="4"/>
    </row>
    <row r="52" spans="2:27">
      <c r="B52" s="3"/>
      <c r="C52" s="82" t="s">
        <v>77</v>
      </c>
      <c r="D52" s="82"/>
      <c r="E52" s="82"/>
      <c r="F52" s="109"/>
      <c r="G52" s="55" t="s">
        <v>182</v>
      </c>
      <c r="H52" s="160">
        <v>-0.78219275082516049</v>
      </c>
      <c r="I52" s="161">
        <v>-0.75192599434491569</v>
      </c>
      <c r="J52" s="161">
        <v>-0.75616284212800622</v>
      </c>
      <c r="K52" s="162">
        <v>-0.73280072514934602</v>
      </c>
      <c r="L52" s="161">
        <v>-0.19941546884439276</v>
      </c>
      <c r="M52" s="161">
        <v>-0.19434632661987905</v>
      </c>
      <c r="N52" s="161">
        <v>-0.18978422329500688</v>
      </c>
      <c r="O52" s="162">
        <v>-0.18419970800049157</v>
      </c>
      <c r="P52" s="187">
        <v>-0.18886445518437256</v>
      </c>
      <c r="Q52" s="161">
        <v>-0.18999810913906856</v>
      </c>
      <c r="R52" s="161">
        <v>-0.1870339068198632</v>
      </c>
      <c r="S52" s="162">
        <v>-0.19018195023755879</v>
      </c>
      <c r="T52" s="187">
        <v>-0.19163770867551477</v>
      </c>
      <c r="U52" s="161">
        <v>-0.19158125626999833</v>
      </c>
      <c r="V52" s="161">
        <v>-0.18740832110670169</v>
      </c>
      <c r="W52" s="162">
        <v>-0.18252697768681969</v>
      </c>
      <c r="X52" s="161">
        <v>-0.18252697768679127</v>
      </c>
      <c r="Y52" s="161">
        <v>-0.18252697768679127</v>
      </c>
      <c r="Z52" s="161">
        <v>-0.18252697768679127</v>
      </c>
      <c r="AA52" s="168">
        <v>-0.18252697768681969</v>
      </c>
    </row>
    <row r="53" spans="2:27" ht="15" thickBot="1">
      <c r="B53" s="77"/>
      <c r="C53" s="111" t="s">
        <v>25</v>
      </c>
      <c r="D53" s="111"/>
      <c r="E53" s="111"/>
      <c r="F53" s="112"/>
      <c r="G53" s="113" t="s">
        <v>182</v>
      </c>
      <c r="H53" s="173">
        <v>-1.045732441325157</v>
      </c>
      <c r="I53" s="174">
        <v>-0.35610287916601635</v>
      </c>
      <c r="J53" s="174">
        <v>0.1240168187619588</v>
      </c>
      <c r="K53" s="175">
        <v>-0.14228127512203059</v>
      </c>
      <c r="L53" s="174">
        <v>-0.42895459420890347</v>
      </c>
      <c r="M53" s="174">
        <v>-0.99001439677827818</v>
      </c>
      <c r="N53" s="174">
        <v>0.64732369227549214</v>
      </c>
      <c r="O53" s="175">
        <v>9.2452298940216338E-2</v>
      </c>
      <c r="P53" s="193">
        <v>-0.67896174034088119</v>
      </c>
      <c r="Q53" s="174">
        <v>0.17265291624566714</v>
      </c>
      <c r="R53" s="174">
        <v>8.9196518196501984E-2</v>
      </c>
      <c r="S53" s="175">
        <v>3.1999999999982265E-2</v>
      </c>
      <c r="T53" s="193">
        <v>9.9999999999766942E-3</v>
      </c>
      <c r="U53" s="174">
        <v>1.0000000000005116E-2</v>
      </c>
      <c r="V53" s="174">
        <v>1.1111111117401151E-3</v>
      </c>
      <c r="W53" s="175">
        <v>-2.2999999999981924E-2</v>
      </c>
      <c r="X53" s="174">
        <v>-4.4368907020725601E-2</v>
      </c>
      <c r="Y53" s="174">
        <v>-5.4368907020744928E-2</v>
      </c>
      <c r="Z53" s="174">
        <v>-5.7368907020745041E-2</v>
      </c>
      <c r="AA53" s="194">
        <v>-5.7368907020745041E-2</v>
      </c>
    </row>
    <row r="54" spans="2:27" ht="15" thickBot="1"/>
    <row r="55" spans="2:27" ht="30" customHeight="1">
      <c r="B55" s="86" t="str">
        <f>"Strednodobá predikcia "&amp;Súhrn!$H$3&amp;" - trh práce [zmena oproti rovnakému obdobiu predchádzajúceho roka]"</f>
        <v>Strednodobá predikcia P2Q-2021 - trh práce [zmena oproti rovnakému obdobiu predchádzajúceho roka]</v>
      </c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205"/>
      <c r="Y55" s="205"/>
      <c r="Z55" s="205"/>
      <c r="AA55" s="206"/>
    </row>
    <row r="56" spans="2:27">
      <c r="B56" s="282" t="s">
        <v>27</v>
      </c>
      <c r="C56" s="283"/>
      <c r="D56" s="283"/>
      <c r="E56" s="283"/>
      <c r="F56" s="284"/>
      <c r="G56" s="285" t="s">
        <v>63</v>
      </c>
      <c r="H56" s="135" t="str">
        <f t="shared" ref="H56:L56" si="1">H$3</f>
        <v>Skutočnosť</v>
      </c>
      <c r="I56" s="271">
        <f t="shared" si="1"/>
        <v>2021</v>
      </c>
      <c r="J56" s="271">
        <f t="shared" si="1"/>
        <v>2022</v>
      </c>
      <c r="K56" s="286">
        <f t="shared" si="1"/>
        <v>2023</v>
      </c>
      <c r="L56" s="288">
        <f t="shared" si="1"/>
        <v>2020</v>
      </c>
      <c r="M56" s="289"/>
      <c r="N56" s="289"/>
      <c r="O56" s="289"/>
      <c r="P56" s="288">
        <f>P$3</f>
        <v>2021</v>
      </c>
      <c r="Q56" s="289"/>
      <c r="R56" s="289"/>
      <c r="S56" s="289"/>
      <c r="T56" s="288">
        <f>T$3</f>
        <v>2022</v>
      </c>
      <c r="U56" s="289"/>
      <c r="V56" s="289"/>
      <c r="W56" s="289"/>
      <c r="X56" s="288">
        <f>X$3</f>
        <v>2023</v>
      </c>
      <c r="Y56" s="289"/>
      <c r="Z56" s="289"/>
      <c r="AA56" s="290"/>
    </row>
    <row r="57" spans="2:27">
      <c r="B57" s="277"/>
      <c r="C57" s="278"/>
      <c r="D57" s="278"/>
      <c r="E57" s="278"/>
      <c r="F57" s="279"/>
      <c r="G57" s="281"/>
      <c r="H57" s="136">
        <f>$H$4</f>
        <v>2020</v>
      </c>
      <c r="I57" s="272"/>
      <c r="J57" s="272"/>
      <c r="K57" s="287"/>
      <c r="L57" s="137" t="s">
        <v>3</v>
      </c>
      <c r="M57" s="137" t="s">
        <v>4</v>
      </c>
      <c r="N57" s="137" t="s">
        <v>5</v>
      </c>
      <c r="O57" s="138" t="s">
        <v>6</v>
      </c>
      <c r="P57" s="139" t="s">
        <v>3</v>
      </c>
      <c r="Q57" s="137" t="s">
        <v>4</v>
      </c>
      <c r="R57" s="137" t="s">
        <v>5</v>
      </c>
      <c r="S57" s="138" t="s">
        <v>6</v>
      </c>
      <c r="T57" s="139" t="s">
        <v>3</v>
      </c>
      <c r="U57" s="137" t="s">
        <v>4</v>
      </c>
      <c r="V57" s="137" t="s">
        <v>5</v>
      </c>
      <c r="W57" s="138" t="s">
        <v>6</v>
      </c>
      <c r="X57" s="137" t="s">
        <v>3</v>
      </c>
      <c r="Y57" s="137" t="s">
        <v>4</v>
      </c>
      <c r="Z57" s="137" t="s">
        <v>5</v>
      </c>
      <c r="AA57" s="140" t="s">
        <v>6</v>
      </c>
    </row>
    <row r="58" spans="2:27" ht="4.3499999999999996" customHeight="1">
      <c r="B58" s="3"/>
      <c r="C58" s="82"/>
      <c r="D58" s="82"/>
      <c r="E58" s="82"/>
      <c r="F58" s="109"/>
      <c r="G58" s="55"/>
      <c r="H58" s="170"/>
      <c r="I58" s="82"/>
      <c r="J58" s="82"/>
      <c r="K58" s="109"/>
      <c r="L58" s="82"/>
      <c r="M58" s="82"/>
      <c r="N58" s="82"/>
      <c r="O58" s="109"/>
      <c r="P58" s="186"/>
      <c r="Q58" s="82"/>
      <c r="R58" s="82"/>
      <c r="S58" s="109"/>
      <c r="T58" s="186"/>
      <c r="U58" s="82"/>
      <c r="V58" s="82"/>
      <c r="W58" s="109"/>
      <c r="X58" s="82"/>
      <c r="Y58" s="82"/>
      <c r="Z58" s="82"/>
      <c r="AA58" s="4"/>
    </row>
    <row r="59" spans="2:27">
      <c r="B59" s="8" t="s">
        <v>22</v>
      </c>
      <c r="C59" s="82"/>
      <c r="D59" s="82"/>
      <c r="E59" s="82"/>
      <c r="F59" s="109"/>
      <c r="G59" s="55"/>
      <c r="H59" s="170"/>
      <c r="I59" s="82"/>
      <c r="J59" s="82"/>
      <c r="K59" s="109"/>
      <c r="L59" s="82"/>
      <c r="M59" s="82"/>
      <c r="N59" s="82"/>
      <c r="O59" s="109"/>
      <c r="P59" s="186"/>
      <c r="Q59" s="82"/>
      <c r="R59" s="82"/>
      <c r="S59" s="109"/>
      <c r="T59" s="186"/>
      <c r="U59" s="82"/>
      <c r="V59" s="82"/>
      <c r="W59" s="109"/>
      <c r="X59" s="82"/>
      <c r="Y59" s="82"/>
      <c r="Z59" s="82"/>
      <c r="AA59" s="4"/>
    </row>
    <row r="60" spans="2:27">
      <c r="B60" s="3"/>
      <c r="C60" s="82" t="s">
        <v>76</v>
      </c>
      <c r="D60" s="82"/>
      <c r="E60" s="82"/>
      <c r="F60" s="109"/>
      <c r="G60" s="55" t="s">
        <v>182</v>
      </c>
      <c r="H60" s="160">
        <v>3.264967432952119</v>
      </c>
      <c r="I60" s="161">
        <v>5.4351990556089902</v>
      </c>
      <c r="J60" s="161">
        <v>5.2525857465421524</v>
      </c>
      <c r="K60" s="162">
        <v>4.5389008206082195</v>
      </c>
      <c r="L60" s="161">
        <v>6.4192606456815611</v>
      </c>
      <c r="M60" s="161">
        <v>-1.1906633502406265</v>
      </c>
      <c r="N60" s="161">
        <v>2.5447998091310495</v>
      </c>
      <c r="O60" s="162">
        <v>5.3062862476835022</v>
      </c>
      <c r="P60" s="187">
        <v>3.080355669921488</v>
      </c>
      <c r="Q60" s="161">
        <v>9.9935192924009471</v>
      </c>
      <c r="R60" s="161">
        <v>5.8024507812426691</v>
      </c>
      <c r="S60" s="162">
        <v>3.1723569978484534</v>
      </c>
      <c r="T60" s="187">
        <v>5.0329032904552946</v>
      </c>
      <c r="U60" s="161">
        <v>5.2460959023540568</v>
      </c>
      <c r="V60" s="161">
        <v>5.6088638812318976</v>
      </c>
      <c r="W60" s="162">
        <v>5.1106749807276515</v>
      </c>
      <c r="X60" s="161">
        <v>4.7697674900693272</v>
      </c>
      <c r="Y60" s="161">
        <v>4.3852158814989366</v>
      </c>
      <c r="Z60" s="161">
        <v>4.4078031138979838</v>
      </c>
      <c r="AA60" s="168">
        <v>4.5976718674236992</v>
      </c>
    </row>
    <row r="61" spans="2:27" ht="16.5">
      <c r="B61" s="3"/>
      <c r="C61" s="82" t="s">
        <v>132</v>
      </c>
      <c r="D61" s="82"/>
      <c r="E61" s="82"/>
      <c r="F61" s="109"/>
      <c r="G61" s="55" t="s">
        <v>182</v>
      </c>
      <c r="H61" s="160">
        <v>3.7308308537422903</v>
      </c>
      <c r="I61" s="161">
        <v>4.8452594782256426</v>
      </c>
      <c r="J61" s="161">
        <v>5.1765107057519089</v>
      </c>
      <c r="K61" s="162">
        <v>4.4473040955099776</v>
      </c>
      <c r="L61" s="161">
        <v>6.1441629740830876</v>
      </c>
      <c r="M61" s="161">
        <v>-1.2791598353285849</v>
      </c>
      <c r="N61" s="161">
        <v>4.4042560553137093</v>
      </c>
      <c r="O61" s="162">
        <v>5.6851789527682826</v>
      </c>
      <c r="P61" s="187">
        <v>3.6154220793519301</v>
      </c>
      <c r="Q61" s="161">
        <v>9.5777235910216945</v>
      </c>
      <c r="R61" s="161">
        <v>3.47767762944396</v>
      </c>
      <c r="S61" s="162">
        <v>3.0171781886712949</v>
      </c>
      <c r="T61" s="187">
        <v>4.9594059852098979</v>
      </c>
      <c r="U61" s="161">
        <v>5.1724494145002069</v>
      </c>
      <c r="V61" s="161">
        <v>5.5349635446504237</v>
      </c>
      <c r="W61" s="162">
        <v>5.0371232543486855</v>
      </c>
      <c r="X61" s="161">
        <v>4.7331044878475126</v>
      </c>
      <c r="Y61" s="161">
        <v>4.3121717987935142</v>
      </c>
      <c r="Z61" s="161">
        <v>4.298232455290929</v>
      </c>
      <c r="AA61" s="168">
        <v>4.451337584708341</v>
      </c>
    </row>
    <row r="62" spans="2:27" ht="17.25" thickBot="1">
      <c r="B62" s="77"/>
      <c r="C62" s="111" t="s">
        <v>134</v>
      </c>
      <c r="D62" s="111"/>
      <c r="E62" s="111"/>
      <c r="F62" s="112"/>
      <c r="G62" s="113" t="s">
        <v>182</v>
      </c>
      <c r="H62" s="173">
        <v>-2.9233114418522774</v>
      </c>
      <c r="I62" s="174">
        <v>5.77349279529939</v>
      </c>
      <c r="J62" s="174">
        <v>4.6437319716591077</v>
      </c>
      <c r="K62" s="175">
        <v>2.5341307821570354</v>
      </c>
      <c r="L62" s="174">
        <v>-2.8088843156101717</v>
      </c>
      <c r="M62" s="174">
        <v>-8.6957025898960438</v>
      </c>
      <c r="N62" s="174">
        <v>-9.3077325445207748E-2</v>
      </c>
      <c r="O62" s="175">
        <v>-0.13513164800656341</v>
      </c>
      <c r="P62" s="193">
        <v>3.4269312046355793</v>
      </c>
      <c r="Q62" s="174">
        <v>11.87749969268053</v>
      </c>
      <c r="R62" s="174">
        <v>3.8345466267995789</v>
      </c>
      <c r="S62" s="175">
        <v>4.4096007812125464</v>
      </c>
      <c r="T62" s="193">
        <v>6.3855446546067611</v>
      </c>
      <c r="U62" s="174">
        <v>5.3063868866575206</v>
      </c>
      <c r="V62" s="174">
        <v>3.846864034946023</v>
      </c>
      <c r="W62" s="175">
        <v>3.1420481038948509</v>
      </c>
      <c r="X62" s="174">
        <v>2.5355520108673488</v>
      </c>
      <c r="Y62" s="174">
        <v>2.3644377343516254</v>
      </c>
      <c r="Z62" s="174">
        <v>2.3593183938676106</v>
      </c>
      <c r="AA62" s="194">
        <v>2.8729016335603745</v>
      </c>
    </row>
    <row r="63" spans="2:27" ht="4.3499999999999996" customHeight="1"/>
    <row r="64" spans="2:27">
      <c r="B64" s="72" t="s">
        <v>142</v>
      </c>
    </row>
    <row r="65" spans="2:2">
      <c r="B65" s="72" t="s">
        <v>202</v>
      </c>
    </row>
    <row r="66" spans="2:2">
      <c r="B66" s="72" t="s">
        <v>154</v>
      </c>
    </row>
    <row r="67" spans="2:2">
      <c r="B67" s="72" t="s">
        <v>203</v>
      </c>
    </row>
    <row r="68" spans="2:2">
      <c r="B68" s="72" t="s">
        <v>155</v>
      </c>
    </row>
    <row r="69" spans="2:2">
      <c r="B69" s="72" t="s">
        <v>156</v>
      </c>
    </row>
  </sheetData>
  <mergeCells count="27">
    <mergeCell ref="L56:O56"/>
    <mergeCell ref="L31:O31"/>
    <mergeCell ref="K56:K57"/>
    <mergeCell ref="K31:K32"/>
    <mergeCell ref="K3:K4"/>
    <mergeCell ref="L3:O3"/>
    <mergeCell ref="X3:AA3"/>
    <mergeCell ref="X31:AA31"/>
    <mergeCell ref="X56:AA56"/>
    <mergeCell ref="P31:S31"/>
    <mergeCell ref="T56:W56"/>
    <mergeCell ref="T31:W31"/>
    <mergeCell ref="P56:S56"/>
    <mergeCell ref="P3:S3"/>
    <mergeCell ref="T3:W3"/>
    <mergeCell ref="J3:J4"/>
    <mergeCell ref="B3:F4"/>
    <mergeCell ref="G3:G4"/>
    <mergeCell ref="B56:F57"/>
    <mergeCell ref="I3:I4"/>
    <mergeCell ref="I31:I32"/>
    <mergeCell ref="J31:J32"/>
    <mergeCell ref="J56:J57"/>
    <mergeCell ref="B31:F32"/>
    <mergeCell ref="G31:G32"/>
    <mergeCell ref="G56:G57"/>
    <mergeCell ref="I56:I57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B1:AA45"/>
  <sheetViews>
    <sheetView topLeftCell="A16" zoomScale="70" zoomScaleNormal="70" workbookViewId="0">
      <selection activeCell="O22" sqref="O22"/>
    </sheetView>
  </sheetViews>
  <sheetFormatPr defaultColWidth="9.140625" defaultRowHeight="14.25"/>
  <cols>
    <col min="1" max="5" width="3.140625" style="72" customWidth="1"/>
    <col min="6" max="6" width="33.85546875" style="72" customWidth="1"/>
    <col min="7" max="7" width="22" style="72" customWidth="1"/>
    <col min="8" max="8" width="10.85546875" style="72" customWidth="1"/>
    <col min="9" max="11" width="9.140625" style="72" customWidth="1"/>
    <col min="12" max="23" width="9.140625" style="72"/>
    <col min="24" max="27" width="9.140625" style="72" customWidth="1"/>
    <col min="28" max="16384" width="9.140625" style="72"/>
  </cols>
  <sheetData>
    <row r="1" spans="2:27" ht="22.5" customHeight="1" thickBot="1">
      <c r="B1" s="71" t="s">
        <v>90</v>
      </c>
    </row>
    <row r="2" spans="2:27" ht="30" customHeight="1">
      <c r="B2" s="86" t="str">
        <f>"Strednodobá predikcia "&amp;Súhrn!$H$3&amp;" - obchodná a platobná bilancia [objem]"</f>
        <v>Strednodobá predikcia P2Q-2021 - obchodná a platobná bilancia [objem]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8"/>
    </row>
    <row r="3" spans="2:27">
      <c r="B3" s="282" t="s">
        <v>27</v>
      </c>
      <c r="C3" s="283"/>
      <c r="D3" s="283"/>
      <c r="E3" s="283"/>
      <c r="F3" s="284"/>
      <c r="G3" s="285" t="s">
        <v>63</v>
      </c>
      <c r="H3" s="135" t="s">
        <v>32</v>
      </c>
      <c r="I3" s="271">
        <v>2021</v>
      </c>
      <c r="J3" s="271">
        <v>2022</v>
      </c>
      <c r="K3" s="286">
        <v>2023</v>
      </c>
      <c r="L3" s="288">
        <v>2020</v>
      </c>
      <c r="M3" s="289"/>
      <c r="N3" s="289"/>
      <c r="O3" s="289"/>
      <c r="P3" s="288">
        <v>2021</v>
      </c>
      <c r="Q3" s="289"/>
      <c r="R3" s="289"/>
      <c r="S3" s="289"/>
      <c r="T3" s="288">
        <v>2022</v>
      </c>
      <c r="U3" s="289"/>
      <c r="V3" s="289"/>
      <c r="W3" s="289"/>
      <c r="X3" s="288">
        <v>2023</v>
      </c>
      <c r="Y3" s="289"/>
      <c r="Z3" s="289"/>
      <c r="AA3" s="290"/>
    </row>
    <row r="4" spans="2:27">
      <c r="B4" s="277"/>
      <c r="C4" s="278"/>
      <c r="D4" s="278"/>
      <c r="E4" s="278"/>
      <c r="F4" s="279"/>
      <c r="G4" s="281"/>
      <c r="H4" s="136">
        <v>2020</v>
      </c>
      <c r="I4" s="272"/>
      <c r="J4" s="272"/>
      <c r="K4" s="287"/>
      <c r="L4" s="137" t="s">
        <v>3</v>
      </c>
      <c r="M4" s="137" t="s">
        <v>4</v>
      </c>
      <c r="N4" s="137" t="s">
        <v>5</v>
      </c>
      <c r="O4" s="138" t="s">
        <v>6</v>
      </c>
      <c r="P4" s="139" t="s">
        <v>3</v>
      </c>
      <c r="Q4" s="137" t="s">
        <v>4</v>
      </c>
      <c r="R4" s="137" t="s">
        <v>5</v>
      </c>
      <c r="S4" s="138" t="s">
        <v>6</v>
      </c>
      <c r="T4" s="139" t="s">
        <v>3</v>
      </c>
      <c r="U4" s="137" t="s">
        <v>4</v>
      </c>
      <c r="V4" s="137" t="s">
        <v>5</v>
      </c>
      <c r="W4" s="138" t="s">
        <v>6</v>
      </c>
      <c r="X4" s="137" t="s">
        <v>3</v>
      </c>
      <c r="Y4" s="137" t="s">
        <v>4</v>
      </c>
      <c r="Z4" s="137" t="s">
        <v>5</v>
      </c>
      <c r="AA4" s="140" t="s">
        <v>6</v>
      </c>
    </row>
    <row r="5" spans="2:27" ht="3.75" customHeight="1">
      <c r="B5" s="8"/>
      <c r="C5" s="9"/>
      <c r="D5" s="9"/>
      <c r="E5" s="9"/>
      <c r="F5" s="141"/>
      <c r="G5" s="142"/>
      <c r="H5" s="96"/>
      <c r="I5" s="97"/>
      <c r="J5" s="97"/>
      <c r="K5" s="143"/>
      <c r="L5" s="144"/>
      <c r="M5" s="144"/>
      <c r="N5" s="144"/>
      <c r="O5" s="145"/>
      <c r="P5" s="144"/>
      <c r="Q5" s="144"/>
      <c r="R5" s="144"/>
      <c r="S5" s="145"/>
      <c r="T5" s="144"/>
      <c r="U5" s="144"/>
      <c r="V5" s="144"/>
      <c r="W5" s="145"/>
      <c r="X5" s="144"/>
      <c r="Y5" s="144"/>
      <c r="Z5" s="144"/>
      <c r="AA5" s="146"/>
    </row>
    <row r="6" spans="2:27">
      <c r="B6" s="8" t="s">
        <v>46</v>
      </c>
      <c r="C6" s="9"/>
      <c r="D6" s="9"/>
      <c r="E6" s="9"/>
      <c r="F6" s="94"/>
      <c r="G6" s="95"/>
      <c r="H6" s="99"/>
      <c r="I6" s="100"/>
      <c r="J6" s="100"/>
      <c r="K6" s="147"/>
      <c r="L6" s="148"/>
      <c r="M6" s="148"/>
      <c r="N6" s="148"/>
      <c r="O6" s="149"/>
      <c r="P6" s="148"/>
      <c r="Q6" s="148"/>
      <c r="R6" s="148"/>
      <c r="S6" s="149"/>
      <c r="T6" s="148"/>
      <c r="U6" s="148"/>
      <c r="V6" s="148"/>
      <c r="W6" s="149"/>
      <c r="X6" s="148"/>
      <c r="Y6" s="148"/>
      <c r="Z6" s="148"/>
      <c r="AA6" s="150"/>
    </row>
    <row r="7" spans="2:27">
      <c r="B7" s="8"/>
      <c r="C7" s="102" t="s">
        <v>29</v>
      </c>
      <c r="D7" s="9"/>
      <c r="E7" s="9"/>
      <c r="F7" s="94"/>
      <c r="G7" s="55" t="s">
        <v>189</v>
      </c>
      <c r="H7" s="105">
        <v>78127.562508145129</v>
      </c>
      <c r="I7" s="106">
        <v>90443.528088860548</v>
      </c>
      <c r="J7" s="106">
        <v>96512.379746765655</v>
      </c>
      <c r="K7" s="151">
        <v>100788.11939839277</v>
      </c>
      <c r="L7" s="152">
        <v>20656.86741877329</v>
      </c>
      <c r="M7" s="152">
        <v>15364.668294911422</v>
      </c>
      <c r="N7" s="152">
        <v>20850.765021569769</v>
      </c>
      <c r="O7" s="153">
        <v>21255.261772890652</v>
      </c>
      <c r="P7" s="152">
        <v>22249.393528477711</v>
      </c>
      <c r="Q7" s="152">
        <v>21921.575628157283</v>
      </c>
      <c r="R7" s="152">
        <v>22895.842797347083</v>
      </c>
      <c r="S7" s="153">
        <v>23376.716134878472</v>
      </c>
      <c r="T7" s="152">
        <v>23746.707129754512</v>
      </c>
      <c r="U7" s="152">
        <v>24020.582530535463</v>
      </c>
      <c r="V7" s="152">
        <v>24253.534166832855</v>
      </c>
      <c r="W7" s="153">
        <v>24491.555919642829</v>
      </c>
      <c r="X7" s="152">
        <v>24720.48561254203</v>
      </c>
      <c r="Y7" s="152">
        <v>24931.481218929392</v>
      </c>
      <c r="Z7" s="152">
        <v>25323.74794002984</v>
      </c>
      <c r="AA7" s="154">
        <v>25812.404626891512</v>
      </c>
    </row>
    <row r="8" spans="2:27">
      <c r="B8" s="3"/>
      <c r="C8" s="82"/>
      <c r="D8" s="108" t="s">
        <v>47</v>
      </c>
      <c r="E8" s="82"/>
      <c r="F8" s="109"/>
      <c r="G8" s="55" t="s">
        <v>189</v>
      </c>
      <c r="H8" s="105">
        <v>37275.473712247047</v>
      </c>
      <c r="I8" s="106">
        <v>44496.726102329245</v>
      </c>
      <c r="J8" s="106">
        <v>47777.683143053917</v>
      </c>
      <c r="K8" s="151">
        <v>49770.624374907151</v>
      </c>
      <c r="L8" s="106">
        <v>9929.3104718881841</v>
      </c>
      <c r="M8" s="106">
        <v>7128.7922332893204</v>
      </c>
      <c r="N8" s="106">
        <v>9892.7739066132799</v>
      </c>
      <c r="O8" s="151">
        <v>10324.597100456258</v>
      </c>
      <c r="P8" s="106">
        <v>10889.990245225279</v>
      </c>
      <c r="Q8" s="106">
        <v>10733.70746411576</v>
      </c>
      <c r="R8" s="106">
        <v>11296.444690733813</v>
      </c>
      <c r="S8" s="151">
        <v>11576.583702254393</v>
      </c>
      <c r="T8" s="106">
        <v>11761.429004876783</v>
      </c>
      <c r="U8" s="106">
        <v>11896.841233131983</v>
      </c>
      <c r="V8" s="106">
        <v>12005.486231775261</v>
      </c>
      <c r="W8" s="151">
        <v>12113.926673269889</v>
      </c>
      <c r="X8" s="106">
        <v>12215.104438279026</v>
      </c>
      <c r="Y8" s="106">
        <v>12315.848540466392</v>
      </c>
      <c r="Z8" s="106">
        <v>12502.951244060434</v>
      </c>
      <c r="AA8" s="107">
        <v>12736.720152101299</v>
      </c>
    </row>
    <row r="9" spans="2:27" ht="15" customHeight="1">
      <c r="B9" s="3"/>
      <c r="C9" s="82"/>
      <c r="D9" s="108" t="s">
        <v>48</v>
      </c>
      <c r="E9" s="82"/>
      <c r="F9" s="109"/>
      <c r="G9" s="55" t="s">
        <v>189</v>
      </c>
      <c r="H9" s="105">
        <v>40828.280810757758</v>
      </c>
      <c r="I9" s="106">
        <v>45946.801986531304</v>
      </c>
      <c r="J9" s="106">
        <v>48734.696603711738</v>
      </c>
      <c r="K9" s="151">
        <v>51017.495023485622</v>
      </c>
      <c r="L9" s="106">
        <v>10850.986407548073</v>
      </c>
      <c r="M9" s="106">
        <v>8209.726928320837</v>
      </c>
      <c r="N9" s="106">
        <v>10815.76275998496</v>
      </c>
      <c r="O9" s="151">
        <v>10951.804714903894</v>
      </c>
      <c r="P9" s="106">
        <v>11359.40328325243</v>
      </c>
      <c r="Q9" s="106">
        <v>11187.868164041523</v>
      </c>
      <c r="R9" s="106">
        <v>11599.398106613269</v>
      </c>
      <c r="S9" s="151">
        <v>11800.132432624079</v>
      </c>
      <c r="T9" s="106">
        <v>11985.278124877726</v>
      </c>
      <c r="U9" s="106">
        <v>12123.741297403481</v>
      </c>
      <c r="V9" s="106">
        <v>12248.047935057593</v>
      </c>
      <c r="W9" s="151">
        <v>12377.629246372939</v>
      </c>
      <c r="X9" s="106">
        <v>12505.381174263002</v>
      </c>
      <c r="Y9" s="106">
        <v>12615.632678463</v>
      </c>
      <c r="Z9" s="106">
        <v>12820.796695969404</v>
      </c>
      <c r="AA9" s="107">
        <v>13075.684474790211</v>
      </c>
    </row>
    <row r="10" spans="2:27" ht="3.75" customHeight="1">
      <c r="B10" s="3"/>
      <c r="C10" s="82"/>
      <c r="D10" s="82"/>
      <c r="E10" s="82"/>
      <c r="F10" s="109"/>
      <c r="G10" s="55"/>
      <c r="H10" s="105"/>
      <c r="I10" s="106"/>
      <c r="J10" s="106"/>
      <c r="K10" s="151"/>
      <c r="L10" s="106"/>
      <c r="M10" s="106"/>
      <c r="N10" s="106"/>
      <c r="O10" s="151"/>
      <c r="P10" s="106"/>
      <c r="Q10" s="106"/>
      <c r="R10" s="106"/>
      <c r="S10" s="151"/>
      <c r="T10" s="106"/>
      <c r="U10" s="106"/>
      <c r="V10" s="106"/>
      <c r="W10" s="151"/>
      <c r="X10" s="106"/>
      <c r="Y10" s="106"/>
      <c r="Z10" s="106"/>
      <c r="AA10" s="107"/>
    </row>
    <row r="11" spans="2:27" ht="15" customHeight="1">
      <c r="B11" s="3"/>
      <c r="C11" s="82" t="s">
        <v>30</v>
      </c>
      <c r="D11" s="82"/>
      <c r="E11" s="82"/>
      <c r="F11" s="109"/>
      <c r="G11" s="55" t="s">
        <v>189</v>
      </c>
      <c r="H11" s="155">
        <v>75633.345194029855</v>
      </c>
      <c r="I11" s="152">
        <v>86390.434802965945</v>
      </c>
      <c r="J11" s="152">
        <v>92038.019783879965</v>
      </c>
      <c r="K11" s="153">
        <v>96657.610749800602</v>
      </c>
      <c r="L11" s="152">
        <v>20601.735858409626</v>
      </c>
      <c r="M11" s="152">
        <v>15205.434747849458</v>
      </c>
      <c r="N11" s="152">
        <v>19431.941679227311</v>
      </c>
      <c r="O11" s="153">
        <v>20394.232908543469</v>
      </c>
      <c r="P11" s="152">
        <v>21093.305607643582</v>
      </c>
      <c r="Q11" s="152">
        <v>21041.064422894768</v>
      </c>
      <c r="R11" s="152">
        <v>21928.549664641625</v>
      </c>
      <c r="S11" s="153">
        <v>22327.515107785963</v>
      </c>
      <c r="T11" s="152">
        <v>22617.178292239285</v>
      </c>
      <c r="U11" s="152">
        <v>22895.98246135917</v>
      </c>
      <c r="V11" s="152">
        <v>23123.987100711121</v>
      </c>
      <c r="W11" s="153">
        <v>23400.871929570389</v>
      </c>
      <c r="X11" s="152">
        <v>23690.874872259184</v>
      </c>
      <c r="Y11" s="152">
        <v>23954.675727224956</v>
      </c>
      <c r="Z11" s="152">
        <v>24275.145830398054</v>
      </c>
      <c r="AA11" s="154">
        <v>24736.9143199184</v>
      </c>
    </row>
    <row r="12" spans="2:27" ht="15" customHeight="1">
      <c r="B12" s="3"/>
      <c r="C12" s="82"/>
      <c r="D12" s="108" t="s">
        <v>49</v>
      </c>
      <c r="E12" s="82"/>
      <c r="F12" s="109"/>
      <c r="G12" s="55" t="s">
        <v>189</v>
      </c>
      <c r="H12" s="105">
        <v>22247.292914361529</v>
      </c>
      <c r="I12" s="106">
        <v>26412.367079974407</v>
      </c>
      <c r="J12" s="106">
        <v>28139.017582098404</v>
      </c>
      <c r="K12" s="151">
        <v>29551.37686272377</v>
      </c>
      <c r="L12" s="106">
        <v>5835.1956912343976</v>
      </c>
      <c r="M12" s="106">
        <v>4135.6828293862491</v>
      </c>
      <c r="N12" s="106">
        <v>6022.9966590573204</v>
      </c>
      <c r="O12" s="151">
        <v>6253.4177346835631</v>
      </c>
      <c r="P12" s="106">
        <v>6448.9099043177612</v>
      </c>
      <c r="Q12" s="106">
        <v>6432.9380742022468</v>
      </c>
      <c r="R12" s="106">
        <v>6704.2711915379768</v>
      </c>
      <c r="S12" s="151">
        <v>6826.2479099164229</v>
      </c>
      <c r="T12" s="106">
        <v>6914.8073710973367</v>
      </c>
      <c r="U12" s="106">
        <v>7000.0468779364528</v>
      </c>
      <c r="V12" s="106">
        <v>7069.7553154994284</v>
      </c>
      <c r="W12" s="151">
        <v>7154.4080175651879</v>
      </c>
      <c r="X12" s="106">
        <v>7243.071353894481</v>
      </c>
      <c r="Y12" s="106">
        <v>7323.7238593860711</v>
      </c>
      <c r="Z12" s="106">
        <v>7421.7019980824462</v>
      </c>
      <c r="AA12" s="107">
        <v>7562.8796513607695</v>
      </c>
    </row>
    <row r="13" spans="2:27" ht="15" customHeight="1">
      <c r="B13" s="3"/>
      <c r="C13" s="82"/>
      <c r="D13" s="108" t="s">
        <v>50</v>
      </c>
      <c r="E13" s="82"/>
      <c r="F13" s="109"/>
      <c r="G13" s="55" t="s">
        <v>189</v>
      </c>
      <c r="H13" s="105">
        <v>53382.73363566825</v>
      </c>
      <c r="I13" s="106">
        <v>59978.067722991538</v>
      </c>
      <c r="J13" s="106">
        <v>63899.002201781579</v>
      </c>
      <c r="K13" s="151">
        <v>67106.233887076858</v>
      </c>
      <c r="L13" s="106">
        <v>14819.282018375054</v>
      </c>
      <c r="M13" s="106">
        <v>11012.226964646577</v>
      </c>
      <c r="N13" s="106">
        <v>13348.41868540004</v>
      </c>
      <c r="O13" s="151">
        <v>14202.805967246572</v>
      </c>
      <c r="P13" s="106">
        <v>14644.395703325819</v>
      </c>
      <c r="Q13" s="106">
        <v>14608.126348692522</v>
      </c>
      <c r="R13" s="106">
        <v>15224.278473103652</v>
      </c>
      <c r="S13" s="151">
        <v>15501.267197869543</v>
      </c>
      <c r="T13" s="106">
        <v>15702.370921141954</v>
      </c>
      <c r="U13" s="106">
        <v>15895.935583422721</v>
      </c>
      <c r="V13" s="106">
        <v>16054.231785211696</v>
      </c>
      <c r="W13" s="151">
        <v>16246.463912005205</v>
      </c>
      <c r="X13" s="106">
        <v>16447.803518364708</v>
      </c>
      <c r="Y13" s="106">
        <v>16630.951867838892</v>
      </c>
      <c r="Z13" s="106">
        <v>16853.443832315617</v>
      </c>
      <c r="AA13" s="107">
        <v>17174.034668557641</v>
      </c>
    </row>
    <row r="14" spans="2:27" ht="3.75" customHeight="1">
      <c r="B14" s="3"/>
      <c r="C14" s="82"/>
      <c r="D14" s="82"/>
      <c r="E14" s="82"/>
      <c r="F14" s="109"/>
      <c r="G14" s="55"/>
      <c r="H14" s="105"/>
      <c r="I14" s="106"/>
      <c r="J14" s="106"/>
      <c r="K14" s="151"/>
      <c r="L14" s="106"/>
      <c r="M14" s="106"/>
      <c r="N14" s="106"/>
      <c r="O14" s="151"/>
      <c r="P14" s="106"/>
      <c r="Q14" s="106"/>
      <c r="R14" s="106"/>
      <c r="S14" s="151"/>
      <c r="T14" s="106"/>
      <c r="U14" s="106"/>
      <c r="V14" s="106"/>
      <c r="W14" s="151"/>
      <c r="X14" s="106"/>
      <c r="Y14" s="106"/>
      <c r="Z14" s="106"/>
      <c r="AA14" s="107"/>
    </row>
    <row r="15" spans="2:27" ht="15" customHeight="1">
      <c r="B15" s="3"/>
      <c r="C15" s="82" t="s">
        <v>31</v>
      </c>
      <c r="D15" s="82"/>
      <c r="E15" s="82"/>
      <c r="F15" s="109"/>
      <c r="G15" s="55" t="s">
        <v>189</v>
      </c>
      <c r="H15" s="155">
        <v>2494.2173141152689</v>
      </c>
      <c r="I15" s="152">
        <v>4053.0932858946107</v>
      </c>
      <c r="J15" s="152">
        <v>4474.3599628856937</v>
      </c>
      <c r="K15" s="153">
        <v>4130.5086485921784</v>
      </c>
      <c r="L15" s="152">
        <v>55.131560363664903</v>
      </c>
      <c r="M15" s="152">
        <v>159.23354706196369</v>
      </c>
      <c r="N15" s="152">
        <v>1418.8233423424572</v>
      </c>
      <c r="O15" s="153">
        <v>861.02886434718312</v>
      </c>
      <c r="P15" s="152">
        <v>1156.0879208341285</v>
      </c>
      <c r="Q15" s="152">
        <v>880.51120526251543</v>
      </c>
      <c r="R15" s="152">
        <v>967.29313270545754</v>
      </c>
      <c r="S15" s="153">
        <v>1049.2010270925093</v>
      </c>
      <c r="T15" s="152">
        <v>1129.5288375152268</v>
      </c>
      <c r="U15" s="152">
        <v>1124.6000691762929</v>
      </c>
      <c r="V15" s="152">
        <v>1129.5470661217332</v>
      </c>
      <c r="W15" s="153">
        <v>1090.6839900724408</v>
      </c>
      <c r="X15" s="152">
        <v>1029.6107402828457</v>
      </c>
      <c r="Y15" s="152">
        <v>976.80549170443555</v>
      </c>
      <c r="Z15" s="152">
        <v>1048.6021096317854</v>
      </c>
      <c r="AA15" s="154">
        <v>1075.4903069731117</v>
      </c>
    </row>
    <row r="16" spans="2:27" ht="4.3499999999999996" customHeight="1">
      <c r="B16" s="8"/>
      <c r="C16" s="82"/>
      <c r="D16" s="82"/>
      <c r="E16" s="82"/>
      <c r="F16" s="109"/>
      <c r="G16" s="55"/>
      <c r="H16" s="155"/>
      <c r="I16" s="152"/>
      <c r="J16" s="152"/>
      <c r="K16" s="153"/>
      <c r="L16" s="152"/>
      <c r="M16" s="152"/>
      <c r="N16" s="152"/>
      <c r="O16" s="153"/>
      <c r="P16" s="152"/>
      <c r="Q16" s="152"/>
      <c r="R16" s="152"/>
      <c r="S16" s="153"/>
      <c r="T16" s="152"/>
      <c r="U16" s="152"/>
      <c r="V16" s="152"/>
      <c r="W16" s="153"/>
      <c r="X16" s="152"/>
      <c r="Y16" s="152"/>
      <c r="Z16" s="152"/>
      <c r="AA16" s="154"/>
    </row>
    <row r="17" spans="2:27" ht="15" customHeight="1">
      <c r="B17" s="8" t="s">
        <v>51</v>
      </c>
      <c r="C17" s="9"/>
      <c r="D17" s="9"/>
      <c r="E17" s="9"/>
      <c r="F17" s="94"/>
      <c r="G17" s="55"/>
      <c r="H17" s="155"/>
      <c r="I17" s="152"/>
      <c r="J17" s="152"/>
      <c r="K17" s="153"/>
      <c r="L17" s="152"/>
      <c r="M17" s="152"/>
      <c r="N17" s="152"/>
      <c r="O17" s="153"/>
      <c r="P17" s="152"/>
      <c r="Q17" s="152"/>
      <c r="R17" s="152"/>
      <c r="S17" s="153"/>
      <c r="T17" s="152"/>
      <c r="U17" s="152"/>
      <c r="V17" s="152"/>
      <c r="W17" s="153"/>
      <c r="X17" s="152"/>
      <c r="Y17" s="152"/>
      <c r="Z17" s="152"/>
      <c r="AA17" s="154"/>
    </row>
    <row r="18" spans="2:27" ht="15" customHeight="1">
      <c r="B18" s="8"/>
      <c r="C18" s="102" t="s">
        <v>29</v>
      </c>
      <c r="D18" s="9"/>
      <c r="E18" s="9"/>
      <c r="F18" s="94"/>
      <c r="G18" s="55" t="s">
        <v>190</v>
      </c>
      <c r="H18" s="155">
        <v>78512.418521999993</v>
      </c>
      <c r="I18" s="152">
        <v>92806.241886494288</v>
      </c>
      <c r="J18" s="152">
        <v>101396.23792462199</v>
      </c>
      <c r="K18" s="153">
        <v>107667.86917126947</v>
      </c>
      <c r="L18" s="156"/>
      <c r="M18" s="156"/>
      <c r="N18" s="156"/>
      <c r="O18" s="157"/>
      <c r="P18" s="158"/>
      <c r="Q18" s="158"/>
      <c r="R18" s="158"/>
      <c r="S18" s="157"/>
      <c r="T18" s="158"/>
      <c r="U18" s="158"/>
      <c r="V18" s="158"/>
      <c r="W18" s="157"/>
      <c r="X18" s="158"/>
      <c r="Y18" s="158"/>
      <c r="Z18" s="158"/>
      <c r="AA18" s="159"/>
    </row>
    <row r="19" spans="2:27" ht="15" customHeight="1">
      <c r="B19" s="3"/>
      <c r="C19" s="82" t="s">
        <v>30</v>
      </c>
      <c r="D19" s="82"/>
      <c r="E19" s="82"/>
      <c r="F19" s="109"/>
      <c r="G19" s="55" t="s">
        <v>190</v>
      </c>
      <c r="H19" s="155">
        <v>76850.702243000007</v>
      </c>
      <c r="I19" s="152">
        <v>91267.23759998662</v>
      </c>
      <c r="J19" s="152">
        <v>98822.53804886654</v>
      </c>
      <c r="K19" s="153">
        <v>105444.98938409127</v>
      </c>
      <c r="L19" s="156"/>
      <c r="M19" s="156"/>
      <c r="N19" s="156"/>
      <c r="O19" s="157"/>
      <c r="P19" s="158"/>
      <c r="Q19" s="158"/>
      <c r="R19" s="158"/>
      <c r="S19" s="157"/>
      <c r="T19" s="158"/>
      <c r="U19" s="158"/>
      <c r="V19" s="158"/>
      <c r="W19" s="157"/>
      <c r="X19" s="158"/>
      <c r="Y19" s="158"/>
      <c r="Z19" s="158"/>
      <c r="AA19" s="159"/>
    </row>
    <row r="20" spans="2:27" ht="3.75" customHeight="1">
      <c r="B20" s="3"/>
      <c r="C20" s="82"/>
      <c r="D20" s="108"/>
      <c r="E20" s="82"/>
      <c r="F20" s="109"/>
      <c r="G20" s="55"/>
      <c r="H20" s="155"/>
      <c r="I20" s="152"/>
      <c r="J20" s="152"/>
      <c r="K20" s="153"/>
      <c r="L20" s="158"/>
      <c r="M20" s="158"/>
      <c r="N20" s="158"/>
      <c r="O20" s="157"/>
      <c r="P20" s="158"/>
      <c r="Q20" s="158"/>
      <c r="R20" s="158"/>
      <c r="S20" s="157"/>
      <c r="T20" s="158"/>
      <c r="U20" s="158"/>
      <c r="V20" s="158"/>
      <c r="W20" s="157"/>
      <c r="X20" s="158"/>
      <c r="Y20" s="158"/>
      <c r="Z20" s="158"/>
      <c r="AA20" s="159"/>
    </row>
    <row r="21" spans="2:27" ht="15" customHeight="1">
      <c r="B21" s="3"/>
      <c r="C21" s="102" t="s">
        <v>80</v>
      </c>
      <c r="D21" s="82"/>
      <c r="E21" s="82"/>
      <c r="F21" s="109"/>
      <c r="G21" s="55" t="s">
        <v>190</v>
      </c>
      <c r="H21" s="155">
        <v>1661.7162789999893</v>
      </c>
      <c r="I21" s="152">
        <v>1539.0042865076684</v>
      </c>
      <c r="J21" s="152">
        <v>2573.6998757554593</v>
      </c>
      <c r="K21" s="153">
        <v>2222.8797871782008</v>
      </c>
      <c r="L21" s="158"/>
      <c r="M21" s="158"/>
      <c r="N21" s="158"/>
      <c r="O21" s="157"/>
      <c r="P21" s="158"/>
      <c r="Q21" s="158"/>
      <c r="R21" s="158"/>
      <c r="S21" s="157"/>
      <c r="T21" s="158"/>
      <c r="U21" s="158"/>
      <c r="V21" s="158"/>
      <c r="W21" s="157"/>
      <c r="X21" s="158"/>
      <c r="Y21" s="158"/>
      <c r="Z21" s="158"/>
      <c r="AA21" s="159"/>
    </row>
    <row r="22" spans="2:27" ht="15" customHeight="1">
      <c r="B22" s="8"/>
      <c r="C22" s="102" t="s">
        <v>80</v>
      </c>
      <c r="D22" s="82"/>
      <c r="E22" s="82"/>
      <c r="F22" s="109"/>
      <c r="G22" s="55" t="s">
        <v>164</v>
      </c>
      <c r="H22" s="160">
        <v>1.8149857647835008</v>
      </c>
      <c r="I22" s="161">
        <v>1.5833832291200802</v>
      </c>
      <c r="J22" s="161">
        <v>2.4379006349797483</v>
      </c>
      <c r="K22" s="162">
        <v>1.9902002809031138</v>
      </c>
      <c r="L22" s="158"/>
      <c r="M22" s="158"/>
      <c r="N22" s="158"/>
      <c r="O22" s="157"/>
      <c r="P22" s="158"/>
      <c r="Q22" s="158"/>
      <c r="R22" s="158"/>
      <c r="S22" s="157"/>
      <c r="T22" s="158"/>
      <c r="U22" s="158"/>
      <c r="V22" s="158"/>
      <c r="W22" s="157"/>
      <c r="X22" s="158"/>
      <c r="Y22" s="158"/>
      <c r="Z22" s="158"/>
      <c r="AA22" s="159"/>
    </row>
    <row r="23" spans="2:27" ht="15" customHeight="1">
      <c r="B23" s="3"/>
      <c r="C23" s="102" t="s">
        <v>52</v>
      </c>
      <c r="D23" s="82"/>
      <c r="E23" s="82"/>
      <c r="F23" s="109"/>
      <c r="G23" s="55" t="s">
        <v>190</v>
      </c>
      <c r="H23" s="155">
        <v>-327.00453078712462</v>
      </c>
      <c r="I23" s="152">
        <v>-418.11439537580623</v>
      </c>
      <c r="J23" s="152">
        <v>251.41260317113165</v>
      </c>
      <c r="K23" s="153">
        <v>-54.210324568109627</v>
      </c>
      <c r="L23" s="158"/>
      <c r="M23" s="158"/>
      <c r="N23" s="158"/>
      <c r="O23" s="157"/>
      <c r="P23" s="158"/>
      <c r="Q23" s="158"/>
      <c r="R23" s="158"/>
      <c r="S23" s="157"/>
      <c r="T23" s="158"/>
      <c r="U23" s="158"/>
      <c r="V23" s="158"/>
      <c r="W23" s="157"/>
      <c r="X23" s="158"/>
      <c r="Y23" s="158"/>
      <c r="Z23" s="158"/>
      <c r="AA23" s="159"/>
    </row>
    <row r="24" spans="2:27" ht="15" customHeight="1">
      <c r="B24" s="3"/>
      <c r="C24" s="102" t="s">
        <v>52</v>
      </c>
      <c r="D24" s="82"/>
      <c r="E24" s="82"/>
      <c r="F24" s="109"/>
      <c r="G24" s="55" t="s">
        <v>164</v>
      </c>
      <c r="H24" s="160">
        <v>-0.35716600715707564</v>
      </c>
      <c r="I24" s="161">
        <v>-0.430171200493557</v>
      </c>
      <c r="J24" s="161">
        <v>0.23814701577545166</v>
      </c>
      <c r="K24" s="162">
        <v>-4.8535869463395158E-2</v>
      </c>
      <c r="L24" s="158"/>
      <c r="M24" s="158"/>
      <c r="N24" s="158"/>
      <c r="O24" s="157"/>
      <c r="P24" s="158"/>
      <c r="Q24" s="158"/>
      <c r="R24" s="158"/>
      <c r="S24" s="157"/>
      <c r="T24" s="158"/>
      <c r="U24" s="158"/>
      <c r="V24" s="158"/>
      <c r="W24" s="157"/>
      <c r="X24" s="158"/>
      <c r="Y24" s="158"/>
      <c r="Z24" s="158"/>
      <c r="AA24" s="159"/>
    </row>
    <row r="25" spans="2:27" ht="15" customHeight="1" thickBot="1">
      <c r="B25" s="77"/>
      <c r="C25" s="133" t="s">
        <v>53</v>
      </c>
      <c r="D25" s="111"/>
      <c r="E25" s="111"/>
      <c r="F25" s="112"/>
      <c r="G25" s="113" t="s">
        <v>191</v>
      </c>
      <c r="H25" s="114">
        <v>91555.334000000032</v>
      </c>
      <c r="I25" s="115">
        <v>97197.207738705561</v>
      </c>
      <c r="J25" s="115">
        <v>105570.33534620819</v>
      </c>
      <c r="K25" s="163">
        <v>111691.26084986288</v>
      </c>
      <c r="L25" s="164"/>
      <c r="M25" s="164"/>
      <c r="N25" s="164"/>
      <c r="O25" s="165"/>
      <c r="P25" s="164"/>
      <c r="Q25" s="164"/>
      <c r="R25" s="164"/>
      <c r="S25" s="165"/>
      <c r="T25" s="164"/>
      <c r="U25" s="164"/>
      <c r="V25" s="164"/>
      <c r="W25" s="165"/>
      <c r="X25" s="164"/>
      <c r="Y25" s="164"/>
      <c r="Z25" s="164"/>
      <c r="AA25" s="166"/>
    </row>
    <row r="26" spans="2:27" ht="15" thickBot="1"/>
    <row r="27" spans="2:27" ht="30" customHeight="1">
      <c r="B27" s="86" t="str">
        <f>"Strednodobá predikcia "&amp;Súhrn!$H$3&amp;" - obchodná a platobná bilancia [zmena oproti predchádzajúcemu obdobiu]"</f>
        <v>Strednodobá predikcia P2Q-2021 - obchodná a platobná bilancia [zmena oproti predchádzajúcemu obdobiu]</v>
      </c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8"/>
    </row>
    <row r="28" spans="2:27">
      <c r="B28" s="282" t="s">
        <v>27</v>
      </c>
      <c r="C28" s="283"/>
      <c r="D28" s="283"/>
      <c r="E28" s="283"/>
      <c r="F28" s="284"/>
      <c r="G28" s="285" t="s">
        <v>63</v>
      </c>
      <c r="H28" s="135" t="str">
        <f t="shared" ref="H28:L28" si="0">H$3</f>
        <v>Skutočnosť</v>
      </c>
      <c r="I28" s="271">
        <f t="shared" si="0"/>
        <v>2021</v>
      </c>
      <c r="J28" s="271">
        <f t="shared" si="0"/>
        <v>2022</v>
      </c>
      <c r="K28" s="286">
        <f t="shared" si="0"/>
        <v>2023</v>
      </c>
      <c r="L28" s="288">
        <f t="shared" si="0"/>
        <v>2020</v>
      </c>
      <c r="M28" s="289"/>
      <c r="N28" s="289"/>
      <c r="O28" s="289"/>
      <c r="P28" s="288">
        <f>P$3</f>
        <v>2021</v>
      </c>
      <c r="Q28" s="289"/>
      <c r="R28" s="289"/>
      <c r="S28" s="289"/>
      <c r="T28" s="288">
        <f>T$3</f>
        <v>2022</v>
      </c>
      <c r="U28" s="289"/>
      <c r="V28" s="289"/>
      <c r="W28" s="289"/>
      <c r="X28" s="288">
        <f>X$3</f>
        <v>2023</v>
      </c>
      <c r="Y28" s="289"/>
      <c r="Z28" s="289"/>
      <c r="AA28" s="290"/>
    </row>
    <row r="29" spans="2:27">
      <c r="B29" s="277"/>
      <c r="C29" s="278"/>
      <c r="D29" s="278"/>
      <c r="E29" s="278"/>
      <c r="F29" s="279"/>
      <c r="G29" s="281"/>
      <c r="H29" s="136">
        <f>$H$4</f>
        <v>2020</v>
      </c>
      <c r="I29" s="272"/>
      <c r="J29" s="272"/>
      <c r="K29" s="287"/>
      <c r="L29" s="137" t="s">
        <v>3</v>
      </c>
      <c r="M29" s="137" t="s">
        <v>4</v>
      </c>
      <c r="N29" s="137" t="s">
        <v>5</v>
      </c>
      <c r="O29" s="138" t="s">
        <v>6</v>
      </c>
      <c r="P29" s="139" t="s">
        <v>3</v>
      </c>
      <c r="Q29" s="137" t="s">
        <v>4</v>
      </c>
      <c r="R29" s="137" t="s">
        <v>5</v>
      </c>
      <c r="S29" s="138" t="s">
        <v>6</v>
      </c>
      <c r="T29" s="139" t="s">
        <v>3</v>
      </c>
      <c r="U29" s="137" t="s">
        <v>4</v>
      </c>
      <c r="V29" s="137" t="s">
        <v>5</v>
      </c>
      <c r="W29" s="138" t="s">
        <v>6</v>
      </c>
      <c r="X29" s="137" t="s">
        <v>3</v>
      </c>
      <c r="Y29" s="137" t="s">
        <v>4</v>
      </c>
      <c r="Z29" s="137" t="s">
        <v>5</v>
      </c>
      <c r="AA29" s="140" t="s">
        <v>6</v>
      </c>
    </row>
    <row r="30" spans="2:27" ht="4.3499999999999996" customHeight="1">
      <c r="B30" s="8"/>
      <c r="C30" s="9"/>
      <c r="D30" s="9"/>
      <c r="E30" s="9"/>
      <c r="F30" s="141"/>
      <c r="G30" s="142"/>
      <c r="H30" s="96"/>
      <c r="I30" s="97"/>
      <c r="J30" s="97"/>
      <c r="K30" s="143"/>
      <c r="L30" s="144"/>
      <c r="M30" s="144"/>
      <c r="N30" s="144"/>
      <c r="O30" s="145"/>
      <c r="P30" s="144"/>
      <c r="Q30" s="144"/>
      <c r="R30" s="144"/>
      <c r="S30" s="145"/>
      <c r="T30" s="144"/>
      <c r="U30" s="144"/>
      <c r="V30" s="144"/>
      <c r="W30" s="145"/>
      <c r="X30" s="144"/>
      <c r="Y30" s="144"/>
      <c r="Z30" s="144"/>
      <c r="AA30" s="146"/>
    </row>
    <row r="31" spans="2:27">
      <c r="B31" s="8" t="s">
        <v>46</v>
      </c>
      <c r="C31" s="9"/>
      <c r="D31" s="9"/>
      <c r="E31" s="9"/>
      <c r="F31" s="94"/>
      <c r="G31" s="95"/>
      <c r="H31" s="96"/>
      <c r="I31" s="97"/>
      <c r="J31" s="97"/>
      <c r="K31" s="143"/>
      <c r="L31" s="144"/>
      <c r="M31" s="144"/>
      <c r="N31" s="144"/>
      <c r="O31" s="145"/>
      <c r="P31" s="144"/>
      <c r="Q31" s="144"/>
      <c r="R31" s="144"/>
      <c r="S31" s="145"/>
      <c r="T31" s="144"/>
      <c r="U31" s="144"/>
      <c r="V31" s="144"/>
      <c r="W31" s="145"/>
      <c r="X31" s="144"/>
      <c r="Y31" s="144"/>
      <c r="Z31" s="144"/>
      <c r="AA31" s="146"/>
    </row>
    <row r="32" spans="2:27">
      <c r="B32" s="8"/>
      <c r="C32" s="102" t="s">
        <v>29</v>
      </c>
      <c r="D32" s="9"/>
      <c r="E32" s="9"/>
      <c r="F32" s="94"/>
      <c r="G32" s="55" t="s">
        <v>182</v>
      </c>
      <c r="H32" s="27">
        <v>-7.6367770538460036</v>
      </c>
      <c r="I32" s="242">
        <v>15.763918885132796</v>
      </c>
      <c r="J32" s="242">
        <v>6.7101005302916406</v>
      </c>
      <c r="K32" s="167">
        <v>4.430249946013177</v>
      </c>
      <c r="L32" s="179">
        <v>-1.8110483895763281</v>
      </c>
      <c r="M32" s="179">
        <v>-25.619562814506097</v>
      </c>
      <c r="N32" s="179">
        <v>35.705923625277791</v>
      </c>
      <c r="O32" s="162">
        <v>1.9399611999964463</v>
      </c>
      <c r="P32" s="179">
        <v>4.6771089728708546</v>
      </c>
      <c r="Q32" s="179">
        <v>-1.4733790379537481</v>
      </c>
      <c r="R32" s="179">
        <v>4.4443300322737542</v>
      </c>
      <c r="S32" s="162">
        <v>2.1002648462764171</v>
      </c>
      <c r="T32" s="179">
        <v>1.5827329755867936</v>
      </c>
      <c r="U32" s="179">
        <v>1.1533194867164838</v>
      </c>
      <c r="V32" s="179">
        <v>0.96980011205498329</v>
      </c>
      <c r="W32" s="162">
        <v>0.98138997464324973</v>
      </c>
      <c r="X32" s="179">
        <v>0.93472907009387995</v>
      </c>
      <c r="Y32" s="179">
        <v>0.85352532994056673</v>
      </c>
      <c r="Z32" s="179">
        <v>1.5733791251945917</v>
      </c>
      <c r="AA32" s="168">
        <v>1.9296380931403974</v>
      </c>
    </row>
    <row r="33" spans="2:27">
      <c r="B33" s="3"/>
      <c r="C33" s="82"/>
      <c r="D33" s="108" t="s">
        <v>47</v>
      </c>
      <c r="E33" s="82"/>
      <c r="F33" s="109"/>
      <c r="G33" s="55" t="s">
        <v>182</v>
      </c>
      <c r="H33" s="27">
        <v>-10.228379014536245</v>
      </c>
      <c r="I33" s="242">
        <v>19.372664304222155</v>
      </c>
      <c r="J33" s="242">
        <v>7.3734796424785145</v>
      </c>
      <c r="K33" s="167">
        <v>4.1712806079065246</v>
      </c>
      <c r="L33" s="243">
        <v>-2.6090747192603629</v>
      </c>
      <c r="M33" s="243">
        <v>-28.204559083208011</v>
      </c>
      <c r="N33" s="243">
        <v>38.77208905622183</v>
      </c>
      <c r="O33" s="169">
        <v>4.3650365197804177</v>
      </c>
      <c r="P33" s="243">
        <v>5.4761763511724411</v>
      </c>
      <c r="Q33" s="243">
        <v>-1.435104876958377</v>
      </c>
      <c r="R33" s="243">
        <v>5.242710671027325</v>
      </c>
      <c r="S33" s="169">
        <v>2.479886541208586</v>
      </c>
      <c r="T33" s="243">
        <v>1.5967171954744686</v>
      </c>
      <c r="U33" s="243">
        <v>1.1513246238960733</v>
      </c>
      <c r="V33" s="243">
        <v>0.91322559084599675</v>
      </c>
      <c r="W33" s="169">
        <v>0.9032573891727651</v>
      </c>
      <c r="X33" s="243">
        <v>0.8352185689912659</v>
      </c>
      <c r="Y33" s="243">
        <v>0.82475023194774622</v>
      </c>
      <c r="Z33" s="243">
        <v>1.5192027003196387</v>
      </c>
      <c r="AA33" s="124">
        <v>1.8697098267252557</v>
      </c>
    </row>
    <row r="34" spans="2:27" ht="15" customHeight="1">
      <c r="B34" s="3"/>
      <c r="C34" s="82"/>
      <c r="D34" s="108" t="s">
        <v>48</v>
      </c>
      <c r="E34" s="82"/>
      <c r="F34" s="109"/>
      <c r="G34" s="55" t="s">
        <v>182</v>
      </c>
      <c r="H34" s="27">
        <v>-5.2143023814593761</v>
      </c>
      <c r="I34" s="242">
        <v>12.536705132156527</v>
      </c>
      <c r="J34" s="242">
        <v>6.067657588002902</v>
      </c>
      <c r="K34" s="167">
        <v>4.6841338489014532</v>
      </c>
      <c r="L34" s="243">
        <v>0.20243215186911812</v>
      </c>
      <c r="M34" s="243">
        <v>-24.341192404314</v>
      </c>
      <c r="N34" s="243">
        <v>31.74327056694375</v>
      </c>
      <c r="O34" s="169">
        <v>1.2578119355783883</v>
      </c>
      <c r="P34" s="243">
        <v>3.7217479580680504</v>
      </c>
      <c r="Q34" s="243">
        <v>-1.510071567437052</v>
      </c>
      <c r="R34" s="243">
        <v>3.6783588842638153</v>
      </c>
      <c r="S34" s="169">
        <v>1.7305581217732708</v>
      </c>
      <c r="T34" s="243">
        <v>1.5690136810818416</v>
      </c>
      <c r="U34" s="243">
        <v>1.1552770914706514</v>
      </c>
      <c r="V34" s="243">
        <v>1.025315821286398</v>
      </c>
      <c r="W34" s="169">
        <v>1.0579752137027896</v>
      </c>
      <c r="X34" s="243">
        <v>1.0321195226258766</v>
      </c>
      <c r="Y34" s="243">
        <v>0.88163249615216444</v>
      </c>
      <c r="Z34" s="243">
        <v>1.6262681605866192</v>
      </c>
      <c r="AA34" s="124">
        <v>1.9880806541526113</v>
      </c>
    </row>
    <row r="35" spans="2:27" ht="4.3499999999999996" customHeight="1">
      <c r="B35" s="3"/>
      <c r="C35" s="82"/>
      <c r="D35" s="82"/>
      <c r="E35" s="82"/>
      <c r="F35" s="109"/>
      <c r="G35" s="55"/>
      <c r="H35" s="160"/>
      <c r="K35" s="109"/>
      <c r="O35" s="109"/>
      <c r="S35" s="109"/>
      <c r="W35" s="109"/>
      <c r="AA35" s="4"/>
    </row>
    <row r="36" spans="2:27" ht="15" customHeight="1">
      <c r="B36" s="3"/>
      <c r="C36" s="82" t="s">
        <v>30</v>
      </c>
      <c r="D36" s="82"/>
      <c r="E36" s="82"/>
      <c r="F36" s="109"/>
      <c r="G36" s="55" t="s">
        <v>182</v>
      </c>
      <c r="H36" s="27">
        <v>-8.5130094108598513</v>
      </c>
      <c r="I36" s="179">
        <v>14.222681254332798</v>
      </c>
      <c r="J36" s="179">
        <v>6.5372804220683634</v>
      </c>
      <c r="K36" s="162">
        <v>5.0192202926227338</v>
      </c>
      <c r="L36" s="179">
        <v>0.64066842254911194</v>
      </c>
      <c r="M36" s="179">
        <v>-26.193429270463142</v>
      </c>
      <c r="N36" s="179">
        <v>27.796028206136086</v>
      </c>
      <c r="O36" s="162">
        <v>4.9521105260667042</v>
      </c>
      <c r="P36" s="179">
        <v>3.4277959962262656</v>
      </c>
      <c r="Q36" s="179">
        <v>-0.24766713060793677</v>
      </c>
      <c r="R36" s="179">
        <v>4.217872365721135</v>
      </c>
      <c r="S36" s="162">
        <v>1.8193881914025667</v>
      </c>
      <c r="T36" s="179">
        <v>1.2973373125266079</v>
      </c>
      <c r="U36" s="179">
        <v>1.2327097815537371</v>
      </c>
      <c r="V36" s="179">
        <v>0.99582815341838682</v>
      </c>
      <c r="W36" s="162">
        <v>1.1973922475106065</v>
      </c>
      <c r="X36" s="179">
        <v>1.2392826368248961</v>
      </c>
      <c r="Y36" s="179">
        <v>1.1135125080360382</v>
      </c>
      <c r="Z36" s="179">
        <v>1.3378185821521242</v>
      </c>
      <c r="AA36" s="168">
        <v>1.9022274582676459</v>
      </c>
    </row>
    <row r="37" spans="2:27" ht="15" customHeight="1">
      <c r="B37" s="3"/>
      <c r="C37" s="82"/>
      <c r="D37" s="108" t="s">
        <v>49</v>
      </c>
      <c r="E37" s="82"/>
      <c r="F37" s="109"/>
      <c r="G37" s="55" t="s">
        <v>182</v>
      </c>
      <c r="H37" s="27">
        <v>-8.1787695721772309</v>
      </c>
      <c r="I37" s="242">
        <v>18.721712262457572</v>
      </c>
      <c r="J37" s="242">
        <v>6.5372804220683634</v>
      </c>
      <c r="K37" s="167">
        <v>5.0192202926227338</v>
      </c>
      <c r="L37" s="243">
        <v>-2.5593139385080264</v>
      </c>
      <c r="M37" s="243">
        <v>-29.125207649867662</v>
      </c>
      <c r="N37" s="243">
        <v>45.634878387208317</v>
      </c>
      <c r="O37" s="169">
        <v>3.8256882523708242</v>
      </c>
      <c r="P37" s="243">
        <v>3.1261652096250145</v>
      </c>
      <c r="Q37" s="243">
        <v>-0.24766713060793677</v>
      </c>
      <c r="R37" s="243">
        <v>4.217872365721135</v>
      </c>
      <c r="S37" s="169">
        <v>1.8193881914025667</v>
      </c>
      <c r="T37" s="242">
        <v>1.2973373125266079</v>
      </c>
      <c r="U37" s="243">
        <v>1.2327097815537371</v>
      </c>
      <c r="V37" s="243">
        <v>0.99582815341838682</v>
      </c>
      <c r="W37" s="169">
        <v>1.1973922475106065</v>
      </c>
      <c r="X37" s="243">
        <v>1.2392826368248961</v>
      </c>
      <c r="Y37" s="243">
        <v>1.1135125080360382</v>
      </c>
      <c r="Z37" s="243">
        <v>1.3378185821521242</v>
      </c>
      <c r="AA37" s="124">
        <v>1.9022274582676459</v>
      </c>
    </row>
    <row r="38" spans="2:27" ht="15" customHeight="1">
      <c r="B38" s="3"/>
      <c r="C38" s="82"/>
      <c r="D38" s="108" t="s">
        <v>50</v>
      </c>
      <c r="E38" s="82"/>
      <c r="F38" s="109"/>
      <c r="G38" s="55" t="s">
        <v>182</v>
      </c>
      <c r="H38" s="27">
        <v>-8.6399011317293599</v>
      </c>
      <c r="I38" s="242">
        <v>12.354807703059521</v>
      </c>
      <c r="J38" s="242">
        <v>6.5372804220683776</v>
      </c>
      <c r="K38" s="167">
        <v>5.0192202926227623</v>
      </c>
      <c r="L38" s="243">
        <v>1.8455275175322186</v>
      </c>
      <c r="M38" s="243">
        <v>-25.68987518428996</v>
      </c>
      <c r="N38" s="243">
        <v>21.214525710862333</v>
      </c>
      <c r="O38" s="169">
        <v>6.4006628948567936</v>
      </c>
      <c r="P38" s="243">
        <v>3.1091724909684046</v>
      </c>
      <c r="Q38" s="243">
        <v>-0.24766713060793677</v>
      </c>
      <c r="R38" s="243">
        <v>4.217872365721135</v>
      </c>
      <c r="S38" s="169">
        <v>1.8193881914025667</v>
      </c>
      <c r="T38" s="242">
        <v>1.2973373125266079</v>
      </c>
      <c r="U38" s="243">
        <v>1.2327097815537371</v>
      </c>
      <c r="V38" s="243">
        <v>0.99582815341838682</v>
      </c>
      <c r="W38" s="169">
        <v>1.1973922475106065</v>
      </c>
      <c r="X38" s="243">
        <v>1.2392826368248961</v>
      </c>
      <c r="Y38" s="243">
        <v>1.1135125080360382</v>
      </c>
      <c r="Z38" s="243">
        <v>1.3378185821521242</v>
      </c>
      <c r="AA38" s="124">
        <v>1.9022274582676459</v>
      </c>
    </row>
    <row r="39" spans="2:27" ht="4.3499999999999996" customHeight="1">
      <c r="B39" s="8"/>
      <c r="C39" s="82"/>
      <c r="D39" s="82"/>
      <c r="E39" s="82"/>
      <c r="F39" s="109"/>
      <c r="G39" s="55"/>
      <c r="H39" s="170"/>
      <c r="K39" s="109"/>
      <c r="O39" s="109"/>
      <c r="S39" s="109"/>
      <c r="W39" s="109"/>
      <c r="AA39" s="4"/>
    </row>
    <row r="40" spans="2:27" ht="15" customHeight="1">
      <c r="B40" s="8" t="s">
        <v>51</v>
      </c>
      <c r="C40" s="9"/>
      <c r="D40" s="9"/>
      <c r="E40" s="9"/>
      <c r="F40" s="94"/>
      <c r="G40" s="55"/>
      <c r="H40" s="170"/>
      <c r="K40" s="109"/>
      <c r="O40" s="109"/>
      <c r="S40" s="109"/>
      <c r="W40" s="109"/>
      <c r="AA40" s="4"/>
    </row>
    <row r="41" spans="2:27" ht="15" customHeight="1">
      <c r="B41" s="8"/>
      <c r="C41" s="102" t="s">
        <v>29</v>
      </c>
      <c r="D41" s="9"/>
      <c r="E41" s="9"/>
      <c r="F41" s="94"/>
      <c r="G41" s="55" t="s">
        <v>182</v>
      </c>
      <c r="H41" s="160"/>
      <c r="I41" s="179"/>
      <c r="J41" s="179"/>
      <c r="K41" s="162"/>
      <c r="L41" s="244"/>
      <c r="M41" s="244"/>
      <c r="N41" s="244"/>
      <c r="O41" s="171"/>
      <c r="P41" s="244"/>
      <c r="Q41" s="244"/>
      <c r="R41" s="244"/>
      <c r="S41" s="171"/>
      <c r="T41" s="244"/>
      <c r="U41" s="244"/>
      <c r="V41" s="244"/>
      <c r="W41" s="171"/>
      <c r="X41" s="244"/>
      <c r="Y41" s="244"/>
      <c r="Z41" s="244"/>
      <c r="AA41" s="172"/>
    </row>
    <row r="42" spans="2:27" ht="15" customHeight="1" thickBot="1">
      <c r="B42" s="77"/>
      <c r="C42" s="111" t="s">
        <v>30</v>
      </c>
      <c r="D42" s="111"/>
      <c r="E42" s="111"/>
      <c r="F42" s="112"/>
      <c r="G42" s="113" t="s">
        <v>182</v>
      </c>
      <c r="H42" s="173"/>
      <c r="I42" s="174"/>
      <c r="J42" s="174"/>
      <c r="K42" s="175"/>
      <c r="L42" s="176"/>
      <c r="M42" s="176"/>
      <c r="N42" s="176"/>
      <c r="O42" s="177"/>
      <c r="P42" s="176"/>
      <c r="Q42" s="176"/>
      <c r="R42" s="176"/>
      <c r="S42" s="177"/>
      <c r="T42" s="176"/>
      <c r="U42" s="176"/>
      <c r="V42" s="176"/>
      <c r="W42" s="177"/>
      <c r="X42" s="176"/>
      <c r="Y42" s="176"/>
      <c r="Z42" s="176"/>
      <c r="AA42" s="178"/>
    </row>
    <row r="43" spans="2:27">
      <c r="B43" s="72" t="s">
        <v>142</v>
      </c>
    </row>
    <row r="44" spans="2:27"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</row>
    <row r="45" spans="2:27"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</row>
  </sheetData>
  <mergeCells count="18">
    <mergeCell ref="B28:F29"/>
    <mergeCell ref="B3:F4"/>
    <mergeCell ref="G3:G4"/>
    <mergeCell ref="K3:K4"/>
    <mergeCell ref="I3:I4"/>
    <mergeCell ref="I28:I29"/>
    <mergeCell ref="G28:G29"/>
    <mergeCell ref="K28:K29"/>
    <mergeCell ref="J3:J4"/>
    <mergeCell ref="J28:J29"/>
    <mergeCell ref="X3:AA3"/>
    <mergeCell ref="X28:AA28"/>
    <mergeCell ref="L3:O3"/>
    <mergeCell ref="P3:S3"/>
    <mergeCell ref="T3:W3"/>
    <mergeCell ref="T28:W28"/>
    <mergeCell ref="P28:S28"/>
    <mergeCell ref="L28:O28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R54"/>
  <sheetViews>
    <sheetView showGridLines="0" topLeftCell="A16" zoomScale="70" zoomScaleNormal="70" workbookViewId="0">
      <selection activeCell="O24" sqref="O24"/>
    </sheetView>
  </sheetViews>
  <sheetFormatPr defaultColWidth="9.140625" defaultRowHeight="14.25"/>
  <cols>
    <col min="1" max="5" width="3.140625" style="72" customWidth="1"/>
    <col min="6" max="6" width="31.5703125" style="72" customWidth="1"/>
    <col min="7" max="7" width="25.5703125" style="72" customWidth="1"/>
    <col min="8" max="8" width="10.85546875" style="72" customWidth="1"/>
    <col min="9" max="10" width="9.140625" style="72" customWidth="1"/>
    <col min="11" max="16384" width="9.140625" style="68"/>
  </cols>
  <sheetData>
    <row r="1" spans="2:11" ht="22.5" customHeight="1" thickBot="1">
      <c r="B1" s="71" t="s">
        <v>112</v>
      </c>
    </row>
    <row r="2" spans="2:11" ht="30" customHeight="1">
      <c r="B2" s="86" t="str">
        <f>"Strednodobá predikcia "&amp;Súhrn!H3&amp;" - sektor verejnej správy [objem]"</f>
        <v>Strednodobá predikcia P2Q-2021 - sektor verejnej správy [objem]</v>
      </c>
      <c r="C2" s="87"/>
      <c r="D2" s="87"/>
      <c r="E2" s="87"/>
      <c r="F2" s="87"/>
      <c r="G2" s="87"/>
      <c r="H2" s="87"/>
      <c r="I2" s="87"/>
      <c r="J2" s="87"/>
      <c r="K2" s="88"/>
    </row>
    <row r="3" spans="2:11" ht="30" customHeight="1">
      <c r="B3" s="6" t="s">
        <v>27</v>
      </c>
      <c r="C3" s="7"/>
      <c r="D3" s="7"/>
      <c r="E3" s="7"/>
      <c r="F3" s="89"/>
      <c r="G3" s="90" t="s">
        <v>63</v>
      </c>
      <c r="H3" s="91">
        <v>2020</v>
      </c>
      <c r="I3" s="92">
        <v>2021</v>
      </c>
      <c r="J3" s="92">
        <v>2022</v>
      </c>
      <c r="K3" s="93">
        <v>2023</v>
      </c>
    </row>
    <row r="4" spans="2:11" ht="4.3499999999999996" customHeight="1">
      <c r="B4" s="8"/>
      <c r="C4" s="9"/>
      <c r="D4" s="9"/>
      <c r="E4" s="9"/>
      <c r="F4" s="94"/>
      <c r="G4" s="95"/>
      <c r="H4" s="96"/>
      <c r="I4" s="97"/>
      <c r="J4" s="97"/>
      <c r="K4" s="98"/>
    </row>
    <row r="5" spans="2:11" ht="15" customHeight="1">
      <c r="B5" s="8" t="s">
        <v>94</v>
      </c>
      <c r="C5" s="9"/>
      <c r="D5" s="9"/>
      <c r="E5" s="9"/>
      <c r="F5" s="94"/>
      <c r="G5" s="95"/>
      <c r="H5" s="99"/>
      <c r="I5" s="100"/>
      <c r="J5" s="100"/>
      <c r="K5" s="101"/>
    </row>
    <row r="6" spans="2:11" ht="15" customHeight="1">
      <c r="B6" s="3"/>
      <c r="C6" s="102" t="s">
        <v>130</v>
      </c>
      <c r="D6" s="103"/>
      <c r="E6" s="103"/>
      <c r="F6" s="104"/>
      <c r="G6" s="55" t="s">
        <v>192</v>
      </c>
      <c r="H6" s="105">
        <v>-5608.7659999999523</v>
      </c>
      <c r="I6" s="106">
        <v>-6430.0227800996654</v>
      </c>
      <c r="J6" s="106">
        <v>-3865.7205489182888</v>
      </c>
      <c r="K6" s="107">
        <v>-4194.8664393969302</v>
      </c>
    </row>
    <row r="7" spans="2:11" ht="15" customHeight="1">
      <c r="B7" s="3"/>
      <c r="C7" s="102" t="s">
        <v>95</v>
      </c>
      <c r="D7" s="103"/>
      <c r="E7" s="103"/>
      <c r="F7" s="104"/>
      <c r="G7" s="55" t="s">
        <v>192</v>
      </c>
      <c r="H7" s="105">
        <v>-4474.2919999999522</v>
      </c>
      <c r="I7" s="106">
        <v>-5266.6935389936352</v>
      </c>
      <c r="J7" s="106">
        <v>-2661.2283986464745</v>
      </c>
      <c r="K7" s="107">
        <v>-2936.1350302215242</v>
      </c>
    </row>
    <row r="8" spans="2:11" ht="15" customHeight="1">
      <c r="B8" s="3"/>
      <c r="C8" s="82" t="s">
        <v>92</v>
      </c>
      <c r="D8" s="108"/>
      <c r="E8" s="82"/>
      <c r="F8" s="109"/>
      <c r="G8" s="55" t="s">
        <v>192</v>
      </c>
      <c r="H8" s="105">
        <v>38109.816999999988</v>
      </c>
      <c r="I8" s="106">
        <v>40094.365257819278</v>
      </c>
      <c r="J8" s="106">
        <v>43579.4161477003</v>
      </c>
      <c r="K8" s="107">
        <v>46469.045855255339</v>
      </c>
    </row>
    <row r="9" spans="2:11" ht="15" customHeight="1">
      <c r="B9" s="3"/>
      <c r="C9" s="82"/>
      <c r="D9" s="82" t="s">
        <v>96</v>
      </c>
      <c r="E9" s="82"/>
      <c r="F9" s="109"/>
      <c r="G9" s="55" t="s">
        <v>192</v>
      </c>
      <c r="H9" s="105">
        <v>37507.792999999991</v>
      </c>
      <c r="I9" s="106">
        <v>39189.193391342254</v>
      </c>
      <c r="J9" s="106">
        <v>41818.309939058694</v>
      </c>
      <c r="K9" s="107">
        <v>44244.495945667462</v>
      </c>
    </row>
    <row r="10" spans="2:11" ht="15" customHeight="1">
      <c r="B10" s="3"/>
      <c r="C10" s="82"/>
      <c r="D10" s="82" t="s">
        <v>97</v>
      </c>
      <c r="E10" s="82"/>
      <c r="F10" s="109"/>
      <c r="G10" s="55" t="s">
        <v>192</v>
      </c>
      <c r="H10" s="105">
        <v>602.024</v>
      </c>
      <c r="I10" s="106">
        <v>905.17186647702465</v>
      </c>
      <c r="J10" s="106">
        <v>1761.1062086416027</v>
      </c>
      <c r="K10" s="107">
        <v>2224.549909587874</v>
      </c>
    </row>
    <row r="11" spans="2:11" ht="6" customHeight="1">
      <c r="B11" s="3"/>
      <c r="C11" s="82"/>
      <c r="D11" s="108"/>
      <c r="E11" s="82"/>
      <c r="F11" s="109"/>
      <c r="G11" s="55"/>
      <c r="H11" s="105"/>
      <c r="I11" s="106"/>
      <c r="J11" s="106"/>
      <c r="K11" s="107"/>
    </row>
    <row r="12" spans="2:11" ht="15" customHeight="1">
      <c r="B12" s="3"/>
      <c r="C12" s="82" t="s">
        <v>93</v>
      </c>
      <c r="D12" s="108"/>
      <c r="E12" s="82"/>
      <c r="F12" s="109"/>
      <c r="G12" s="55" t="s">
        <v>192</v>
      </c>
      <c r="H12" s="105">
        <v>43718.582999999941</v>
      </c>
      <c r="I12" s="106">
        <v>46524.388037918943</v>
      </c>
      <c r="J12" s="106">
        <v>47445.136696618589</v>
      </c>
      <c r="K12" s="107">
        <v>50663.912294652269</v>
      </c>
    </row>
    <row r="13" spans="2:11" ht="15" customHeight="1">
      <c r="B13" s="3"/>
      <c r="C13" s="82" t="s">
        <v>98</v>
      </c>
      <c r="D13" s="108"/>
      <c r="E13" s="82"/>
      <c r="F13" s="109"/>
      <c r="G13" s="55" t="s">
        <v>192</v>
      </c>
      <c r="H13" s="105">
        <v>42584.108999999939</v>
      </c>
      <c r="I13" s="106">
        <v>45361.058796812911</v>
      </c>
      <c r="J13" s="106">
        <v>46240.644546346775</v>
      </c>
      <c r="K13" s="107">
        <v>49405.180885476861</v>
      </c>
    </row>
    <row r="14" spans="2:11" ht="15" customHeight="1">
      <c r="B14" s="3"/>
      <c r="C14" s="82"/>
      <c r="D14" s="82" t="s">
        <v>99</v>
      </c>
      <c r="E14" s="82"/>
      <c r="F14" s="109"/>
      <c r="G14" s="55" t="s">
        <v>192</v>
      </c>
      <c r="H14" s="105">
        <v>39658.937999999944</v>
      </c>
      <c r="I14" s="106">
        <v>42359.055707958294</v>
      </c>
      <c r="J14" s="106">
        <v>42417.403852873154</v>
      </c>
      <c r="K14" s="107">
        <v>44244.887946293937</v>
      </c>
    </row>
    <row r="15" spans="2:11" ht="15" customHeight="1">
      <c r="B15" s="3"/>
      <c r="C15" s="82"/>
      <c r="D15" s="82" t="s">
        <v>100</v>
      </c>
      <c r="E15" s="82"/>
      <c r="F15" s="109"/>
      <c r="G15" s="55" t="s">
        <v>192</v>
      </c>
      <c r="H15" s="105">
        <v>4059.6449999999991</v>
      </c>
      <c r="I15" s="106">
        <v>4165.3323299606518</v>
      </c>
      <c r="J15" s="106">
        <v>5027.7328437454316</v>
      </c>
      <c r="K15" s="107">
        <v>6419.0243483583317</v>
      </c>
    </row>
    <row r="16" spans="2:11" ht="6" customHeight="1">
      <c r="B16" s="3"/>
      <c r="C16" s="82"/>
      <c r="D16" s="82"/>
      <c r="E16" s="82"/>
      <c r="F16" s="109"/>
      <c r="G16" s="55"/>
      <c r="H16" s="105"/>
      <c r="I16" s="106"/>
      <c r="J16" s="106"/>
      <c r="K16" s="107"/>
    </row>
    <row r="17" spans="1:11" ht="15" customHeight="1" thickBot="1">
      <c r="B17" s="110" t="s">
        <v>91</v>
      </c>
      <c r="C17" s="111"/>
      <c r="D17" s="111"/>
      <c r="E17" s="111"/>
      <c r="F17" s="112"/>
      <c r="G17" s="113" t="s">
        <v>192</v>
      </c>
      <c r="H17" s="114">
        <v>55181</v>
      </c>
      <c r="I17" s="115">
        <v>59526.201486252103</v>
      </c>
      <c r="J17" s="115">
        <v>63096.666277795666</v>
      </c>
      <c r="K17" s="116">
        <v>65685.933133098602</v>
      </c>
    </row>
    <row r="18" spans="1:11" s="52" customFormat="1" ht="12.75" customHeight="1" thickBot="1">
      <c r="A18" s="82"/>
      <c r="B18" s="82"/>
      <c r="C18" s="82"/>
      <c r="D18" s="108"/>
      <c r="E18" s="82"/>
      <c r="F18" s="82"/>
      <c r="G18" s="117"/>
      <c r="H18" s="106"/>
      <c r="I18" s="106"/>
      <c r="J18" s="106"/>
      <c r="K18" s="106"/>
    </row>
    <row r="19" spans="1:11" s="52" customFormat="1" ht="30" customHeight="1">
      <c r="A19" s="82"/>
      <c r="B19" s="86" t="str">
        <f>"Strednodobá predikcia "&amp;Súhrn!H3&amp;" - sektor verejnej správy [% HDP]"</f>
        <v>Strednodobá predikcia P2Q-2021 - sektor verejnej správy [% HDP]</v>
      </c>
      <c r="C19" s="87"/>
      <c r="D19" s="87"/>
      <c r="E19" s="87"/>
      <c r="F19" s="87"/>
      <c r="G19" s="87"/>
      <c r="H19" s="87"/>
      <c r="I19" s="87"/>
      <c r="J19" s="87"/>
      <c r="K19" s="88"/>
    </row>
    <row r="20" spans="1:11" s="52" customFormat="1" ht="30" customHeight="1">
      <c r="A20" s="82"/>
      <c r="B20" s="6" t="s">
        <v>27</v>
      </c>
      <c r="C20" s="7"/>
      <c r="D20" s="7"/>
      <c r="E20" s="7"/>
      <c r="F20" s="89"/>
      <c r="G20" s="118" t="s">
        <v>63</v>
      </c>
      <c r="H20" s="91">
        <f>H3</f>
        <v>2020</v>
      </c>
      <c r="I20" s="92">
        <f>I3</f>
        <v>2021</v>
      </c>
      <c r="J20" s="92">
        <f>J3</f>
        <v>2022</v>
      </c>
      <c r="K20" s="93">
        <f>K3</f>
        <v>2023</v>
      </c>
    </row>
    <row r="21" spans="1:11" ht="3.75" customHeight="1">
      <c r="B21" s="119"/>
      <c r="C21" s="120"/>
      <c r="D21" s="120"/>
      <c r="E21" s="120"/>
      <c r="F21" s="121"/>
      <c r="G21" s="95"/>
      <c r="H21" s="96"/>
      <c r="I21" s="97"/>
      <c r="J21" s="97"/>
      <c r="K21" s="98"/>
    </row>
    <row r="22" spans="1:11" ht="15" customHeight="1">
      <c r="B22" s="8" t="s">
        <v>94</v>
      </c>
      <c r="C22" s="9"/>
      <c r="D22" s="9"/>
      <c r="E22" s="9"/>
      <c r="F22" s="94"/>
      <c r="G22" s="55"/>
      <c r="H22" s="105"/>
      <c r="I22" s="106"/>
      <c r="J22" s="106"/>
      <c r="K22" s="107"/>
    </row>
    <row r="23" spans="1:11" ht="15" customHeight="1">
      <c r="B23" s="3"/>
      <c r="C23" s="102" t="s">
        <v>130</v>
      </c>
      <c r="D23" s="103"/>
      <c r="E23" s="103"/>
      <c r="F23" s="104"/>
      <c r="G23" s="55" t="s">
        <v>164</v>
      </c>
      <c r="H23" s="122">
        <f>+H6/H$41*100</f>
        <v>-6.1260941934851667</v>
      </c>
      <c r="I23" s="123">
        <f t="shared" ref="H23:I27" si="0">+I6/I$41*100</f>
        <v>-6.6154398152932972</v>
      </c>
      <c r="J23" s="123">
        <f t="shared" ref="J23:K27" si="1">+J6/J$41*100</f>
        <v>-3.6617488579921762</v>
      </c>
      <c r="K23" s="124">
        <f t="shared" si="1"/>
        <v>-3.7557696166002947</v>
      </c>
    </row>
    <row r="24" spans="1:11" ht="15" customHeight="1">
      <c r="B24" s="3"/>
      <c r="C24" s="102" t="s">
        <v>95</v>
      </c>
      <c r="D24" s="103"/>
      <c r="E24" s="103"/>
      <c r="F24" s="104"/>
      <c r="G24" s="55" t="s">
        <v>164</v>
      </c>
      <c r="H24" s="122">
        <f t="shared" si="0"/>
        <v>-4.8869812434958195</v>
      </c>
      <c r="I24" s="123">
        <f t="shared" si="0"/>
        <v>-5.4185646496677595</v>
      </c>
      <c r="J24" s="123">
        <f t="shared" si="1"/>
        <v>-2.5208107845061032</v>
      </c>
      <c r="K24" s="124">
        <f t="shared" si="1"/>
        <v>-2.6287956711029721</v>
      </c>
    </row>
    <row r="25" spans="1:11" ht="15" customHeight="1">
      <c r="B25" s="3"/>
      <c r="C25" s="82" t="s">
        <v>92</v>
      </c>
      <c r="D25" s="108"/>
      <c r="E25" s="82"/>
      <c r="F25" s="109"/>
      <c r="G25" s="55" t="s">
        <v>164</v>
      </c>
      <c r="H25" s="122">
        <f t="shared" si="0"/>
        <v>41.624900849577998</v>
      </c>
      <c r="I25" s="123">
        <f t="shared" si="0"/>
        <v>41.250531975779204</v>
      </c>
      <c r="J25" s="123">
        <f t="shared" si="1"/>
        <v>41.279982681484931</v>
      </c>
      <c r="K25" s="124">
        <f t="shared" si="1"/>
        <v>41.604907583342396</v>
      </c>
    </row>
    <row r="26" spans="1:11" ht="15" customHeight="1">
      <c r="B26" s="3"/>
      <c r="C26" s="82"/>
      <c r="D26" s="82" t="s">
        <v>96</v>
      </c>
      <c r="E26" s="82"/>
      <c r="F26" s="109"/>
      <c r="G26" s="55" t="s">
        <v>164</v>
      </c>
      <c r="H26" s="122">
        <f>+H9/H$41*100</f>
        <v>40.967348772928922</v>
      </c>
      <c r="I26" s="123">
        <f t="shared" si="0"/>
        <v>40.319258446903369</v>
      </c>
      <c r="J26" s="123">
        <f t="shared" si="1"/>
        <v>39.611799850705594</v>
      </c>
      <c r="K26" s="124">
        <f t="shared" si="1"/>
        <v>39.613211999765674</v>
      </c>
    </row>
    <row r="27" spans="1:11" ht="15" customHeight="1">
      <c r="B27" s="3"/>
      <c r="C27" s="82"/>
      <c r="D27" s="82" t="s">
        <v>97</v>
      </c>
      <c r="E27" s="82"/>
      <c r="F27" s="109"/>
      <c r="G27" s="55" t="s">
        <v>164</v>
      </c>
      <c r="H27" s="122">
        <f>+H10/H$41*100</f>
        <v>0.65755207664907844</v>
      </c>
      <c r="I27" s="123">
        <f t="shared" si="0"/>
        <v>0.93127352887584036</v>
      </c>
      <c r="J27" s="123">
        <f t="shared" si="1"/>
        <v>1.6681828307793256</v>
      </c>
      <c r="K27" s="124">
        <f t="shared" si="1"/>
        <v>1.9916955835767209</v>
      </c>
    </row>
    <row r="28" spans="1:11" ht="3.75" customHeight="1">
      <c r="B28" s="3"/>
      <c r="C28" s="82"/>
      <c r="D28" s="108"/>
      <c r="E28" s="82"/>
      <c r="F28" s="109"/>
      <c r="G28" s="55"/>
      <c r="H28" s="122"/>
      <c r="I28" s="123"/>
      <c r="J28" s="123"/>
      <c r="K28" s="124"/>
    </row>
    <row r="29" spans="1:11" ht="15" customHeight="1">
      <c r="B29" s="3"/>
      <c r="C29" s="82" t="s">
        <v>93</v>
      </c>
      <c r="D29" s="108"/>
      <c r="E29" s="82"/>
      <c r="F29" s="109"/>
      <c r="G29" s="55" t="s">
        <v>164</v>
      </c>
      <c r="H29" s="122">
        <f t="shared" ref="H29:I32" si="2">+H12/H$41*100</f>
        <v>47.750995043063163</v>
      </c>
      <c r="I29" s="123">
        <f t="shared" si="2"/>
        <v>47.865971791072504</v>
      </c>
      <c r="J29" s="123">
        <f t="shared" ref="J29:K32" si="3">+J12/J$41*100</f>
        <v>44.941731539477104</v>
      </c>
      <c r="K29" s="124">
        <f t="shared" si="3"/>
        <v>45.360677199942693</v>
      </c>
    </row>
    <row r="30" spans="1:11" ht="15" customHeight="1">
      <c r="B30" s="3"/>
      <c r="C30" s="82" t="s">
        <v>98</v>
      </c>
      <c r="D30" s="108"/>
      <c r="E30" s="82"/>
      <c r="F30" s="109"/>
      <c r="G30" s="55" t="s">
        <v>164</v>
      </c>
      <c r="H30" s="122">
        <f t="shared" si="2"/>
        <v>46.511882093073815</v>
      </c>
      <c r="I30" s="123">
        <f t="shared" si="2"/>
        <v>46.669096625446969</v>
      </c>
      <c r="J30" s="123">
        <f t="shared" si="3"/>
        <v>43.800793465991035</v>
      </c>
      <c r="K30" s="124">
        <f t="shared" si="3"/>
        <v>44.233703254445366</v>
      </c>
    </row>
    <row r="31" spans="1:11" ht="15" customHeight="1">
      <c r="B31" s="3"/>
      <c r="C31" s="82"/>
      <c r="D31" s="82" t="s">
        <v>99</v>
      </c>
      <c r="E31" s="82"/>
      <c r="F31" s="109"/>
      <c r="G31" s="55" t="s">
        <v>164</v>
      </c>
      <c r="H31" s="122">
        <f t="shared" si="2"/>
        <v>43.316906036299244</v>
      </c>
      <c r="I31" s="123">
        <f t="shared" si="2"/>
        <v>43.580527356127128</v>
      </c>
      <c r="J31" s="123">
        <f t="shared" si="3"/>
        <v>40.179283047429173</v>
      </c>
      <c r="K31" s="124">
        <f t="shared" si="3"/>
        <v>39.613562967803361</v>
      </c>
    </row>
    <row r="32" spans="1:11" ht="15" customHeight="1">
      <c r="B32" s="3"/>
      <c r="C32" s="82"/>
      <c r="D32" s="82" t="s">
        <v>100</v>
      </c>
      <c r="E32" s="82"/>
      <c r="F32" s="109"/>
      <c r="G32" s="55" t="s">
        <v>164</v>
      </c>
      <c r="H32" s="122">
        <f t="shared" si="2"/>
        <v>4.4340890067639291</v>
      </c>
      <c r="I32" s="123">
        <f t="shared" si="2"/>
        <v>4.285444434945374</v>
      </c>
      <c r="J32" s="123">
        <f t="shared" si="3"/>
        <v>4.7624484920479269</v>
      </c>
      <c r="K32" s="124">
        <f t="shared" si="3"/>
        <v>5.747114232139328</v>
      </c>
    </row>
    <row r="33" spans="1:18" ht="3.75" customHeight="1">
      <c r="A33" s="4"/>
      <c r="B33" s="3"/>
      <c r="C33" s="82"/>
      <c r="D33" s="82"/>
      <c r="E33" s="82"/>
      <c r="F33" s="109"/>
      <c r="G33" s="55"/>
      <c r="H33" s="122"/>
      <c r="I33" s="123"/>
      <c r="J33" s="123"/>
      <c r="K33" s="124"/>
    </row>
    <row r="34" spans="1:18" ht="15" customHeight="1">
      <c r="A34" s="4"/>
      <c r="B34" s="8" t="s">
        <v>107</v>
      </c>
      <c r="C34" s="9"/>
      <c r="D34" s="9"/>
      <c r="E34" s="9"/>
      <c r="F34" s="94"/>
      <c r="G34" s="55"/>
      <c r="H34" s="122"/>
      <c r="I34" s="123"/>
      <c r="J34" s="123"/>
      <c r="K34" s="124"/>
    </row>
    <row r="35" spans="1:18" ht="15" customHeight="1">
      <c r="A35" s="4"/>
      <c r="B35" s="3"/>
      <c r="C35" s="82" t="s">
        <v>104</v>
      </c>
      <c r="D35" s="103"/>
      <c r="E35" s="103"/>
      <c r="F35" s="104"/>
      <c r="G35" s="54" t="s">
        <v>173</v>
      </c>
      <c r="H35" s="125">
        <v>-1.3458577308820781</v>
      </c>
      <c r="I35" s="126">
        <v>-0.95732791154503527</v>
      </c>
      <c r="J35" s="126">
        <v>-0.12937485653069336</v>
      </c>
      <c r="K35" s="127">
        <v>0.18876040177898412</v>
      </c>
      <c r="L35" s="128"/>
      <c r="M35" s="128"/>
      <c r="O35" s="128"/>
      <c r="P35" s="128"/>
      <c r="Q35" s="128"/>
      <c r="R35" s="128"/>
    </row>
    <row r="36" spans="1:18" ht="15" customHeight="1">
      <c r="A36" s="4"/>
      <c r="B36" s="3"/>
      <c r="C36" s="82" t="s">
        <v>105</v>
      </c>
      <c r="D36" s="103"/>
      <c r="E36" s="103"/>
      <c r="F36" s="104"/>
      <c r="G36" s="54" t="s">
        <v>173</v>
      </c>
      <c r="H36" s="125">
        <v>-4.8424938948134377</v>
      </c>
      <c r="I36" s="126">
        <v>-5.8062643077757139</v>
      </c>
      <c r="J36" s="126">
        <v>-3.5323740030642456</v>
      </c>
      <c r="K36" s="127">
        <v>-3.9445300200559856</v>
      </c>
      <c r="L36" s="128"/>
      <c r="M36" s="128"/>
      <c r="O36" s="128"/>
      <c r="P36" s="128"/>
      <c r="Q36" s="128"/>
      <c r="R36" s="128"/>
    </row>
    <row r="37" spans="1:18" ht="15" customHeight="1">
      <c r="A37" s="4"/>
      <c r="B37" s="3"/>
      <c r="C37" s="82" t="s">
        <v>106</v>
      </c>
      <c r="D37" s="103"/>
      <c r="E37" s="103"/>
      <c r="F37" s="104"/>
      <c r="G37" s="54" t="s">
        <v>173</v>
      </c>
      <c r="H37" s="125">
        <v>-3.5955371014916562</v>
      </c>
      <c r="I37" s="126">
        <v>-4.48854162964248</v>
      </c>
      <c r="J37" s="126">
        <v>-2.391885445071015</v>
      </c>
      <c r="K37" s="127">
        <v>-2.810500319945028</v>
      </c>
      <c r="L37" s="128"/>
      <c r="M37" s="128"/>
      <c r="O37" s="128"/>
      <c r="P37" s="128"/>
      <c r="Q37" s="128"/>
      <c r="R37" s="128"/>
    </row>
    <row r="38" spans="1:18" ht="15" customHeight="1">
      <c r="A38" s="4"/>
      <c r="B38" s="3"/>
      <c r="C38" s="82" t="s">
        <v>131</v>
      </c>
      <c r="D38" s="103"/>
      <c r="E38" s="103"/>
      <c r="F38" s="104"/>
      <c r="G38" s="54" t="s">
        <v>174</v>
      </c>
      <c r="H38" s="125">
        <v>-3.0826577760546012</v>
      </c>
      <c r="I38" s="126">
        <v>-0.89300452815082387</v>
      </c>
      <c r="J38" s="126">
        <v>2.0966561845714651</v>
      </c>
      <c r="K38" s="127">
        <v>-0.41861487487401305</v>
      </c>
      <c r="L38" s="128"/>
      <c r="M38" s="128"/>
      <c r="O38" s="128"/>
      <c r="P38" s="128"/>
      <c r="Q38" s="128"/>
      <c r="R38" s="128"/>
    </row>
    <row r="39" spans="1:18" ht="14.85" customHeight="1">
      <c r="A39" s="4"/>
      <c r="B39" s="3"/>
      <c r="C39" s="82"/>
      <c r="D39" s="82"/>
      <c r="E39" s="82"/>
      <c r="F39" s="109"/>
      <c r="G39" s="55"/>
      <c r="H39" s="122"/>
      <c r="I39" s="123"/>
      <c r="J39" s="123"/>
      <c r="K39" s="124"/>
    </row>
    <row r="40" spans="1:18" ht="15" customHeight="1">
      <c r="A40" s="4"/>
      <c r="B40" s="129" t="s">
        <v>91</v>
      </c>
      <c r="C40" s="82"/>
      <c r="D40" s="82"/>
      <c r="E40" s="82"/>
      <c r="F40" s="109"/>
      <c r="G40" s="55" t="s">
        <v>164</v>
      </c>
      <c r="H40" s="130">
        <f>+H17/H$41*100</f>
        <v>60.270655557872779</v>
      </c>
      <c r="I40" s="131">
        <f>+I17/I$41*100</f>
        <v>61.242707348420844</v>
      </c>
      <c r="J40" s="131">
        <f>+J17/J$41*100</f>
        <v>59.767420526681057</v>
      </c>
      <c r="K40" s="132">
        <f>+K17/K$41*100</f>
        <v>58.810270949841502</v>
      </c>
    </row>
    <row r="41" spans="1:18" ht="15" customHeight="1" thickBot="1">
      <c r="B41" s="77"/>
      <c r="C41" s="133" t="s">
        <v>53</v>
      </c>
      <c r="D41" s="111"/>
      <c r="E41" s="111"/>
      <c r="F41" s="112"/>
      <c r="G41" s="113" t="s">
        <v>191</v>
      </c>
      <c r="H41" s="114">
        <f>HDP!H6</f>
        <v>91555.334000000032</v>
      </c>
      <c r="I41" s="115">
        <f>HDP!I6</f>
        <v>97197.207738705561</v>
      </c>
      <c r="J41" s="115">
        <f>HDP!J6</f>
        <v>105570.33534620819</v>
      </c>
      <c r="K41" s="116">
        <f>HDP!K6</f>
        <v>111691.26084986288</v>
      </c>
    </row>
    <row r="42" spans="1:18" ht="15" customHeight="1">
      <c r="B42" s="72" t="s">
        <v>142</v>
      </c>
    </row>
    <row r="43" spans="1:18" ht="15" customHeight="1">
      <c r="B43" s="72" t="s">
        <v>157</v>
      </c>
    </row>
    <row r="44" spans="1:18" ht="15" customHeight="1">
      <c r="B44" s="72" t="s">
        <v>158</v>
      </c>
      <c r="H44" s="134"/>
      <c r="I44" s="134"/>
      <c r="J44" s="134"/>
    </row>
    <row r="45" spans="1:18" ht="15" customHeight="1"/>
    <row r="46" spans="1:18" ht="15" customHeight="1"/>
    <row r="47" spans="1:18" ht="15" customHeight="1"/>
    <row r="48" spans="1:1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R41"/>
  <sheetViews>
    <sheetView showGridLines="0" zoomScale="70" zoomScaleNormal="70" workbookViewId="0">
      <selection activeCell="J37" sqref="J37"/>
    </sheetView>
  </sheetViews>
  <sheetFormatPr defaultColWidth="9.140625" defaultRowHeight="14.25"/>
  <cols>
    <col min="1" max="2" width="3.140625" style="72" customWidth="1"/>
    <col min="3" max="3" width="36.42578125" style="72" customWidth="1"/>
    <col min="4" max="18" width="7.5703125" style="72" customWidth="1"/>
    <col min="19" max="16384" width="9.140625" style="72"/>
  </cols>
  <sheetData>
    <row r="1" spans="2:18" ht="22.5" customHeight="1" thickBot="1">
      <c r="B1" s="71" t="s">
        <v>113</v>
      </c>
    </row>
    <row r="2" spans="2:18" ht="18" customHeight="1">
      <c r="B2" s="295" t="s">
        <v>56</v>
      </c>
      <c r="C2" s="296"/>
      <c r="D2" s="292">
        <v>2021</v>
      </c>
      <c r="E2" s="293"/>
      <c r="F2" s="293"/>
      <c r="G2" s="293"/>
      <c r="H2" s="294"/>
      <c r="I2" s="293">
        <v>2022</v>
      </c>
      <c r="J2" s="293"/>
      <c r="K2" s="293"/>
      <c r="L2" s="293"/>
      <c r="M2" s="294"/>
      <c r="N2" s="293">
        <v>2023</v>
      </c>
      <c r="O2" s="293"/>
      <c r="P2" s="293"/>
      <c r="Q2" s="293"/>
      <c r="R2" s="294"/>
    </row>
    <row r="3" spans="2:18" ht="81.75" customHeight="1" thickBot="1">
      <c r="B3" s="297"/>
      <c r="C3" s="298"/>
      <c r="D3" s="1" t="s">
        <v>58</v>
      </c>
      <c r="E3" s="2" t="s">
        <v>59</v>
      </c>
      <c r="F3" s="2" t="s">
        <v>60</v>
      </c>
      <c r="G3" s="73" t="s">
        <v>61</v>
      </c>
      <c r="H3" s="74" t="s">
        <v>62</v>
      </c>
      <c r="I3" s="1" t="s">
        <v>58</v>
      </c>
      <c r="J3" s="2" t="s">
        <v>59</v>
      </c>
      <c r="K3" s="2" t="s">
        <v>60</v>
      </c>
      <c r="L3" s="73" t="s">
        <v>61</v>
      </c>
      <c r="M3" s="74" t="s">
        <v>62</v>
      </c>
      <c r="N3" s="1" t="s">
        <v>58</v>
      </c>
      <c r="O3" s="2" t="s">
        <v>59</v>
      </c>
      <c r="P3" s="2" t="s">
        <v>60</v>
      </c>
      <c r="Q3" s="73" t="s">
        <v>61</v>
      </c>
      <c r="R3" s="74" t="s">
        <v>62</v>
      </c>
    </row>
    <row r="4" spans="2:18" ht="15" customHeight="1">
      <c r="B4" s="3" t="s">
        <v>86</v>
      </c>
      <c r="C4" s="4"/>
      <c r="D4" s="241">
        <v>4.5131936318232277</v>
      </c>
      <c r="E4" s="5">
        <v>4.5583737889558495</v>
      </c>
      <c r="F4" s="5">
        <v>4.8</v>
      </c>
      <c r="G4" s="75">
        <v>4.6749999999999998</v>
      </c>
      <c r="H4" s="76">
        <v>4.2</v>
      </c>
      <c r="I4" s="241">
        <v>5.8562957534329172</v>
      </c>
      <c r="J4" s="5">
        <v>5.0348523636545961</v>
      </c>
      <c r="K4" s="5">
        <v>5.2</v>
      </c>
      <c r="L4" s="75">
        <v>4.45</v>
      </c>
      <c r="M4" s="76">
        <v>5.2</v>
      </c>
      <c r="N4" s="241">
        <v>3.7790160219446562</v>
      </c>
      <c r="O4" s="5">
        <v>4.8322554759117287</v>
      </c>
      <c r="P4" s="5" t="s">
        <v>159</v>
      </c>
      <c r="Q4" s="75">
        <v>3.8439999999999999</v>
      </c>
      <c r="R4" s="76" t="s">
        <v>159</v>
      </c>
    </row>
    <row r="5" spans="2:18" ht="15" customHeight="1">
      <c r="B5" s="3"/>
      <c r="C5" s="4" t="s">
        <v>108</v>
      </c>
      <c r="D5" s="241">
        <v>0.53607779604803341</v>
      </c>
      <c r="E5" s="5">
        <v>2.7721376109028695</v>
      </c>
      <c r="F5" s="5">
        <v>0.8</v>
      </c>
      <c r="G5" s="75" t="s">
        <v>159</v>
      </c>
      <c r="H5" s="76">
        <v>0.1</v>
      </c>
      <c r="I5" s="241">
        <v>5.1203393482456789</v>
      </c>
      <c r="J5" s="5">
        <v>1.9967962674889428</v>
      </c>
      <c r="K5" s="5">
        <v>5.2</v>
      </c>
      <c r="L5" s="75" t="s">
        <v>159</v>
      </c>
      <c r="M5" s="76">
        <v>4.9000000000000004</v>
      </c>
      <c r="N5" s="241">
        <v>2.7484815878190005</v>
      </c>
      <c r="O5" s="5">
        <v>0.79999017138219219</v>
      </c>
      <c r="P5" s="5" t="s">
        <v>159</v>
      </c>
      <c r="Q5" s="75" t="s">
        <v>159</v>
      </c>
      <c r="R5" s="76" t="s">
        <v>159</v>
      </c>
    </row>
    <row r="6" spans="2:18">
      <c r="B6" s="3"/>
      <c r="C6" s="4" t="s">
        <v>87</v>
      </c>
      <c r="D6" s="241">
        <v>0.20085414682269231</v>
      </c>
      <c r="E6" s="5">
        <v>3.5333727038977969</v>
      </c>
      <c r="F6" s="5">
        <v>2.5</v>
      </c>
      <c r="G6" s="75" t="s">
        <v>159</v>
      </c>
      <c r="H6" s="76">
        <v>2.2999999999999998</v>
      </c>
      <c r="I6" s="241">
        <v>1.5726166174342211</v>
      </c>
      <c r="J6" s="5">
        <v>-3.3796002944784242</v>
      </c>
      <c r="K6" s="5">
        <v>-0.2</v>
      </c>
      <c r="L6" s="75" t="s">
        <v>159</v>
      </c>
      <c r="M6" s="76">
        <v>0.8</v>
      </c>
      <c r="N6" s="241">
        <v>2.4337630618403381</v>
      </c>
      <c r="O6" s="5">
        <v>4.4614407072651741</v>
      </c>
      <c r="P6" s="5" t="s">
        <v>159</v>
      </c>
      <c r="Q6" s="75" t="s">
        <v>159</v>
      </c>
      <c r="R6" s="76" t="s">
        <v>159</v>
      </c>
    </row>
    <row r="7" spans="2:18">
      <c r="B7" s="3"/>
      <c r="C7" s="4" t="s">
        <v>88</v>
      </c>
      <c r="D7" s="241">
        <v>2.7199902279703565</v>
      </c>
      <c r="E7" s="5">
        <v>1.8617667224045675</v>
      </c>
      <c r="F7" s="5">
        <v>8.6</v>
      </c>
      <c r="G7" s="75" t="s">
        <v>159</v>
      </c>
      <c r="H7" s="76">
        <v>1.1000000000000001</v>
      </c>
      <c r="I7" s="241">
        <v>14.451358481822268</v>
      </c>
      <c r="J7" s="5">
        <v>20.546990430078239</v>
      </c>
      <c r="K7" s="5">
        <v>12.5</v>
      </c>
      <c r="L7" s="75" t="s">
        <v>159</v>
      </c>
      <c r="M7" s="76">
        <v>13.7</v>
      </c>
      <c r="N7" s="241">
        <v>10.525659860164666</v>
      </c>
      <c r="O7" s="5">
        <v>15.101544103643928</v>
      </c>
      <c r="P7" s="5" t="s">
        <v>159</v>
      </c>
      <c r="Q7" s="75" t="s">
        <v>159</v>
      </c>
      <c r="R7" s="76" t="s">
        <v>159</v>
      </c>
    </row>
    <row r="8" spans="2:18">
      <c r="B8" s="3"/>
      <c r="C8" s="4" t="s">
        <v>89</v>
      </c>
      <c r="D8" s="241">
        <v>15.763918885132796</v>
      </c>
      <c r="E8" s="5">
        <v>14.937202589773047</v>
      </c>
      <c r="F8" s="5">
        <v>12.2</v>
      </c>
      <c r="G8" s="75">
        <v>10.789</v>
      </c>
      <c r="H8" s="76">
        <v>10.199999999999999</v>
      </c>
      <c r="I8" s="241">
        <v>6.7101005302916406</v>
      </c>
      <c r="J8" s="5">
        <v>6.5122213446634492</v>
      </c>
      <c r="K8" s="5">
        <v>5.3</v>
      </c>
      <c r="L8" s="75">
        <v>4.5229999999999997</v>
      </c>
      <c r="M8" s="76">
        <v>5.9</v>
      </c>
      <c r="N8" s="241">
        <v>4.430249946013177</v>
      </c>
      <c r="O8" s="5">
        <v>5.9095224708826777</v>
      </c>
      <c r="P8" s="5" t="s">
        <v>159</v>
      </c>
      <c r="Q8" s="75">
        <v>5.133</v>
      </c>
      <c r="R8" s="76" t="s">
        <v>159</v>
      </c>
    </row>
    <row r="9" spans="2:18">
      <c r="B9" s="3"/>
      <c r="C9" s="4" t="s">
        <v>109</v>
      </c>
      <c r="D9" s="241">
        <v>14.222681254332798</v>
      </c>
      <c r="E9" s="5">
        <v>15.448204520313746</v>
      </c>
      <c r="F9" s="5">
        <v>10.9</v>
      </c>
      <c r="G9" s="75">
        <v>11.458</v>
      </c>
      <c r="H9" s="76">
        <v>9.5</v>
      </c>
      <c r="I9" s="241">
        <v>6.5372804220683634</v>
      </c>
      <c r="J9" s="5">
        <v>6.2136095018578308</v>
      </c>
      <c r="K9" s="5">
        <v>5.6</v>
      </c>
      <c r="L9" s="75">
        <v>5.8310000000000004</v>
      </c>
      <c r="M9" s="76">
        <v>6.5</v>
      </c>
      <c r="N9" s="241">
        <v>5.0192202926227338</v>
      </c>
      <c r="O9" s="5">
        <v>5.8551939839762257</v>
      </c>
      <c r="P9" s="5" t="s">
        <v>159</v>
      </c>
      <c r="Q9" s="75">
        <v>6.27</v>
      </c>
      <c r="R9" s="76" t="s">
        <v>159</v>
      </c>
    </row>
    <row r="10" spans="2:18" ht="3.75" customHeight="1">
      <c r="B10" s="3"/>
      <c r="C10" s="4"/>
      <c r="D10" s="241"/>
      <c r="E10" s="5"/>
      <c r="F10" s="5"/>
      <c r="G10" s="75"/>
      <c r="H10" s="76"/>
      <c r="I10" s="241"/>
      <c r="J10" s="5"/>
      <c r="K10" s="5"/>
      <c r="L10" s="75"/>
      <c r="M10" s="76"/>
      <c r="N10" s="241"/>
      <c r="O10" s="5"/>
      <c r="P10" s="5"/>
      <c r="Q10" s="75"/>
      <c r="R10" s="76"/>
    </row>
    <row r="11" spans="2:18" ht="16.5">
      <c r="B11" s="3" t="s">
        <v>161</v>
      </c>
      <c r="C11" s="4"/>
      <c r="D11" s="241">
        <v>1.7299968954898333</v>
      </c>
      <c r="E11" s="5">
        <v>1.5279990088208351</v>
      </c>
      <c r="F11" s="5">
        <v>1.5</v>
      </c>
      <c r="G11" s="75">
        <v>1.2330000000000001</v>
      </c>
      <c r="H11" s="76">
        <v>1.1000000000000001</v>
      </c>
      <c r="I11" s="241">
        <v>2.5137653460643605</v>
      </c>
      <c r="J11" s="5">
        <v>2.8687320413397943</v>
      </c>
      <c r="K11" s="5">
        <v>1.9</v>
      </c>
      <c r="L11" s="75">
        <v>1.887</v>
      </c>
      <c r="M11" s="76">
        <v>2.2000000000000002</v>
      </c>
      <c r="N11" s="241">
        <v>2.1</v>
      </c>
      <c r="O11" s="5">
        <v>2.4571319756121479</v>
      </c>
      <c r="P11" s="5" t="s">
        <v>159</v>
      </c>
      <c r="Q11" s="75">
        <v>2.0329999999999999</v>
      </c>
      <c r="R11" s="76" t="s">
        <v>159</v>
      </c>
    </row>
    <row r="12" spans="2:18" ht="3.75" customHeight="1">
      <c r="B12" s="3"/>
      <c r="C12" s="4"/>
      <c r="D12" s="241"/>
      <c r="E12" s="5"/>
      <c r="F12" s="5"/>
      <c r="G12" s="75"/>
      <c r="H12" s="76"/>
      <c r="I12" s="241"/>
      <c r="J12" s="5"/>
      <c r="K12" s="5"/>
      <c r="L12" s="75"/>
      <c r="M12" s="76"/>
      <c r="N12" s="241"/>
      <c r="O12" s="5"/>
      <c r="P12" s="5"/>
      <c r="Q12" s="75"/>
      <c r="R12" s="76"/>
    </row>
    <row r="13" spans="2:18">
      <c r="B13" s="3" t="s">
        <v>84</v>
      </c>
      <c r="C13" s="4"/>
      <c r="D13" s="241">
        <v>-1.1915075603253342</v>
      </c>
      <c r="E13" s="5">
        <v>-0.68188354187079803</v>
      </c>
      <c r="F13" s="5">
        <v>-0.6</v>
      </c>
      <c r="G13" s="75" t="s">
        <v>159</v>
      </c>
      <c r="H13" s="76" t="s">
        <v>159</v>
      </c>
      <c r="I13" s="241">
        <v>1.158754336191123</v>
      </c>
      <c r="J13" s="5">
        <v>0.87868720638843989</v>
      </c>
      <c r="K13" s="5">
        <v>0.8</v>
      </c>
      <c r="L13" s="75" t="s">
        <v>159</v>
      </c>
      <c r="M13" s="76" t="s">
        <v>159</v>
      </c>
      <c r="N13" s="241">
        <v>1.2141179042445032</v>
      </c>
      <c r="O13" s="5">
        <v>0.6823885544282815</v>
      </c>
      <c r="P13" s="5" t="s">
        <v>159</v>
      </c>
      <c r="Q13" s="75" t="s">
        <v>159</v>
      </c>
      <c r="R13" s="76" t="s">
        <v>159</v>
      </c>
    </row>
    <row r="14" spans="2:18">
      <c r="B14" s="3" t="s">
        <v>57</v>
      </c>
      <c r="C14" s="4"/>
      <c r="D14" s="241">
        <v>7.101178902076704</v>
      </c>
      <c r="E14" s="5">
        <v>6.9554797936445061</v>
      </c>
      <c r="F14" s="5">
        <v>7.4</v>
      </c>
      <c r="G14" s="75">
        <v>7.3</v>
      </c>
      <c r="H14" s="76">
        <v>7.6</v>
      </c>
      <c r="I14" s="241">
        <v>6.8205461413680446</v>
      </c>
      <c r="J14" s="5">
        <v>5.7376729431454194</v>
      </c>
      <c r="K14" s="5">
        <v>6.6</v>
      </c>
      <c r="L14" s="75">
        <v>6.7</v>
      </c>
      <c r="M14" s="76">
        <v>7.2</v>
      </c>
      <c r="N14" s="241">
        <v>6.1530021158460659</v>
      </c>
      <c r="O14" s="5">
        <v>5.1113619959465337</v>
      </c>
      <c r="P14" s="5" t="s">
        <v>159</v>
      </c>
      <c r="Q14" s="75">
        <v>6.3</v>
      </c>
      <c r="R14" s="76" t="s">
        <v>159</v>
      </c>
    </row>
    <row r="15" spans="2:18">
      <c r="B15" s="3" t="s">
        <v>78</v>
      </c>
      <c r="C15" s="4"/>
      <c r="D15" s="241">
        <v>4.8452594782256426</v>
      </c>
      <c r="E15" s="5">
        <v>6.1782877316857832</v>
      </c>
      <c r="F15" s="5" t="s">
        <v>159</v>
      </c>
      <c r="G15" s="75" t="s">
        <v>159</v>
      </c>
      <c r="H15" s="76" t="s">
        <v>159</v>
      </c>
      <c r="I15" s="241">
        <v>5.1765107057519089</v>
      </c>
      <c r="J15" s="5">
        <v>4.0731504571903665</v>
      </c>
      <c r="K15" s="5" t="s">
        <v>159</v>
      </c>
      <c r="L15" s="75" t="s">
        <v>159</v>
      </c>
      <c r="M15" s="76" t="s">
        <v>159</v>
      </c>
      <c r="N15" s="241">
        <v>4.4473040955099776</v>
      </c>
      <c r="O15" s="5">
        <v>4.8722044728434444</v>
      </c>
      <c r="P15" s="5" t="s">
        <v>159</v>
      </c>
      <c r="Q15" s="75" t="s">
        <v>159</v>
      </c>
      <c r="R15" s="76" t="s">
        <v>159</v>
      </c>
    </row>
    <row r="16" spans="2:18">
      <c r="B16" s="3" t="s">
        <v>75</v>
      </c>
      <c r="C16" s="4"/>
      <c r="D16" s="241">
        <v>5.4351990556089902</v>
      </c>
      <c r="E16" s="5">
        <v>6.9255003006252425</v>
      </c>
      <c r="F16" s="5">
        <v>4</v>
      </c>
      <c r="G16" s="75" t="s">
        <v>159</v>
      </c>
      <c r="H16" s="76" t="s">
        <v>159</v>
      </c>
      <c r="I16" s="241">
        <v>5.2525857465421524</v>
      </c>
      <c r="J16" s="5">
        <v>4.144117707170869</v>
      </c>
      <c r="K16" s="5">
        <v>4.7</v>
      </c>
      <c r="L16" s="75" t="s">
        <v>159</v>
      </c>
      <c r="M16" s="76" t="s">
        <v>159</v>
      </c>
      <c r="N16" s="241">
        <v>4.5389008206082195</v>
      </c>
      <c r="O16" s="5">
        <v>5.0703165313327414</v>
      </c>
      <c r="P16" s="5" t="s">
        <v>159</v>
      </c>
      <c r="Q16" s="75" t="s">
        <v>159</v>
      </c>
      <c r="R16" s="76" t="s">
        <v>159</v>
      </c>
    </row>
    <row r="17" spans="1:18" ht="3.75" customHeight="1">
      <c r="B17" s="3"/>
      <c r="C17" s="4"/>
      <c r="D17" s="241"/>
      <c r="E17" s="5"/>
      <c r="F17" s="5"/>
      <c r="G17" s="75"/>
      <c r="H17" s="76"/>
      <c r="I17" s="241"/>
      <c r="J17" s="5"/>
      <c r="K17" s="5"/>
      <c r="L17" s="75"/>
      <c r="M17" s="76"/>
      <c r="N17" s="241"/>
      <c r="O17" s="5"/>
      <c r="P17" s="5"/>
      <c r="Q17" s="75"/>
      <c r="R17" s="76"/>
    </row>
    <row r="18" spans="1:18">
      <c r="B18" s="3" t="s">
        <v>54</v>
      </c>
      <c r="C18" s="4"/>
      <c r="D18" s="241">
        <v>-6.6154398152051943</v>
      </c>
      <c r="E18" s="5">
        <v>-9.9294637844643798</v>
      </c>
      <c r="F18" s="5">
        <v>-6.4856860000000003</v>
      </c>
      <c r="G18" s="75">
        <v>-7.0659999999999998</v>
      </c>
      <c r="H18" s="76">
        <v>-6.843</v>
      </c>
      <c r="I18" s="241">
        <v>-3.6617488595949252</v>
      </c>
      <c r="J18" s="5">
        <v>-5.1199999799049625</v>
      </c>
      <c r="K18" s="5">
        <v>-4.0562570999999998</v>
      </c>
      <c r="L18" s="75">
        <v>-4.93</v>
      </c>
      <c r="M18" s="76">
        <v>-4.1429999999999998</v>
      </c>
      <c r="N18" s="241">
        <v>-3.7557696182770015</v>
      </c>
      <c r="O18" s="5">
        <v>-4.1100000000000003</v>
      </c>
      <c r="P18" s="5" t="s">
        <v>159</v>
      </c>
      <c r="Q18" s="75">
        <v>-4.375</v>
      </c>
      <c r="R18" s="76" t="s">
        <v>159</v>
      </c>
    </row>
    <row r="19" spans="1:18">
      <c r="B19" s="3" t="s">
        <v>74</v>
      </c>
      <c r="C19" s="4"/>
      <c r="D19" s="241">
        <v>61.242707347605233</v>
      </c>
      <c r="E19" s="5">
        <v>64.09062135974024</v>
      </c>
      <c r="F19" s="5">
        <v>59.4649</v>
      </c>
      <c r="G19" s="75">
        <v>63.976999999999997</v>
      </c>
      <c r="H19" s="76">
        <v>60.99</v>
      </c>
      <c r="I19" s="241">
        <v>59.767420552841287</v>
      </c>
      <c r="J19" s="5">
        <v>65.465780892438616</v>
      </c>
      <c r="K19" s="5">
        <v>58.994799999999998</v>
      </c>
      <c r="L19" s="75">
        <v>64.286000000000001</v>
      </c>
      <c r="M19" s="76">
        <v>59.046999999999997</v>
      </c>
      <c r="N19" s="241">
        <v>58.810270976096454</v>
      </c>
      <c r="O19" s="5">
        <v>64.62414023270594</v>
      </c>
      <c r="P19" s="5" t="s">
        <v>159</v>
      </c>
      <c r="Q19" s="75">
        <v>63.304000000000002</v>
      </c>
      <c r="R19" s="76" t="s">
        <v>159</v>
      </c>
    </row>
    <row r="20" spans="1:18" ht="3.75" customHeight="1">
      <c r="B20" s="3"/>
      <c r="C20" s="4"/>
      <c r="D20" s="241"/>
      <c r="E20" s="75"/>
      <c r="F20" s="75"/>
      <c r="G20" s="75"/>
      <c r="H20" s="76"/>
      <c r="I20" s="241"/>
      <c r="J20" s="5"/>
      <c r="K20" s="5"/>
      <c r="L20" s="75"/>
      <c r="M20" s="76"/>
      <c r="N20" s="241"/>
      <c r="O20" s="5"/>
      <c r="P20" s="5"/>
      <c r="Q20" s="75"/>
      <c r="R20" s="76"/>
    </row>
    <row r="21" spans="1:18" ht="15" thickBot="1">
      <c r="B21" s="77" t="s">
        <v>55</v>
      </c>
      <c r="C21" s="78"/>
      <c r="D21" s="245">
        <f>Súhrn!H49</f>
        <v>-0.430171200493557</v>
      </c>
      <c r="E21" s="79">
        <v>-1.4749302906533486</v>
      </c>
      <c r="F21" s="79">
        <v>-0.3</v>
      </c>
      <c r="G21" s="79">
        <v>-1.2</v>
      </c>
      <c r="H21" s="80">
        <v>0.3</v>
      </c>
      <c r="I21" s="245">
        <f>Súhrn!I49</f>
        <v>0.23814701577545166</v>
      </c>
      <c r="J21" s="81">
        <v>-1.3490492862799259</v>
      </c>
      <c r="K21" s="81">
        <v>-0.4</v>
      </c>
      <c r="L21" s="79">
        <v>-1.978</v>
      </c>
      <c r="M21" s="80">
        <v>0</v>
      </c>
      <c r="N21" s="245">
        <f>Súhrn!J49</f>
        <v>-4.8535869463395158E-2</v>
      </c>
      <c r="O21" s="81">
        <v>-1.2661061816120824</v>
      </c>
      <c r="P21" s="81" t="s">
        <v>159</v>
      </c>
      <c r="Q21" s="79">
        <v>-2.73</v>
      </c>
      <c r="R21" s="80" t="s">
        <v>159</v>
      </c>
    </row>
    <row r="22" spans="1:18">
      <c r="B22" s="72" t="s">
        <v>85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</row>
    <row r="23" spans="1:18">
      <c r="B23" s="68" t="s">
        <v>196</v>
      </c>
    </row>
    <row r="24" spans="1:18">
      <c r="A24" s="68"/>
      <c r="B24" s="68" t="s">
        <v>204</v>
      </c>
      <c r="C24" s="68"/>
      <c r="D24" s="83"/>
      <c r="E24" s="83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1:18">
      <c r="B25" s="68" t="s">
        <v>197</v>
      </c>
    </row>
    <row r="26" spans="1:18">
      <c r="B26" s="68" t="s">
        <v>198</v>
      </c>
    </row>
    <row r="27" spans="1:18">
      <c r="B27" s="83" t="s">
        <v>205</v>
      </c>
    </row>
    <row r="29" spans="1:18">
      <c r="B29" s="72" t="s">
        <v>160</v>
      </c>
    </row>
    <row r="35" spans="3:18"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</row>
    <row r="36" spans="3:18"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</row>
    <row r="37" spans="3:18">
      <c r="C37" s="82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</row>
    <row r="38" spans="3:18">
      <c r="C38" s="82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</row>
    <row r="39" spans="3:18"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</row>
    <row r="40" spans="3:18">
      <c r="C40" s="82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</row>
    <row r="41" spans="3:18">
      <c r="C41" s="82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</row>
  </sheetData>
  <mergeCells count="4">
    <mergeCell ref="D2:H2"/>
    <mergeCell ref="B2:C3"/>
    <mergeCell ref="I2:M2"/>
    <mergeCell ref="N2:R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Súhrn</vt:lpstr>
      <vt:lpstr>HDP</vt:lpstr>
      <vt:lpstr>Inflácia</vt:lpstr>
      <vt:lpstr>Trh práce</vt:lpstr>
      <vt:lpstr>Obchodná a platobná bilancia</vt:lpstr>
      <vt:lpstr>Sektor_verejnej_správy</vt:lpstr>
      <vt:lpstr>Porovnanie predikcií</vt:lpstr>
      <vt:lpstr>HDP!Print_Area</vt:lpstr>
      <vt:lpstr>Inflácia!Print_Area</vt:lpstr>
      <vt:lpstr>'Porovnanie predikcií'!Print_Area</vt:lpstr>
      <vt:lpstr>Súhrn!Print_Area</vt:lpstr>
      <vt:lpstr>'Trh práce'!Print_Area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2020-09-25T06:41:51Z</cp:lastPrinted>
  <dcterms:created xsi:type="dcterms:W3CDTF">2013-10-16T07:18:04Z</dcterms:created>
  <dcterms:modified xsi:type="dcterms:W3CDTF">2021-07-22T10:13:23Z</dcterms:modified>
</cp:coreProperties>
</file>