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FA75F1B1-0CA0-4850-A1DC-0170AEB5A5CF}" xr6:coauthVersionLast="47" xr6:coauthVersionMax="47" xr10:uidLastSave="{00000000-0000-0000-0000-000000000000}"/>
  <bookViews>
    <workbookView xWindow="-108" yWindow="-108" windowWidth="23256" windowHeight="12576" xr2:uid="{2A62E594-A4A1-482D-9DC7-2201FC1A0E1C}"/>
  </bookViews>
  <sheets>
    <sheet name="IIP_2023" sheetId="1" r:id="rId1"/>
  </sheets>
  <definedNames>
    <definedName name="_xlnm._FilterDatabase" localSheetId="0" hidden="1">IIP_2023!$A$6:$WSB$48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K34" i="1" s="1"/>
  <c r="G34" i="1"/>
  <c r="F34" i="1"/>
  <c r="H34" i="1" s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K29" i="1" s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K24" i="1" s="1"/>
  <c r="G24" i="1"/>
  <c r="F24" i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J19" i="1"/>
  <c r="J18" i="1" s="1"/>
  <c r="I19" i="1"/>
  <c r="K19" i="1" s="1"/>
  <c r="G19" i="1"/>
  <c r="H19" i="1" s="1"/>
  <c r="F19" i="1"/>
  <c r="D19" i="1"/>
  <c r="C19" i="1"/>
  <c r="C18" i="1" s="1"/>
  <c r="L18" i="1"/>
  <c r="F18" i="1"/>
  <c r="D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M7" i="1" s="1"/>
  <c r="L13" i="1"/>
  <c r="J13" i="1"/>
  <c r="I13" i="1"/>
  <c r="K13" i="1" s="1"/>
  <c r="G13" i="1"/>
  <c r="F13" i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I7" i="1" s="1"/>
  <c r="G8" i="1"/>
  <c r="G7" i="1" s="1"/>
  <c r="F8" i="1"/>
  <c r="D8" i="1"/>
  <c r="C8" i="1"/>
  <c r="C7" i="1" s="1"/>
  <c r="C6" i="1" s="1"/>
  <c r="L7" i="1"/>
  <c r="J7" i="1"/>
  <c r="D7" i="1"/>
  <c r="D6" i="1" s="1"/>
  <c r="L6" i="1"/>
  <c r="N7" i="1" l="1"/>
  <c r="J6" i="1"/>
  <c r="G6" i="1"/>
  <c r="G18" i="1"/>
  <c r="N18" i="1"/>
  <c r="N24" i="1"/>
  <c r="H24" i="1"/>
  <c r="E34" i="1"/>
  <c r="E6" i="1"/>
  <c r="H8" i="1"/>
  <c r="H13" i="1"/>
  <c r="H18" i="1"/>
  <c r="H29" i="1"/>
  <c r="F7" i="1"/>
  <c r="F6" i="1" s="1"/>
  <c r="H6" i="1" s="1"/>
  <c r="I18" i="1"/>
  <c r="K18" i="1" s="1"/>
  <c r="N19" i="1"/>
  <c r="E18" i="1"/>
  <c r="N13" i="1"/>
  <c r="E24" i="1"/>
  <c r="E8" i="1"/>
  <c r="E13" i="1"/>
  <c r="E29" i="1"/>
  <c r="K7" i="1"/>
  <c r="M6" i="1"/>
  <c r="N6" i="1" s="1"/>
  <c r="E7" i="1"/>
  <c r="E19" i="1"/>
  <c r="K8" i="1"/>
  <c r="I6" i="1" l="1"/>
  <c r="K6" i="1" s="1"/>
  <c r="H7" i="1"/>
</calcChain>
</file>

<file path=xl/sharedStrings.xml><?xml version="1.0" encoding="utf-8"?>
<sst xmlns="http://schemas.openxmlformats.org/spreadsheetml/2006/main" count="102" uniqueCount="73">
  <si>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</si>
  <si>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</si>
  <si>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</si>
  <si>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</si>
  <si>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</si>
  <si>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</si>
  <si>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</si>
  <si>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</si>
  <si>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</si>
  <si>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</si>
  <si>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</si>
  <si>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</si>
  <si>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</si>
  <si>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</si>
  <si>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</si>
  <si>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1.1.S1</t>
  </si>
  <si>
    <t>Centrálna banka</t>
  </si>
  <si>
    <t>1.1.S2</t>
  </si>
  <si>
    <t>Peňažné finančné inštitúcie</t>
  </si>
  <si>
    <t>1.1.S3</t>
  </si>
  <si>
    <t>Vláda</t>
  </si>
  <si>
    <t>1.1.S4</t>
  </si>
  <si>
    <t>Ostatné sektory</t>
  </si>
  <si>
    <t>1.2</t>
  </si>
  <si>
    <t>Dlhové nástroje</t>
  </si>
  <si>
    <t>1.2.S1</t>
  </si>
  <si>
    <t>1.2.S2</t>
  </si>
  <si>
    <t>1.2.S3</t>
  </si>
  <si>
    <t>1.2.S4</t>
  </si>
  <si>
    <t>2.</t>
  </si>
  <si>
    <t>Portfóliové investície</t>
  </si>
  <si>
    <t>2.1</t>
  </si>
  <si>
    <t>Majetkové cenné papiere</t>
  </si>
  <si>
    <t>2.1.S1</t>
  </si>
  <si>
    <t>2.1.S2</t>
  </si>
  <si>
    <t>2.1.S3</t>
  </si>
  <si>
    <t>2.1.S4</t>
  </si>
  <si>
    <t>2.2</t>
  </si>
  <si>
    <t>Dlhové cenné papiere</t>
  </si>
  <si>
    <t>2.2.S1</t>
  </si>
  <si>
    <t>2.2.S2</t>
  </si>
  <si>
    <t>2.2.S3</t>
  </si>
  <si>
    <t>2.2.S4</t>
  </si>
  <si>
    <t>3.</t>
  </si>
  <si>
    <t>Finančné deriváty</t>
  </si>
  <si>
    <t>3.S1</t>
  </si>
  <si>
    <t>3.S2</t>
  </si>
  <si>
    <t>3.S3</t>
  </si>
  <si>
    <t>3.S4</t>
  </si>
  <si>
    <t>4.</t>
  </si>
  <si>
    <t>Ostatné investície</t>
  </si>
  <si>
    <t>podľa sektorov</t>
  </si>
  <si>
    <t>4.S1</t>
  </si>
  <si>
    <t>4.S2</t>
  </si>
  <si>
    <t>4.S3</t>
  </si>
  <si>
    <t>4.S4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</si>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</sst>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A63A84FB-6B79-4EE9-B5C7-FA0C055CBDFD}"/>
    <cellStyle name="Normal 7" xfId="1" xr:uid="{4C9028B9-7D86-4FC7-9C67-6DFBA3822909}"/>
    <cellStyle name="Normal_Booklet 2011_euro17_WGES_2011_280" xfId="2" xr:uid="{181C70AA-290B-4D45-A30E-248621A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F4B75-C444-46D2-820C-BBCEE8E979FE}">
  <sheetPr>
    <tabColor rgb="FFFF0000"/>
    <pageSetUpPr fitToPage="1"/>
  </sheetPr>
  <dimension ref="A1:WSC74"/>
  <sheetViews>
    <sheetView showGridLines="0" tabSelected="1" topLeftCell="B1" zoomScale="75" zoomScaleNormal="75" zoomScaleSheetLayoutView="70" workbookViewId="0">
      <selection activeCell="C5" sqref="A5:XFD5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2023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102898.19951600867</v>
      </c>
      <c r="D6" s="15">
        <f>+D7+D18+D29+D34</f>
        <v>168267.71331424292</v>
      </c>
      <c r="E6" s="15">
        <f>+C6-D6</f>
        <v>-65369.513798234257</v>
      </c>
      <c r="F6" s="15">
        <f>+F7+F18+F29+F34+F48</f>
        <v>101912.64787774526</v>
      </c>
      <c r="G6" s="15">
        <f>+G7+G18+G29+G34</f>
        <v>168626.18502368411</v>
      </c>
      <c r="H6" s="15">
        <f>+F6-G6</f>
        <v>-66713.537145938855</v>
      </c>
      <c r="I6" s="15">
        <f>+I7+I18+I29+I34+I48</f>
        <v>104492.56170256394</v>
      </c>
      <c r="J6" s="15">
        <f>+J7+J18+J29+J34</f>
        <v>171402.70021616676</v>
      </c>
      <c r="K6" s="15">
        <f>+I6-J6</f>
        <v>-66910.138513602826</v>
      </c>
      <c r="L6" s="15">
        <f>+L7+L18+L29+L34+L48</f>
        <v>104788.48464624138</v>
      </c>
      <c r="M6" s="15">
        <f>+M7+M18+M29+M34</f>
        <v>171206.74780267171</v>
      </c>
      <c r="N6" s="15">
        <f>+L6-M6</f>
        <v>-66418.26315643033</v>
      </c>
    </row>
    <row r="7" spans="1:14" s="16" customFormat="1" x14ac:dyDescent="0.3">
      <c r="A7" s="13" t="s">
        <v>11</v>
      </c>
      <c r="B7" s="17" t="s">
        <v>12</v>
      </c>
      <c r="C7" s="15">
        <f>+C8+C13</f>
        <v>20051.3359649372</v>
      </c>
      <c r="D7" s="15">
        <f>+D8+D13</f>
        <v>67696.488867667591</v>
      </c>
      <c r="E7" s="15">
        <f t="shared" ref="E7:E48" si="0">+C7-D7</f>
        <v>-47645.152902730391</v>
      </c>
      <c r="F7" s="15">
        <f>+F8+F13</f>
        <v>18537.194109512202</v>
      </c>
      <c r="G7" s="15">
        <f>+G8+G13</f>
        <v>67375.991126337598</v>
      </c>
      <c r="H7" s="15">
        <f t="shared" ref="H7:H34" si="1">+F7-G7</f>
        <v>-48838.797016825396</v>
      </c>
      <c r="I7" s="15">
        <f>+I8+I13</f>
        <v>18844.5745202904</v>
      </c>
      <c r="J7" s="15">
        <f>+J8+J13</f>
        <v>67832.520002257603</v>
      </c>
      <c r="K7" s="15">
        <f t="shared" ref="K7:K34" si="2">+I7-J7</f>
        <v>-48987.945481967203</v>
      </c>
      <c r="L7" s="15">
        <f>+L8+L13</f>
        <v>17536.979219966001</v>
      </c>
      <c r="M7" s="15">
        <f>+M8+M13</f>
        <v>67736.827456797604</v>
      </c>
      <c r="N7" s="15">
        <f t="shared" ref="N7:N34" si="3">+L7-M7</f>
        <v>-50199.848236831604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3805.7726925972001</v>
      </c>
      <c r="D8" s="15">
        <f>SUM(D9:D12)</f>
        <v>50757.801307007598</v>
      </c>
      <c r="E8" s="15">
        <f t="shared" si="0"/>
        <v>-46952.028614410396</v>
      </c>
      <c r="F8" s="15">
        <f>SUM(F9:F12)</f>
        <v>3821.8162773022004</v>
      </c>
      <c r="G8" s="15">
        <f>SUM(G9:G12)</f>
        <v>49968.256770807602</v>
      </c>
      <c r="H8" s="15">
        <f t="shared" si="1"/>
        <v>-46146.440493505404</v>
      </c>
      <c r="I8" s="15">
        <f>SUM(I9:I12)</f>
        <v>3898.2605729404004</v>
      </c>
      <c r="J8" s="15">
        <f>SUM(J9:J12)</f>
        <v>50664.809129807596</v>
      </c>
      <c r="K8" s="15">
        <f t="shared" si="2"/>
        <v>-46766.548556867194</v>
      </c>
      <c r="L8" s="15">
        <f>SUM(L9:L12)</f>
        <v>3851.5737810459996</v>
      </c>
      <c r="M8" s="15">
        <f>SUM(M9:M12)</f>
        <v>50877.085264007605</v>
      </c>
      <c r="N8" s="15">
        <f t="shared" si="3"/>
        <v>-47025.511482961607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20.135692597199998</v>
      </c>
      <c r="D10" s="20">
        <v>9891.8760870000006</v>
      </c>
      <c r="E10" s="15">
        <f t="shared" si="0"/>
        <v>-9871.740394402801</v>
      </c>
      <c r="F10" s="20">
        <v>27.749277302199999</v>
      </c>
      <c r="G10" s="20">
        <v>10102.517777999999</v>
      </c>
      <c r="H10" s="15">
        <f t="shared" si="1"/>
        <v>-10074.768500697799</v>
      </c>
      <c r="I10" s="20">
        <v>35.202572940400003</v>
      </c>
      <c r="J10" s="20">
        <v>10207.475562000001</v>
      </c>
      <c r="K10" s="15">
        <f t="shared" si="2"/>
        <v>-10172.272989059602</v>
      </c>
      <c r="L10" s="20">
        <v>41.985781046000007</v>
      </c>
      <c r="M10" s="20">
        <v>10551.725240000002</v>
      </c>
      <c r="N10" s="15">
        <f t="shared" si="3"/>
        <v>-10509.739458954002</v>
      </c>
    </row>
    <row r="11" spans="1:14" s="21" customFormat="1" x14ac:dyDescent="0.3">
      <c r="A11" s="13" t="s">
        <v>19</v>
      </c>
      <c r="B11" s="19" t="s">
        <v>20</v>
      </c>
      <c r="C11" s="20">
        <v>19.186</v>
      </c>
      <c r="D11" s="20">
        <v>0</v>
      </c>
      <c r="E11" s="15">
        <f t="shared" si="0"/>
        <v>19.186</v>
      </c>
      <c r="F11" s="20">
        <v>19.186</v>
      </c>
      <c r="G11" s="20">
        <v>0</v>
      </c>
      <c r="H11" s="15">
        <f t="shared" si="1"/>
        <v>19.186</v>
      </c>
      <c r="I11" s="20">
        <v>19.186</v>
      </c>
      <c r="J11" s="20">
        <v>0</v>
      </c>
      <c r="K11" s="15">
        <f t="shared" si="2"/>
        <v>19.186</v>
      </c>
      <c r="L11" s="20">
        <v>19.186</v>
      </c>
      <c r="M11" s="20">
        <v>0</v>
      </c>
      <c r="N11" s="15">
        <f t="shared" si="3"/>
        <v>19.186</v>
      </c>
    </row>
    <row r="12" spans="1:14" s="21" customFormat="1" x14ac:dyDescent="0.3">
      <c r="A12" s="13" t="s">
        <v>21</v>
      </c>
      <c r="B12" s="19" t="s">
        <v>22</v>
      </c>
      <c r="C12" s="20">
        <v>3766.451</v>
      </c>
      <c r="D12" s="20">
        <v>40865.925220007601</v>
      </c>
      <c r="E12" s="15">
        <f t="shared" si="0"/>
        <v>-37099.4742200076</v>
      </c>
      <c r="F12" s="20">
        <v>3774.8810000000003</v>
      </c>
      <c r="G12" s="20">
        <v>39865.738992807601</v>
      </c>
      <c r="H12" s="15">
        <f t="shared" si="1"/>
        <v>-36090.8579928076</v>
      </c>
      <c r="I12" s="20">
        <v>3843.8720000000003</v>
      </c>
      <c r="J12" s="20">
        <v>40457.333567807596</v>
      </c>
      <c r="K12" s="15">
        <f t="shared" si="2"/>
        <v>-36613.461567807593</v>
      </c>
      <c r="L12" s="20">
        <v>3790.4019999999996</v>
      </c>
      <c r="M12" s="20">
        <v>40325.360024007605</v>
      </c>
      <c r="N12" s="15">
        <f t="shared" si="3"/>
        <v>-36534.958024007603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16245.563272339998</v>
      </c>
      <c r="D13" s="15">
        <f>SUM(D14:D17)</f>
        <v>16938.687560660001</v>
      </c>
      <c r="E13" s="15">
        <f t="shared" si="0"/>
        <v>-693.12428832000296</v>
      </c>
      <c r="F13" s="15">
        <f>SUM(F14:F17)</f>
        <v>14715.377832210001</v>
      </c>
      <c r="G13" s="15">
        <f>SUM(G14:G17)</f>
        <v>17407.734355529999</v>
      </c>
      <c r="H13" s="15">
        <f t="shared" si="1"/>
        <v>-2692.3565233199988</v>
      </c>
      <c r="I13" s="15">
        <f>SUM(I14:I17)</f>
        <v>14946.313947350001</v>
      </c>
      <c r="J13" s="15">
        <f>SUM(J14:J17)</f>
        <v>17167.710872449999</v>
      </c>
      <c r="K13" s="15">
        <f t="shared" si="2"/>
        <v>-2221.396925099998</v>
      </c>
      <c r="L13" s="15">
        <f>SUM(L14:L17)</f>
        <v>13685.405438919999</v>
      </c>
      <c r="M13" s="15">
        <f>SUM(M14:M17)</f>
        <v>16859.74219279</v>
      </c>
      <c r="N13" s="15">
        <f t="shared" si="3"/>
        <v>-3174.3367538700004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0.104</v>
      </c>
      <c r="D16" s="20">
        <v>0</v>
      </c>
      <c r="E16" s="15">
        <f t="shared" si="0"/>
        <v>0.104</v>
      </c>
      <c r="F16" s="20">
        <v>0.104</v>
      </c>
      <c r="G16" s="20">
        <v>0</v>
      </c>
      <c r="H16" s="15">
        <f t="shared" si="1"/>
        <v>0.104</v>
      </c>
      <c r="I16" s="20">
        <v>0.104</v>
      </c>
      <c r="J16" s="20">
        <v>0</v>
      </c>
      <c r="K16" s="15">
        <f t="shared" si="2"/>
        <v>0.104</v>
      </c>
      <c r="L16" s="20">
        <v>0.104</v>
      </c>
      <c r="M16" s="20">
        <v>0</v>
      </c>
      <c r="N16" s="15">
        <f t="shared" si="3"/>
        <v>0.104</v>
      </c>
    </row>
    <row r="17" spans="1:14" s="21" customFormat="1" x14ac:dyDescent="0.3">
      <c r="A17" s="13" t="s">
        <v>28</v>
      </c>
      <c r="B17" s="19" t="s">
        <v>22</v>
      </c>
      <c r="C17" s="20">
        <v>16245.459272339998</v>
      </c>
      <c r="D17" s="20">
        <v>16938.687560660001</v>
      </c>
      <c r="E17" s="15">
        <f t="shared" si="0"/>
        <v>-693.22828832000232</v>
      </c>
      <c r="F17" s="20">
        <v>14715.273832210001</v>
      </c>
      <c r="G17" s="20">
        <v>17407.734355529999</v>
      </c>
      <c r="H17" s="15">
        <f t="shared" si="1"/>
        <v>-2692.4605233199982</v>
      </c>
      <c r="I17" s="20">
        <v>14946.209947350002</v>
      </c>
      <c r="J17" s="20">
        <v>17167.710872449999</v>
      </c>
      <c r="K17" s="15">
        <f t="shared" si="2"/>
        <v>-2221.5009250999974</v>
      </c>
      <c r="L17" s="20">
        <v>13685.30143892</v>
      </c>
      <c r="M17" s="20">
        <v>16859.74219279</v>
      </c>
      <c r="N17" s="15">
        <f t="shared" si="3"/>
        <v>-3174.4407538699998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46793.7</v>
      </c>
      <c r="D18" s="15">
        <f>+D19+D24</f>
        <v>32579.9</v>
      </c>
      <c r="E18" s="15">
        <f t="shared" si="0"/>
        <v>14213.799999999996</v>
      </c>
      <c r="F18" s="15">
        <f>+F19+F24</f>
        <v>48250</v>
      </c>
      <c r="G18" s="15">
        <f>+G19+G24</f>
        <v>35474.199999999997</v>
      </c>
      <c r="H18" s="15">
        <f t="shared" si="1"/>
        <v>12775.800000000003</v>
      </c>
      <c r="I18" s="15">
        <f>+I19+I24</f>
        <v>48661.899999999994</v>
      </c>
      <c r="J18" s="15">
        <f>+J19+J24</f>
        <v>35751.800000000003</v>
      </c>
      <c r="K18" s="15">
        <f t="shared" si="2"/>
        <v>12910.099999999991</v>
      </c>
      <c r="L18" s="15">
        <f>+L19+L24</f>
        <v>50636.999999999993</v>
      </c>
      <c r="M18" s="15">
        <f>+M19+M24</f>
        <v>38710.1</v>
      </c>
      <c r="N18" s="15">
        <f t="shared" si="3"/>
        <v>11926.899999999994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15086.1</v>
      </c>
      <c r="D19" s="15">
        <f>SUM(D20:D23)</f>
        <v>587</v>
      </c>
      <c r="E19" s="15">
        <f t="shared" si="0"/>
        <v>14499.1</v>
      </c>
      <c r="F19" s="15">
        <f>SUM(F20:F23)</f>
        <v>16403.400000000001</v>
      </c>
      <c r="G19" s="15">
        <f>SUM(G20:G23)</f>
        <v>590.1</v>
      </c>
      <c r="H19" s="15">
        <f t="shared" si="1"/>
        <v>15813.300000000001</v>
      </c>
      <c r="I19" s="15">
        <f>SUM(I20:I23)</f>
        <v>17144.3</v>
      </c>
      <c r="J19" s="15">
        <f>SUM(J20:J23)</f>
        <v>607.29999999999995</v>
      </c>
      <c r="K19" s="15">
        <f t="shared" si="2"/>
        <v>16537</v>
      </c>
      <c r="L19" s="15">
        <f>SUM(L20:L23)</f>
        <v>18973.099999999999</v>
      </c>
      <c r="M19" s="15">
        <f>SUM(M20:M23)</f>
        <v>639.20000000000005</v>
      </c>
      <c r="N19" s="15">
        <f t="shared" si="3"/>
        <v>18333.899999999998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160.30000000000001</v>
      </c>
      <c r="D21" s="20">
        <v>0</v>
      </c>
      <c r="E21" s="15">
        <f t="shared" si="0"/>
        <v>160.30000000000001</v>
      </c>
      <c r="F21" s="20">
        <v>198.3</v>
      </c>
      <c r="G21" s="20">
        <v>0</v>
      </c>
      <c r="H21" s="15">
        <f t="shared" si="1"/>
        <v>198.3</v>
      </c>
      <c r="I21" s="20">
        <v>256.89999999999998</v>
      </c>
      <c r="J21" s="20">
        <v>0</v>
      </c>
      <c r="K21" s="15">
        <f t="shared" si="2"/>
        <v>256.89999999999998</v>
      </c>
      <c r="L21" s="20">
        <v>259.60000000000002</v>
      </c>
      <c r="M21" s="20">
        <v>0</v>
      </c>
      <c r="N21" s="15">
        <f t="shared" si="3"/>
        <v>259.60000000000002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14925.800000000001</v>
      </c>
      <c r="D23" s="20">
        <v>587</v>
      </c>
      <c r="E23" s="15">
        <f t="shared" si="0"/>
        <v>14338.800000000001</v>
      </c>
      <c r="F23" s="20">
        <v>16205.100000000002</v>
      </c>
      <c r="G23" s="20">
        <v>590.1</v>
      </c>
      <c r="H23" s="15">
        <f t="shared" si="1"/>
        <v>15615.000000000002</v>
      </c>
      <c r="I23" s="20">
        <v>16887.399999999998</v>
      </c>
      <c r="J23" s="20">
        <v>607.29999999999995</v>
      </c>
      <c r="K23" s="15">
        <f t="shared" si="2"/>
        <v>16280.099999999999</v>
      </c>
      <c r="L23" s="20">
        <v>18713.5</v>
      </c>
      <c r="M23" s="20">
        <v>639.20000000000005</v>
      </c>
      <c r="N23" s="15">
        <f t="shared" si="3"/>
        <v>18074.3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31707.599999999999</v>
      </c>
      <c r="D24" s="15">
        <f>SUM(D25:D28)</f>
        <v>31992.9</v>
      </c>
      <c r="E24" s="15">
        <f t="shared" si="0"/>
        <v>-285.30000000000291</v>
      </c>
      <c r="F24" s="15">
        <f>SUM(F25:F28)</f>
        <v>31846.6</v>
      </c>
      <c r="G24" s="15">
        <f>SUM(G25:G28)</f>
        <v>34884.1</v>
      </c>
      <c r="H24" s="15">
        <f t="shared" si="1"/>
        <v>-3037.5</v>
      </c>
      <c r="I24" s="15">
        <f>SUM(I25:I28)</f>
        <v>31517.599999999999</v>
      </c>
      <c r="J24" s="15">
        <f>SUM(J25:J28)</f>
        <v>35144.5</v>
      </c>
      <c r="K24" s="15">
        <f t="shared" si="2"/>
        <v>-3626.9000000000015</v>
      </c>
      <c r="L24" s="15">
        <f>SUM(L25:L28)</f>
        <v>31663.899999999994</v>
      </c>
      <c r="M24" s="15">
        <f>SUM(M25:M28)</f>
        <v>38070.9</v>
      </c>
      <c r="N24" s="15">
        <f t="shared" si="3"/>
        <v>-6407.0000000000073</v>
      </c>
    </row>
    <row r="25" spans="1:14" s="21" customFormat="1" x14ac:dyDescent="0.3">
      <c r="A25" s="13" t="s">
        <v>39</v>
      </c>
      <c r="B25" s="19" t="s">
        <v>16</v>
      </c>
      <c r="C25" s="20">
        <v>19783.599999999999</v>
      </c>
      <c r="D25" s="20">
        <v>0</v>
      </c>
      <c r="E25" s="15">
        <f t="shared" si="0"/>
        <v>19783.599999999999</v>
      </c>
      <c r="F25" s="20">
        <v>20005.599999999999</v>
      </c>
      <c r="G25" s="20">
        <v>0</v>
      </c>
      <c r="H25" s="15">
        <f t="shared" si="1"/>
        <v>20005.599999999999</v>
      </c>
      <c r="I25" s="20">
        <v>19686.7</v>
      </c>
      <c r="J25" s="20">
        <v>0</v>
      </c>
      <c r="K25" s="15">
        <f t="shared" si="2"/>
        <v>19686.7</v>
      </c>
      <c r="L25" s="20">
        <v>19652.099999999999</v>
      </c>
      <c r="M25" s="20">
        <v>0</v>
      </c>
      <c r="N25" s="15">
        <f t="shared" si="3"/>
        <v>19652.099999999999</v>
      </c>
    </row>
    <row r="26" spans="1:14" s="21" customFormat="1" x14ac:dyDescent="0.3">
      <c r="A26" s="13" t="s">
        <v>40</v>
      </c>
      <c r="B26" s="19" t="s">
        <v>18</v>
      </c>
      <c r="C26" s="20">
        <v>2004</v>
      </c>
      <c r="D26" s="20">
        <v>5978.4000000000005</v>
      </c>
      <c r="E26" s="15">
        <f t="shared" si="0"/>
        <v>-3974.4000000000005</v>
      </c>
      <c r="F26" s="20">
        <v>2121.9</v>
      </c>
      <c r="G26" s="20">
        <v>6401.3</v>
      </c>
      <c r="H26" s="15">
        <f t="shared" si="1"/>
        <v>-4279.3999999999996</v>
      </c>
      <c r="I26" s="20">
        <v>2222.7999999999997</v>
      </c>
      <c r="J26" s="20">
        <v>7362.5999999999995</v>
      </c>
      <c r="K26" s="15">
        <f t="shared" si="2"/>
        <v>-5139.7999999999993</v>
      </c>
      <c r="L26" s="20">
        <v>2148.1000000000004</v>
      </c>
      <c r="M26" s="20">
        <v>8348.4</v>
      </c>
      <c r="N26" s="15">
        <f t="shared" si="3"/>
        <v>-6200.2999999999993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23745.899999999998</v>
      </c>
      <c r="E27" s="15">
        <f t="shared" si="0"/>
        <v>-23745.899999999998</v>
      </c>
      <c r="F27" s="20">
        <v>0</v>
      </c>
      <c r="G27" s="20">
        <v>26493.200000000001</v>
      </c>
      <c r="H27" s="15">
        <f t="shared" si="1"/>
        <v>-26493.200000000001</v>
      </c>
      <c r="I27" s="20">
        <v>0</v>
      </c>
      <c r="J27" s="20">
        <v>25748</v>
      </c>
      <c r="K27" s="15">
        <f t="shared" si="2"/>
        <v>-25748</v>
      </c>
      <c r="L27" s="20">
        <v>0</v>
      </c>
      <c r="M27" s="20">
        <v>27484.300000000003</v>
      </c>
      <c r="N27" s="15">
        <f t="shared" si="3"/>
        <v>-27484.300000000003</v>
      </c>
    </row>
    <row r="28" spans="1:14" s="21" customFormat="1" x14ac:dyDescent="0.3">
      <c r="A28" s="13" t="s">
        <v>42</v>
      </c>
      <c r="B28" s="19" t="s">
        <v>22</v>
      </c>
      <c r="C28" s="20">
        <v>9920.0000000000018</v>
      </c>
      <c r="D28" s="20">
        <v>2268.6000000000004</v>
      </c>
      <c r="E28" s="15">
        <f t="shared" si="0"/>
        <v>7651.4000000000015</v>
      </c>
      <c r="F28" s="20">
        <v>9719.0999999999985</v>
      </c>
      <c r="G28" s="20">
        <v>1989.6000000000001</v>
      </c>
      <c r="H28" s="15">
        <f t="shared" si="1"/>
        <v>7729.4999999999982</v>
      </c>
      <c r="I28" s="20">
        <v>9608.1</v>
      </c>
      <c r="J28" s="20">
        <v>2033.9</v>
      </c>
      <c r="K28" s="15">
        <f t="shared" si="2"/>
        <v>7574.2000000000007</v>
      </c>
      <c r="L28" s="20">
        <v>9863.6999999999989</v>
      </c>
      <c r="M28" s="20">
        <v>2238.1999999999998</v>
      </c>
      <c r="N28" s="15">
        <f t="shared" si="3"/>
        <v>7625.4999999999991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1316.9254394144</v>
      </c>
      <c r="D29" s="15">
        <f>SUM(D30:D33)</f>
        <v>2511.631139026852</v>
      </c>
      <c r="E29" s="15">
        <f t="shared" si="0"/>
        <v>-1194.705699612452</v>
      </c>
      <c r="F29" s="15">
        <f>SUM(F30:F33)</f>
        <v>1346.249749189142</v>
      </c>
      <c r="G29" s="15">
        <f>SUM(G30:G33)</f>
        <v>2231.4483211198972</v>
      </c>
      <c r="H29" s="15">
        <f t="shared" si="1"/>
        <v>-885.19857193075518</v>
      </c>
      <c r="I29" s="15">
        <f>SUM(I30:I33)</f>
        <v>1387.8768309285822</v>
      </c>
      <c r="J29" s="15">
        <f>SUM(J30:J33)</f>
        <v>1689.325737717319</v>
      </c>
      <c r="K29" s="15">
        <f t="shared" si="2"/>
        <v>-301.44890678873685</v>
      </c>
      <c r="L29" s="15">
        <f>SUM(L30:L33)</f>
        <v>1448.94102995</v>
      </c>
      <c r="M29" s="15">
        <f>SUM(M30:M33)</f>
        <v>1631.3877571581327</v>
      </c>
      <c r="N29" s="15">
        <f t="shared" si="3"/>
        <v>-182.44672720813264</v>
      </c>
    </row>
    <row r="30" spans="1:14" s="21" customFormat="1" x14ac:dyDescent="0.3">
      <c r="A30" s="13" t="s">
        <v>45</v>
      </c>
      <c r="B30" s="19" t="s">
        <v>16</v>
      </c>
      <c r="C30" s="20">
        <v>115</v>
      </c>
      <c r="D30" s="20">
        <v>96</v>
      </c>
      <c r="E30" s="15">
        <f t="shared" si="0"/>
        <v>19</v>
      </c>
      <c r="F30" s="20">
        <v>128</v>
      </c>
      <c r="G30" s="20">
        <v>107</v>
      </c>
      <c r="H30" s="15">
        <f t="shared" si="1"/>
        <v>21</v>
      </c>
      <c r="I30" s="20">
        <v>123.10000000000001</v>
      </c>
      <c r="J30" s="20">
        <v>124.02000000000001</v>
      </c>
      <c r="K30" s="15">
        <f t="shared" si="2"/>
        <v>-0.92000000000000171</v>
      </c>
      <c r="L30" s="20">
        <v>118.4</v>
      </c>
      <c r="M30" s="20">
        <v>164</v>
      </c>
      <c r="N30" s="15">
        <f t="shared" si="3"/>
        <v>-45.599999999999994</v>
      </c>
    </row>
    <row r="31" spans="1:14" s="21" customFormat="1" x14ac:dyDescent="0.3">
      <c r="A31" s="13" t="s">
        <v>46</v>
      </c>
      <c r="B31" s="19" t="s">
        <v>18</v>
      </c>
      <c r="C31" s="20">
        <v>1057.9999999999998</v>
      </c>
      <c r="D31" s="20">
        <v>1048.4000000000001</v>
      </c>
      <c r="E31" s="15">
        <f t="shared" si="0"/>
        <v>9.5999999999996817</v>
      </c>
      <c r="F31" s="20">
        <v>1087.9000000000001</v>
      </c>
      <c r="G31" s="20">
        <v>1070.0999999999999</v>
      </c>
      <c r="H31" s="15">
        <f t="shared" si="1"/>
        <v>17.800000000000182</v>
      </c>
      <c r="I31" s="20">
        <v>1114.3000000000002</v>
      </c>
      <c r="J31" s="20">
        <v>1045</v>
      </c>
      <c r="K31" s="15">
        <f t="shared" si="2"/>
        <v>69.300000000000182</v>
      </c>
      <c r="L31" s="20">
        <v>728.8</v>
      </c>
      <c r="M31" s="20">
        <v>914.4</v>
      </c>
      <c r="N31" s="15">
        <f t="shared" si="3"/>
        <v>-185.60000000000002</v>
      </c>
    </row>
    <row r="32" spans="1:14" s="21" customFormat="1" x14ac:dyDescent="0.3">
      <c r="A32" s="13" t="s">
        <v>47</v>
      </c>
      <c r="B32" s="19" t="s">
        <v>20</v>
      </c>
      <c r="C32" s="20">
        <v>31.254534924399998</v>
      </c>
      <c r="D32" s="20">
        <v>103.66209510685181</v>
      </c>
      <c r="E32" s="15">
        <f t="shared" si="0"/>
        <v>-72.407560182451817</v>
      </c>
      <c r="F32" s="20">
        <v>35.447668579142004</v>
      </c>
      <c r="G32" s="20">
        <v>114.17993706989719</v>
      </c>
      <c r="H32" s="15">
        <f t="shared" si="1"/>
        <v>-78.732268490755189</v>
      </c>
      <c r="I32" s="20">
        <v>36.427421228582006</v>
      </c>
      <c r="J32" s="20">
        <v>103.6048860173191</v>
      </c>
      <c r="K32" s="15">
        <f t="shared" si="2"/>
        <v>-67.177464788737097</v>
      </c>
      <c r="L32" s="20">
        <v>0</v>
      </c>
      <c r="M32" s="20">
        <v>103.78559459813249</v>
      </c>
      <c r="N32" s="15">
        <f t="shared" si="3"/>
        <v>-103.78559459813249</v>
      </c>
    </row>
    <row r="33" spans="1:14" s="21" customFormat="1" x14ac:dyDescent="0.3">
      <c r="A33" s="13" t="s">
        <v>48</v>
      </c>
      <c r="B33" s="19" t="s">
        <v>22</v>
      </c>
      <c r="C33" s="20">
        <v>112.67090449</v>
      </c>
      <c r="D33" s="20">
        <v>1263.5690439199998</v>
      </c>
      <c r="E33" s="15">
        <f t="shared" si="0"/>
        <v>-1150.8981394299999</v>
      </c>
      <c r="F33" s="20">
        <v>94.902080610000013</v>
      </c>
      <c r="G33" s="20">
        <v>940.16838404999999</v>
      </c>
      <c r="H33" s="15">
        <f t="shared" si="1"/>
        <v>-845.26630344</v>
      </c>
      <c r="I33" s="20">
        <v>114.04940969999998</v>
      </c>
      <c r="J33" s="20">
        <v>416.70085169999999</v>
      </c>
      <c r="K33" s="15">
        <f t="shared" si="2"/>
        <v>-302.65144199999997</v>
      </c>
      <c r="L33" s="20">
        <v>601.74102994999998</v>
      </c>
      <c r="M33" s="20">
        <v>449.20216256000003</v>
      </c>
      <c r="N33" s="15">
        <f t="shared" si="3"/>
        <v>152.53886738999995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25170.438111657073</v>
      </c>
      <c r="D34" s="15">
        <f>SUM(D36:D39)</f>
        <v>65479.693307548485</v>
      </c>
      <c r="E34" s="15">
        <f t="shared" si="0"/>
        <v>-40309.255195891412</v>
      </c>
      <c r="F34" s="15">
        <f>SUM(F36:F39)</f>
        <v>24284.904019043905</v>
      </c>
      <c r="G34" s="15">
        <f>SUM(G36:G39)</f>
        <v>63544.545576226628</v>
      </c>
      <c r="H34" s="15">
        <f t="shared" si="1"/>
        <v>-39259.641557182724</v>
      </c>
      <c r="I34" s="15">
        <f>SUM(I36:I39)</f>
        <v>26162.010351344965</v>
      </c>
      <c r="J34" s="15">
        <f>SUM(J36:J39)</f>
        <v>66129.054476191843</v>
      </c>
      <c r="K34" s="15">
        <f t="shared" si="2"/>
        <v>-39967.044124846878</v>
      </c>
      <c r="L34" s="15">
        <f>SUM(L36:L39)</f>
        <v>24943.664396325396</v>
      </c>
      <c r="M34" s="15">
        <f>SUM(M36:M39)</f>
        <v>63128.432588715979</v>
      </c>
      <c r="N34" s="15">
        <f t="shared" si="3"/>
        <v>-38184.768192390584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1086</v>
      </c>
      <c r="D36" s="20">
        <v>34487.599999999999</v>
      </c>
      <c r="E36" s="15">
        <f t="shared" si="0"/>
        <v>-33401.599999999999</v>
      </c>
      <c r="F36" s="20">
        <v>711.7</v>
      </c>
      <c r="G36" s="20">
        <v>31547.199999999997</v>
      </c>
      <c r="H36" s="15">
        <f t="shared" ref="H36:H39" si="4">+F36-G36</f>
        <v>-30835.499999999996</v>
      </c>
      <c r="I36" s="20">
        <v>660.2</v>
      </c>
      <c r="J36" s="20">
        <v>34210.199999999997</v>
      </c>
      <c r="K36" s="15">
        <f t="shared" ref="K36:K39" si="5">+I36-J36</f>
        <v>-33550</v>
      </c>
      <c r="L36" s="20">
        <v>710.9</v>
      </c>
      <c r="M36" s="20">
        <v>31241.899999999998</v>
      </c>
      <c r="N36" s="15">
        <f t="shared" ref="N36:N39" si="6">+L36-M36</f>
        <v>-30530.999999999996</v>
      </c>
    </row>
    <row r="37" spans="1:14" s="21" customFormat="1" x14ac:dyDescent="0.3">
      <c r="A37" s="13" t="s">
        <v>53</v>
      </c>
      <c r="B37" s="19" t="s">
        <v>18</v>
      </c>
      <c r="C37" s="20">
        <v>8876</v>
      </c>
      <c r="D37" s="20">
        <v>13345.4</v>
      </c>
      <c r="E37" s="15">
        <f t="shared" si="0"/>
        <v>-4469.3999999999996</v>
      </c>
      <c r="F37" s="20">
        <v>8095</v>
      </c>
      <c r="G37" s="20">
        <v>14870.199999999997</v>
      </c>
      <c r="H37" s="15">
        <f t="shared" si="4"/>
        <v>-6775.1999999999971</v>
      </c>
      <c r="I37" s="20">
        <v>8473.4000000000015</v>
      </c>
      <c r="J37" s="20">
        <v>14756.099999999999</v>
      </c>
      <c r="K37" s="15">
        <f t="shared" si="5"/>
        <v>-6282.6999999999971</v>
      </c>
      <c r="L37" s="20">
        <v>9726.4</v>
      </c>
      <c r="M37" s="20">
        <v>15745</v>
      </c>
      <c r="N37" s="15">
        <f t="shared" si="6"/>
        <v>-6018.6</v>
      </c>
    </row>
    <row r="38" spans="1:14" s="21" customFormat="1" x14ac:dyDescent="0.3">
      <c r="A38" s="13" t="s">
        <v>54</v>
      </c>
      <c r="B38" s="19" t="s">
        <v>20</v>
      </c>
      <c r="C38" s="20">
        <v>9541.2783554470734</v>
      </c>
      <c r="D38" s="20">
        <v>6239.2913618784814</v>
      </c>
      <c r="E38" s="15">
        <f t="shared" si="0"/>
        <v>3301.986993568592</v>
      </c>
      <c r="F38" s="20">
        <v>10012.9310511639</v>
      </c>
      <c r="G38" s="20">
        <v>6207.3452351066308</v>
      </c>
      <c r="H38" s="15">
        <f t="shared" si="4"/>
        <v>3805.5858160572689</v>
      </c>
      <c r="I38" s="20">
        <v>11509.322618954962</v>
      </c>
      <c r="J38" s="20">
        <v>6385.2262949718415</v>
      </c>
      <c r="K38" s="15">
        <f t="shared" si="5"/>
        <v>5124.0963239831208</v>
      </c>
      <c r="L38" s="20">
        <v>9184.0383244153945</v>
      </c>
      <c r="M38" s="20">
        <v>6213.5815895169826</v>
      </c>
      <c r="N38" s="15">
        <f t="shared" si="6"/>
        <v>2970.4567348984119</v>
      </c>
    </row>
    <row r="39" spans="1:14" s="21" customFormat="1" x14ac:dyDescent="0.3">
      <c r="A39" s="13" t="s">
        <v>55</v>
      </c>
      <c r="B39" s="19" t="s">
        <v>22</v>
      </c>
      <c r="C39" s="20">
        <v>5667.1597562100005</v>
      </c>
      <c r="D39" s="20">
        <v>11407.401945670001</v>
      </c>
      <c r="E39" s="15">
        <f t="shared" si="0"/>
        <v>-5740.2421894600002</v>
      </c>
      <c r="F39" s="20">
        <v>5465.2729678800006</v>
      </c>
      <c r="G39" s="20">
        <v>10919.800341120002</v>
      </c>
      <c r="H39" s="15">
        <f t="shared" si="4"/>
        <v>-5454.5273732400019</v>
      </c>
      <c r="I39" s="20">
        <v>5519.0877323900004</v>
      </c>
      <c r="J39" s="20">
        <v>10777.528181220001</v>
      </c>
      <c r="K39" s="15">
        <f t="shared" si="5"/>
        <v>-5258.4404488300006</v>
      </c>
      <c r="L39" s="20">
        <v>5322.3260719099999</v>
      </c>
      <c r="M39" s="20">
        <v>9927.9509991990017</v>
      </c>
      <c r="N39" s="15">
        <f t="shared" si="6"/>
        <v>-4605.6249272890018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1273.033858537892</v>
      </c>
      <c r="D41" s="20">
        <v>0</v>
      </c>
      <c r="E41" s="15">
        <f t="shared" si="0"/>
        <v>1273.033858537892</v>
      </c>
      <c r="F41" s="20">
        <v>1275.6390887081793</v>
      </c>
      <c r="G41" s="20">
        <v>0</v>
      </c>
      <c r="H41" s="15">
        <f t="shared" ref="H41:H48" si="7">+F41-G41</f>
        <v>1275.6390887081793</v>
      </c>
      <c r="I41" s="20">
        <v>1280.7171688216426</v>
      </c>
      <c r="J41" s="20">
        <v>0</v>
      </c>
      <c r="K41" s="15">
        <f t="shared" ref="K41:K48" si="8">+I41-J41</f>
        <v>1280.7171688216426</v>
      </c>
      <c r="L41" s="20">
        <v>1242.0968017876903</v>
      </c>
      <c r="M41" s="20">
        <v>0</v>
      </c>
      <c r="N41" s="15">
        <f t="shared" ref="N41:N48" si="9">+L41-M41</f>
        <v>1242.0968017876903</v>
      </c>
    </row>
    <row r="42" spans="1:14" s="21" customFormat="1" x14ac:dyDescent="0.3">
      <c r="A42" s="13" t="s">
        <v>59</v>
      </c>
      <c r="B42" s="19" t="s">
        <v>60</v>
      </c>
      <c r="C42" s="20">
        <v>10726.92078344</v>
      </c>
      <c r="D42" s="20">
        <v>44973.127836480002</v>
      </c>
      <c r="E42" s="15">
        <f t="shared" si="0"/>
        <v>-34246.207053040001</v>
      </c>
      <c r="F42" s="20">
        <v>10671.989296099999</v>
      </c>
      <c r="G42" s="20">
        <v>43416.242314969997</v>
      </c>
      <c r="H42" s="15">
        <f t="shared" si="7"/>
        <v>-32744.253018869997</v>
      </c>
      <c r="I42" s="20">
        <v>11910.850324630001</v>
      </c>
      <c r="J42" s="20">
        <v>45818.421410759998</v>
      </c>
      <c r="K42" s="15">
        <f t="shared" si="8"/>
        <v>-33907.571086129996</v>
      </c>
      <c r="L42" s="20">
        <v>10124.00737852</v>
      </c>
      <c r="M42" s="20">
        <v>41470.74133058</v>
      </c>
      <c r="N42" s="15">
        <f t="shared" si="9"/>
        <v>-31346.73395206</v>
      </c>
    </row>
    <row r="43" spans="1:14" s="21" customFormat="1" x14ac:dyDescent="0.3">
      <c r="A43" s="13" t="s">
        <v>61</v>
      </c>
      <c r="B43" s="19" t="s">
        <v>62</v>
      </c>
      <c r="C43" s="20">
        <v>7561.8234969091809</v>
      </c>
      <c r="D43" s="20">
        <v>11355.927846018481</v>
      </c>
      <c r="E43" s="15">
        <f t="shared" si="0"/>
        <v>-3794.1043491093005</v>
      </c>
      <c r="F43" s="20">
        <v>7036.7909624557196</v>
      </c>
      <c r="G43" s="20">
        <v>11441.42896252663</v>
      </c>
      <c r="H43" s="15">
        <f t="shared" si="7"/>
        <v>-4404.6380000709105</v>
      </c>
      <c r="I43" s="20">
        <v>7606.4064501333214</v>
      </c>
      <c r="J43" s="20">
        <v>11454.968288411841</v>
      </c>
      <c r="K43" s="15">
        <f t="shared" si="8"/>
        <v>-3848.5618382785196</v>
      </c>
      <c r="L43" s="20">
        <v>7903.2355226277032</v>
      </c>
      <c r="M43" s="20">
        <v>11012.036121456984</v>
      </c>
      <c r="N43" s="15">
        <f t="shared" si="9"/>
        <v>-3108.8005988292807</v>
      </c>
    </row>
    <row r="44" spans="1:14" s="21" customFormat="1" x14ac:dyDescent="0.3">
      <c r="A44" s="13" t="s">
        <v>63</v>
      </c>
      <c r="B44" s="19" t="s">
        <v>64</v>
      </c>
      <c r="C44" s="20">
        <v>169.78113165000002</v>
      </c>
      <c r="D44" s="20">
        <v>101.52005903999998</v>
      </c>
      <c r="E44" s="15">
        <f t="shared" si="0"/>
        <v>68.261072610000042</v>
      </c>
      <c r="F44" s="20">
        <v>160.48641185999998</v>
      </c>
      <c r="G44" s="20">
        <v>15.79360761</v>
      </c>
      <c r="H44" s="15">
        <f t="shared" si="7"/>
        <v>144.69280424999997</v>
      </c>
      <c r="I44" s="20">
        <v>179.54971159999997</v>
      </c>
      <c r="J44" s="20">
        <v>14.201396040000001</v>
      </c>
      <c r="K44" s="15">
        <f t="shared" si="8"/>
        <v>165.34831555999997</v>
      </c>
      <c r="L44" s="20">
        <v>192.96237115000002</v>
      </c>
      <c r="M44" s="20">
        <v>20.789328630000007</v>
      </c>
      <c r="N44" s="15">
        <f t="shared" si="9"/>
        <v>172.17304252000002</v>
      </c>
    </row>
    <row r="45" spans="1:14" s="21" customFormat="1" x14ac:dyDescent="0.3">
      <c r="A45" s="13" t="s">
        <v>65</v>
      </c>
      <c r="B45" s="19" t="s">
        <v>66</v>
      </c>
      <c r="C45" s="20">
        <v>5152.0481786999999</v>
      </c>
      <c r="D45" s="20">
        <v>5983.9364775599997</v>
      </c>
      <c r="E45" s="15">
        <f t="shared" si="0"/>
        <v>-831.88829885999985</v>
      </c>
      <c r="F45" s="20">
        <v>4910.59418835</v>
      </c>
      <c r="G45" s="20">
        <v>5545.6740226799993</v>
      </c>
      <c r="H45" s="15">
        <f t="shared" si="7"/>
        <v>-635.07983432999936</v>
      </c>
      <c r="I45" s="20">
        <v>5030.9434314400005</v>
      </c>
      <c r="J45" s="20">
        <v>5455.876599539999</v>
      </c>
      <c r="K45" s="15">
        <f t="shared" si="8"/>
        <v>-424.93316809999851</v>
      </c>
      <c r="L45" s="20">
        <v>4583.8734495299996</v>
      </c>
      <c r="M45" s="20">
        <v>4988.5170697089998</v>
      </c>
      <c r="N45" s="15">
        <f t="shared" si="9"/>
        <v>-404.64362017900021</v>
      </c>
    </row>
    <row r="46" spans="1:14" s="21" customFormat="1" x14ac:dyDescent="0.3">
      <c r="A46" s="13" t="s">
        <v>67</v>
      </c>
      <c r="B46" s="19" t="s">
        <v>68</v>
      </c>
      <c r="C46" s="20">
        <v>286.83066242000001</v>
      </c>
      <c r="D46" s="20">
        <v>1456.7810884500002</v>
      </c>
      <c r="E46" s="15">
        <f t="shared" si="0"/>
        <v>-1169.9504260300002</v>
      </c>
      <c r="F46" s="20">
        <v>229.40407157000004</v>
      </c>
      <c r="G46" s="20">
        <v>1533.5066684400001</v>
      </c>
      <c r="H46" s="15">
        <f t="shared" si="7"/>
        <v>-1304.1025968700001</v>
      </c>
      <c r="I46" s="20">
        <v>153.54326471999997</v>
      </c>
      <c r="J46" s="20">
        <v>1773.18678144</v>
      </c>
      <c r="K46" s="15">
        <f t="shared" si="8"/>
        <v>-1619.64351672</v>
      </c>
      <c r="L46" s="20">
        <v>897.48887271000001</v>
      </c>
      <c r="M46" s="20">
        <v>4056.04873834</v>
      </c>
      <c r="N46" s="15">
        <f t="shared" si="9"/>
        <v>-3158.5598656299999</v>
      </c>
    </row>
    <row r="47" spans="1:14" s="21" customFormat="1" x14ac:dyDescent="0.3">
      <c r="A47" s="13" t="s">
        <v>69</v>
      </c>
      <c r="B47" s="19" t="s">
        <v>70</v>
      </c>
      <c r="C47" s="23"/>
      <c r="D47" s="20">
        <v>1608.4</v>
      </c>
      <c r="E47" s="15">
        <f t="shared" si="0"/>
        <v>-1608.4</v>
      </c>
      <c r="F47" s="23"/>
      <c r="G47" s="20">
        <v>1591.9</v>
      </c>
      <c r="H47" s="15">
        <f t="shared" si="7"/>
        <v>-1591.9</v>
      </c>
      <c r="I47" s="23"/>
      <c r="J47" s="20">
        <v>1612.4</v>
      </c>
      <c r="K47" s="15">
        <f t="shared" si="8"/>
        <v>-1612.4</v>
      </c>
      <c r="L47" s="23"/>
      <c r="M47" s="20">
        <v>1580.3</v>
      </c>
      <c r="N47" s="15">
        <f t="shared" si="9"/>
        <v>-1580.3</v>
      </c>
    </row>
    <row r="48" spans="1:14" s="21" customFormat="1" x14ac:dyDescent="0.3">
      <c r="A48" s="13" t="s">
        <v>71</v>
      </c>
      <c r="B48" s="17" t="s">
        <v>72</v>
      </c>
      <c r="C48" s="20">
        <v>9565.8000000000011</v>
      </c>
      <c r="D48" s="23"/>
      <c r="E48" s="15">
        <f t="shared" si="0"/>
        <v>9565.8000000000011</v>
      </c>
      <c r="F48" s="20">
        <v>9494.2999999999993</v>
      </c>
      <c r="G48" s="23"/>
      <c r="H48" s="15">
        <f t="shared" si="7"/>
        <v>9494.2999999999993</v>
      </c>
      <c r="I48" s="20">
        <v>9436.1999999999989</v>
      </c>
      <c r="J48" s="23"/>
      <c r="K48" s="15">
        <f t="shared" si="8"/>
        <v>9436.1999999999989</v>
      </c>
      <c r="L48" s="20">
        <v>10221.9</v>
      </c>
      <c r="M48" s="23"/>
      <c r="N48" s="15">
        <f t="shared" si="9"/>
        <v>10221.9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2024-06-24T11:14:10Z</dcterms:created>
  <dcterms:modified xsi:type="dcterms:W3CDTF">2024-06-24T11:14:34Z</dcterms:modified>
</cp:coreProperties>
</file>