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0EBC77C5-9C84-4B1A-9C4F-A0C8E0E5EF5F}" xr6:coauthVersionLast="47" xr6:coauthVersionMax="47" xr10:uidLastSave="{00000000-0000-0000-0000-000000000000}"/>
  <bookViews>
    <workbookView xWindow="-120" yWindow="-120" windowWidth="29040" windowHeight="17640" xr2:uid="{1A85313A-68CA-4305-9B76-01AA2979F60B}"/>
  </bookViews>
  <sheets>
    <sheet name="QBOP_2017" sheetId="1" r:id="rId1"/>
  </sheets>
  <definedNames>
    <definedName name="_xlnm._FilterDatabase" localSheetId="0" hidden="1">QBOP_2017!$A$6:$BC$92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N77" i="1" s="1"/>
  <c r="L77" i="1"/>
  <c r="K77" i="1"/>
  <c r="J77" i="1"/>
  <c r="I77" i="1"/>
  <c r="G77" i="1"/>
  <c r="F77" i="1"/>
  <c r="H77" i="1" s="1"/>
  <c r="E77" i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N67" i="1" s="1"/>
  <c r="L67" i="1"/>
  <c r="K67" i="1"/>
  <c r="J67" i="1"/>
  <c r="I67" i="1"/>
  <c r="G67" i="1"/>
  <c r="F67" i="1"/>
  <c r="H67" i="1" s="1"/>
  <c r="E67" i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N62" i="1"/>
  <c r="M62" i="1"/>
  <c r="L62" i="1"/>
  <c r="J62" i="1"/>
  <c r="J61" i="1" s="1"/>
  <c r="I62" i="1"/>
  <c r="I61" i="1" s="1"/>
  <c r="K61" i="1" s="1"/>
  <c r="G62" i="1"/>
  <c r="G61" i="1" s="1"/>
  <c r="F62" i="1"/>
  <c r="D62" i="1"/>
  <c r="C62" i="1"/>
  <c r="E62" i="1" s="1"/>
  <c r="M61" i="1"/>
  <c r="N61" i="1" s="1"/>
  <c r="L61" i="1"/>
  <c r="F61" i="1"/>
  <c r="E61" i="1"/>
  <c r="D61" i="1"/>
  <c r="C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N56" i="1"/>
  <c r="M56" i="1"/>
  <c r="L56" i="1"/>
  <c r="J56" i="1"/>
  <c r="I56" i="1"/>
  <c r="K56" i="1" s="1"/>
  <c r="G56" i="1"/>
  <c r="H56" i="1" s="1"/>
  <c r="F56" i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N51" i="1" s="1"/>
  <c r="L51" i="1"/>
  <c r="K51" i="1"/>
  <c r="J51" i="1"/>
  <c r="I51" i="1"/>
  <c r="G51" i="1"/>
  <c r="F51" i="1"/>
  <c r="H51" i="1" s="1"/>
  <c r="E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N46" i="1"/>
  <c r="M46" i="1"/>
  <c r="L46" i="1"/>
  <c r="J46" i="1"/>
  <c r="J45" i="1" s="1"/>
  <c r="J44" i="1" s="1"/>
  <c r="I46" i="1"/>
  <c r="I45" i="1" s="1"/>
  <c r="G46" i="1"/>
  <c r="G45" i="1" s="1"/>
  <c r="G44" i="1" s="1"/>
  <c r="F46" i="1"/>
  <c r="E46" i="1"/>
  <c r="D46" i="1"/>
  <c r="C46" i="1"/>
  <c r="L45" i="1"/>
  <c r="L44" i="1" s="1"/>
  <c r="F45" i="1"/>
  <c r="F44" i="1" s="1"/>
  <c r="E45" i="1"/>
  <c r="D45" i="1"/>
  <c r="D44" i="1" s="1"/>
  <c r="C45" i="1"/>
  <c r="C44" i="1" s="1"/>
  <c r="N42" i="1"/>
  <c r="K42" i="1"/>
  <c r="H42" i="1"/>
  <c r="E42" i="1"/>
  <c r="N41" i="1"/>
  <c r="K41" i="1"/>
  <c r="H41" i="1"/>
  <c r="E41" i="1"/>
  <c r="M40" i="1"/>
  <c r="N40" i="1" s="1"/>
  <c r="L40" i="1"/>
  <c r="K40" i="1"/>
  <c r="J40" i="1"/>
  <c r="I40" i="1"/>
  <c r="G40" i="1"/>
  <c r="F40" i="1"/>
  <c r="H40" i="1" s="1"/>
  <c r="E40" i="1"/>
  <c r="D40" i="1"/>
  <c r="C40" i="1"/>
  <c r="N39" i="1"/>
  <c r="K39" i="1"/>
  <c r="H39" i="1"/>
  <c r="E39" i="1"/>
  <c r="N38" i="1"/>
  <c r="K38" i="1"/>
  <c r="H38" i="1"/>
  <c r="E38" i="1"/>
  <c r="M37" i="1"/>
  <c r="N37" i="1" s="1"/>
  <c r="L37" i="1"/>
  <c r="J37" i="1"/>
  <c r="I37" i="1"/>
  <c r="K37" i="1" s="1"/>
  <c r="G37" i="1"/>
  <c r="H37" i="1" s="1"/>
  <c r="F37" i="1"/>
  <c r="E37" i="1"/>
  <c r="D37" i="1"/>
  <c r="C37" i="1"/>
  <c r="N36" i="1"/>
  <c r="K36" i="1"/>
  <c r="H36" i="1"/>
  <c r="E36" i="1"/>
  <c r="N35" i="1"/>
  <c r="K35" i="1"/>
  <c r="H35" i="1"/>
  <c r="E35" i="1"/>
  <c r="M34" i="1"/>
  <c r="N34" i="1" s="1"/>
  <c r="L34" i="1"/>
  <c r="K34" i="1"/>
  <c r="J34" i="1"/>
  <c r="I34" i="1"/>
  <c r="G34" i="1"/>
  <c r="F34" i="1"/>
  <c r="H34" i="1" s="1"/>
  <c r="E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N29" i="1"/>
  <c r="M29" i="1"/>
  <c r="L29" i="1"/>
  <c r="J29" i="1"/>
  <c r="I29" i="1"/>
  <c r="K29" i="1" s="1"/>
  <c r="G29" i="1"/>
  <c r="H29" i="1" s="1"/>
  <c r="F29" i="1"/>
  <c r="D29" i="1"/>
  <c r="E29" i="1" s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N25" i="1"/>
  <c r="M25" i="1"/>
  <c r="L25" i="1"/>
  <c r="J25" i="1"/>
  <c r="J24" i="1" s="1"/>
  <c r="J22" i="1" s="1"/>
  <c r="J6" i="1" s="1"/>
  <c r="I25" i="1"/>
  <c r="I24" i="1" s="1"/>
  <c r="G25" i="1"/>
  <c r="G24" i="1" s="1"/>
  <c r="G22" i="1" s="1"/>
  <c r="G6" i="1" s="1"/>
  <c r="F25" i="1"/>
  <c r="E25" i="1"/>
  <c r="D25" i="1"/>
  <c r="C25" i="1"/>
  <c r="M24" i="1"/>
  <c r="M22" i="1" s="1"/>
  <c r="L24" i="1"/>
  <c r="F24" i="1"/>
  <c r="F22" i="1" s="1"/>
  <c r="H22" i="1" s="1"/>
  <c r="E24" i="1"/>
  <c r="D24" i="1"/>
  <c r="C24" i="1"/>
  <c r="N23" i="1"/>
  <c r="K23" i="1"/>
  <c r="H23" i="1"/>
  <c r="E23" i="1"/>
  <c r="L22" i="1"/>
  <c r="E22" i="1"/>
  <c r="D22" i="1"/>
  <c r="C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N8" i="1" s="1"/>
  <c r="L8" i="1"/>
  <c r="K8" i="1"/>
  <c r="J8" i="1"/>
  <c r="I8" i="1"/>
  <c r="G8" i="1"/>
  <c r="F8" i="1"/>
  <c r="H8" i="1" s="1"/>
  <c r="E8" i="1"/>
  <c r="D8" i="1"/>
  <c r="C8" i="1"/>
  <c r="N7" i="1"/>
  <c r="K7" i="1"/>
  <c r="H7" i="1"/>
  <c r="E7" i="1"/>
  <c r="L6" i="1"/>
  <c r="E6" i="1"/>
  <c r="D6" i="1"/>
  <c r="C6" i="1"/>
  <c r="I22" i="1" l="1"/>
  <c r="K24" i="1"/>
  <c r="I44" i="1"/>
  <c r="K44" i="1" s="1"/>
  <c r="K45" i="1"/>
  <c r="H61" i="1"/>
  <c r="N22" i="1"/>
  <c r="M6" i="1"/>
  <c r="N6" i="1" s="1"/>
  <c r="H44" i="1"/>
  <c r="H92" i="1" s="1"/>
  <c r="E44" i="1"/>
  <c r="E92" i="1" s="1"/>
  <c r="H25" i="1"/>
  <c r="H46" i="1"/>
  <c r="H62" i="1"/>
  <c r="M45" i="1"/>
  <c r="F6" i="1"/>
  <c r="H6" i="1" s="1"/>
  <c r="N24" i="1"/>
  <c r="K25" i="1"/>
  <c r="K46" i="1"/>
  <c r="K62" i="1"/>
  <c r="H24" i="1"/>
  <c r="H45" i="1"/>
  <c r="M44" i="1" l="1"/>
  <c r="N44" i="1" s="1"/>
  <c r="N92" i="1" s="1"/>
  <c r="N45" i="1"/>
  <c r="I6" i="1"/>
  <c r="K6" i="1" s="1"/>
  <c r="K92" i="1" s="1"/>
  <c r="K22" i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<sst xmlns="http://schemas.openxmlformats.org/spreadsheetml/2006/main" count="200" uniqueCount="145">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</sst>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9" fillId="2" borderId="4" xfId="1" applyFont="1" applyFill="1" applyBorder="1" applyAlignment="1">
      <alignment horizontal="center" wrapText="1"/>
    </xf>
    <xf numFmtId="49" fontId="10" fillId="0" borderId="4" xfId="1" applyNumberFormat="1" applyFont="1" applyBorder="1" applyAlignment="1">
      <alignment horizontal="right"/>
    </xf>
    <xf numFmtId="0" fontId="7" fillId="2" borderId="4" xfId="2" applyFont="1" applyFill="1" applyBorder="1"/>
    <xf numFmtId="164" fontId="12" fillId="0" borderId="4" xfId="3" applyNumberFormat="1" applyFont="1" applyBorder="1" applyAlignment="1">
      <alignment vertical="center"/>
    </xf>
    <xf numFmtId="49" fontId="12" fillId="0" borderId="4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4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4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4" xfId="1" applyFont="1" applyFill="1" applyBorder="1" applyAlignment="1">
      <alignment horizontal="justify" vertical="top" wrapText="1"/>
    </xf>
    <xf numFmtId="0" fontId="3" fillId="2" borderId="4" xfId="1" applyFont="1" applyFill="1" applyBorder="1" applyAlignment="1">
      <alignment horizontal="left" vertical="top" wrapText="1" indent="2"/>
    </xf>
    <xf numFmtId="0" fontId="3" fillId="2" borderId="4" xfId="1" applyFont="1" applyFill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vertical="top" indent="2"/>
    </xf>
    <xf numFmtId="164" fontId="12" fillId="8" borderId="4" xfId="3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4" fillId="2" borderId="4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1EB82613-0082-425D-8C8B-2C3A28EA5749}"/>
    <cellStyle name="Normal 7" xfId="1" xr:uid="{3EA904E8-9196-4ABF-B950-AEE53E1D227B}"/>
    <cellStyle name="Normal_Booklet 2011_euro17_WGES_2011_280" xfId="2" xr:uid="{189881D0-6C74-45F4-941E-55ACDE1E1FD4}"/>
  </cellStyles>
  <dxfs count="48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78B41-755F-48DB-9B3F-63CFEBD0D563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2017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2"/>
      <c r="B5" s="2"/>
      <c r="C5" s="13" t="s">
        <v>6</v>
      </c>
      <c r="D5" s="13" t="s">
        <v>7</v>
      </c>
      <c r="E5" s="13" t="s">
        <v>8</v>
      </c>
      <c r="F5" s="13" t="s">
        <v>6</v>
      </c>
      <c r="G5" s="13" t="s">
        <v>7</v>
      </c>
      <c r="H5" s="13" t="s">
        <v>8</v>
      </c>
      <c r="I5" s="13" t="s">
        <v>6</v>
      </c>
      <c r="J5" s="13" t="s">
        <v>7</v>
      </c>
      <c r="K5" s="13" t="s">
        <v>8</v>
      </c>
      <c r="L5" s="13" t="s">
        <v>6</v>
      </c>
      <c r="M5" s="13" t="s">
        <v>7</v>
      </c>
      <c r="N5" s="13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20538.882658677627</v>
      </c>
      <c r="D6" s="16">
        <f>+D7+D8+D22+D37</f>
        <v>21035.957607093376</v>
      </c>
      <c r="E6" s="16">
        <f>+C6-D6</f>
        <v>-497.07494841574953</v>
      </c>
      <c r="F6" s="16">
        <f>+F7+F8+F22+F37</f>
        <v>41408.9927725753</v>
      </c>
      <c r="G6" s="16">
        <f>+G7+G8+G22+G37</f>
        <v>42297.055907652961</v>
      </c>
      <c r="H6" s="16">
        <f>+F6-G6</f>
        <v>-888.06313507766026</v>
      </c>
      <c r="I6" s="16">
        <f>+I7+I8+I22+I37</f>
        <v>61992.016701259774</v>
      </c>
      <c r="J6" s="16">
        <f>+J7+J8+J22+J37</f>
        <v>63159.322041963344</v>
      </c>
      <c r="K6" s="16">
        <f>+I6-J6</f>
        <v>-1167.3053407035695</v>
      </c>
      <c r="L6" s="16">
        <f>+L7+L8+L22+L37</f>
        <v>84396.815825676822</v>
      </c>
      <c r="M6" s="16">
        <f>+M7+M8+M22+M37</f>
        <v>85870.54096533393</v>
      </c>
      <c r="N6" s="16">
        <f>+L6-M6</f>
        <v>-1473.7251396571082</v>
      </c>
    </row>
    <row r="7" spans="1:14" ht="18.75" customHeight="1" x14ac:dyDescent="0.25">
      <c r="A7" s="17" t="s">
        <v>11</v>
      </c>
      <c r="B7" s="18" t="s">
        <v>12</v>
      </c>
      <c r="C7" s="19">
        <v>17139.374388999997</v>
      </c>
      <c r="D7" s="19">
        <v>17349.236459</v>
      </c>
      <c r="E7" s="16">
        <f t="shared" ref="E7:E70" si="0">+C7-D7</f>
        <v>-209.86207000000286</v>
      </c>
      <c r="F7" s="19">
        <v>34412.125567000003</v>
      </c>
      <c r="G7" s="19">
        <v>34402.123428999999</v>
      </c>
      <c r="H7" s="16">
        <f t="shared" ref="H7:H42" si="1">+F7-G7</f>
        <v>10.00213800000347</v>
      </c>
      <c r="I7" s="19">
        <v>51378.461852</v>
      </c>
      <c r="J7" s="19">
        <v>51395.898631000004</v>
      </c>
      <c r="K7" s="16">
        <f t="shared" ref="K7:K42" si="2">+I7-J7</f>
        <v>-17.436779000003298</v>
      </c>
      <c r="L7" s="19">
        <v>70122.680552999998</v>
      </c>
      <c r="M7" s="19">
        <v>70068.680571000004</v>
      </c>
      <c r="N7" s="16">
        <f t="shared" ref="N7:N42" si="3">+L7-M7</f>
        <v>53.999981999993906</v>
      </c>
    </row>
    <row r="8" spans="1:14" ht="18.75" customHeight="1" x14ac:dyDescent="0.25">
      <c r="A8" s="17" t="s">
        <v>13</v>
      </c>
      <c r="B8" s="18" t="s">
        <v>14</v>
      </c>
      <c r="C8" s="16">
        <f>SUM(C9:C21)</f>
        <v>2167.2018920000005</v>
      </c>
      <c r="D8" s="16">
        <f>SUM(D9:D21)</f>
        <v>1971.0518133850419</v>
      </c>
      <c r="E8" s="16">
        <f t="shared" si="0"/>
        <v>196.1500786149586</v>
      </c>
      <c r="F8" s="16">
        <f>SUM(F9:F21)</f>
        <v>4608.2072340000013</v>
      </c>
      <c r="G8" s="16">
        <f>SUM(G9:G21)</f>
        <v>4134.4854095587434</v>
      </c>
      <c r="H8" s="16">
        <f t="shared" si="1"/>
        <v>473.72182444125792</v>
      </c>
      <c r="I8" s="16">
        <f>SUM(I9:I21)</f>
        <v>7187.5954900000006</v>
      </c>
      <c r="J8" s="16">
        <f>SUM(J9:J21)</f>
        <v>6317.330003931399</v>
      </c>
      <c r="K8" s="16">
        <f t="shared" si="2"/>
        <v>870.2654860686016</v>
      </c>
      <c r="L8" s="16">
        <f>SUM(L9:L21)</f>
        <v>9667.5253740000026</v>
      </c>
      <c r="M8" s="16">
        <f>SUM(M9:M21)</f>
        <v>8625.4188441333972</v>
      </c>
      <c r="N8" s="16">
        <f t="shared" si="3"/>
        <v>1042.1065298666053</v>
      </c>
    </row>
    <row r="9" spans="1:14" ht="18.75" customHeight="1" x14ac:dyDescent="0.3">
      <c r="A9" s="17" t="s">
        <v>15</v>
      </c>
      <c r="B9" s="20" t="s">
        <v>16</v>
      </c>
      <c r="C9" s="19">
        <v>144.64074199999996</v>
      </c>
      <c r="D9" s="19">
        <v>12.693891000000001</v>
      </c>
      <c r="E9" s="16">
        <f t="shared" si="0"/>
        <v>131.94685099999995</v>
      </c>
      <c r="F9" s="19">
        <v>289.60950400000002</v>
      </c>
      <c r="G9" s="19">
        <v>27.683056000000008</v>
      </c>
      <c r="H9" s="16">
        <f t="shared" si="1"/>
        <v>261.92644799999999</v>
      </c>
      <c r="I9" s="19">
        <v>422.04440900000009</v>
      </c>
      <c r="J9" s="19">
        <v>58.719260000000006</v>
      </c>
      <c r="K9" s="16">
        <f t="shared" si="2"/>
        <v>363.32514900000007</v>
      </c>
      <c r="L9" s="19">
        <v>576.71000300000003</v>
      </c>
      <c r="M9" s="19">
        <v>78.189612000000011</v>
      </c>
      <c r="N9" s="16">
        <f t="shared" si="3"/>
        <v>498.52039100000002</v>
      </c>
    </row>
    <row r="10" spans="1:14" ht="18.75" customHeight="1" x14ac:dyDescent="0.3">
      <c r="A10" s="17" t="s">
        <v>17</v>
      </c>
      <c r="B10" s="20" t="s">
        <v>18</v>
      </c>
      <c r="C10" s="19">
        <v>44.112999999999985</v>
      </c>
      <c r="D10" s="19">
        <v>36.303000000000004</v>
      </c>
      <c r="E10" s="16">
        <f t="shared" si="0"/>
        <v>7.809999999999981</v>
      </c>
      <c r="F10" s="19">
        <v>90.806999999999974</v>
      </c>
      <c r="G10" s="19">
        <v>82.445999999999984</v>
      </c>
      <c r="H10" s="16">
        <f t="shared" si="1"/>
        <v>8.36099999999999</v>
      </c>
      <c r="I10" s="19">
        <v>137.09599999999995</v>
      </c>
      <c r="J10" s="19">
        <v>128.33600000000001</v>
      </c>
      <c r="K10" s="16">
        <f t="shared" si="2"/>
        <v>8.7599999999999341</v>
      </c>
      <c r="L10" s="19">
        <v>186.59899999999993</v>
      </c>
      <c r="M10" s="19">
        <v>180.35300000000001</v>
      </c>
      <c r="N10" s="16">
        <f t="shared" si="3"/>
        <v>6.2459999999999241</v>
      </c>
    </row>
    <row r="11" spans="1:14" ht="18.75" customHeight="1" x14ac:dyDescent="0.3">
      <c r="A11" s="17" t="s">
        <v>19</v>
      </c>
      <c r="B11" s="20" t="s">
        <v>20</v>
      </c>
      <c r="C11" s="19">
        <v>650.97199999999998</v>
      </c>
      <c r="D11" s="19">
        <v>545.81899999999985</v>
      </c>
      <c r="E11" s="16">
        <f t="shared" si="0"/>
        <v>105.15300000000013</v>
      </c>
      <c r="F11" s="19">
        <v>1302.3520000000001</v>
      </c>
      <c r="G11" s="19">
        <v>1096.9669999999999</v>
      </c>
      <c r="H11" s="16">
        <f t="shared" si="1"/>
        <v>205.38500000000022</v>
      </c>
      <c r="I11" s="19">
        <v>1971.5430000000003</v>
      </c>
      <c r="J11" s="19">
        <v>1635.0329999999994</v>
      </c>
      <c r="K11" s="16">
        <f t="shared" si="2"/>
        <v>336.5100000000009</v>
      </c>
      <c r="L11" s="19">
        <v>2649.1390000000001</v>
      </c>
      <c r="M11" s="19">
        <v>2224.8459999999991</v>
      </c>
      <c r="N11" s="16">
        <f t="shared" si="3"/>
        <v>424.29300000000103</v>
      </c>
    </row>
    <row r="12" spans="1:14" ht="18.75" customHeight="1" x14ac:dyDescent="0.3">
      <c r="A12" s="17" t="s">
        <v>21</v>
      </c>
      <c r="B12" s="20" t="s">
        <v>22</v>
      </c>
      <c r="C12" s="19">
        <v>497.7</v>
      </c>
      <c r="D12" s="19">
        <v>437.4</v>
      </c>
      <c r="E12" s="16">
        <f t="shared" si="0"/>
        <v>60.300000000000011</v>
      </c>
      <c r="F12" s="19">
        <v>1188.4000000000001</v>
      </c>
      <c r="G12" s="19">
        <v>964.6</v>
      </c>
      <c r="H12" s="16">
        <f t="shared" si="1"/>
        <v>223.80000000000007</v>
      </c>
      <c r="I12" s="19">
        <v>1994.2</v>
      </c>
      <c r="J12" s="19">
        <v>1601.7</v>
      </c>
      <c r="K12" s="16">
        <f t="shared" si="2"/>
        <v>392.5</v>
      </c>
      <c r="L12" s="19">
        <v>2587.8000000000002</v>
      </c>
      <c r="M12" s="19">
        <v>2125.1999999999998</v>
      </c>
      <c r="N12" s="16">
        <f t="shared" si="3"/>
        <v>462.60000000000036</v>
      </c>
    </row>
    <row r="13" spans="1:14" ht="18.75" customHeight="1" x14ac:dyDescent="0.3">
      <c r="A13" s="17" t="s">
        <v>23</v>
      </c>
      <c r="B13" s="20" t="s">
        <v>24</v>
      </c>
      <c r="C13" s="19">
        <v>24.144999999999996</v>
      </c>
      <c r="D13" s="19">
        <v>24.277000000000001</v>
      </c>
      <c r="E13" s="16">
        <f t="shared" si="0"/>
        <v>-0.132000000000005</v>
      </c>
      <c r="F13" s="19">
        <v>50.314</v>
      </c>
      <c r="G13" s="19">
        <v>50.585999999999999</v>
      </c>
      <c r="H13" s="16">
        <f t="shared" si="1"/>
        <v>-0.27199999999999847</v>
      </c>
      <c r="I13" s="19">
        <v>78.256999999999991</v>
      </c>
      <c r="J13" s="19">
        <v>82.451999999999998</v>
      </c>
      <c r="K13" s="16">
        <f t="shared" si="2"/>
        <v>-4.1950000000000074</v>
      </c>
      <c r="L13" s="19">
        <v>103.97799999999999</v>
      </c>
      <c r="M13" s="19">
        <v>121.47000000000001</v>
      </c>
      <c r="N13" s="16">
        <f t="shared" si="3"/>
        <v>-17.492000000000019</v>
      </c>
    </row>
    <row r="14" spans="1:14" ht="18.75" customHeight="1" x14ac:dyDescent="0.3">
      <c r="A14" s="17" t="s">
        <v>25</v>
      </c>
      <c r="B14" s="20" t="s">
        <v>26</v>
      </c>
      <c r="C14" s="19">
        <v>9.397949999999998</v>
      </c>
      <c r="D14" s="19">
        <v>25.247274499999993</v>
      </c>
      <c r="E14" s="16">
        <f t="shared" si="0"/>
        <v>-15.849324499999994</v>
      </c>
      <c r="F14" s="19">
        <v>25.071189999999994</v>
      </c>
      <c r="G14" s="19">
        <v>62.981986499999998</v>
      </c>
      <c r="H14" s="16">
        <f t="shared" si="1"/>
        <v>-37.910796500000004</v>
      </c>
      <c r="I14" s="19">
        <v>37.657160999999988</v>
      </c>
      <c r="J14" s="19">
        <v>104.3669865</v>
      </c>
      <c r="K14" s="16">
        <f t="shared" si="2"/>
        <v>-66.709825500000008</v>
      </c>
      <c r="L14" s="19">
        <v>54.08072099999999</v>
      </c>
      <c r="M14" s="19">
        <v>129.7449465</v>
      </c>
      <c r="N14" s="16">
        <f t="shared" si="3"/>
        <v>-75.664225500000015</v>
      </c>
    </row>
    <row r="15" spans="1:14" ht="18.75" customHeight="1" x14ac:dyDescent="0.3">
      <c r="A15" s="17" t="s">
        <v>27</v>
      </c>
      <c r="B15" s="20" t="s">
        <v>28</v>
      </c>
      <c r="C15" s="19">
        <v>36.847500000000018</v>
      </c>
      <c r="D15" s="19">
        <v>57.378377885041779</v>
      </c>
      <c r="E15" s="16">
        <f t="shared" si="0"/>
        <v>-20.530877885041761</v>
      </c>
      <c r="F15" s="19">
        <v>74.670140000000046</v>
      </c>
      <c r="G15" s="19">
        <v>124.82782705874402</v>
      </c>
      <c r="H15" s="16">
        <f t="shared" si="1"/>
        <v>-50.157687058743974</v>
      </c>
      <c r="I15" s="19">
        <v>111.42282000000006</v>
      </c>
      <c r="J15" s="19">
        <v>192.04394743139926</v>
      </c>
      <c r="K15" s="16">
        <f t="shared" si="2"/>
        <v>-80.621127431399202</v>
      </c>
      <c r="L15" s="19">
        <v>152.17485000000011</v>
      </c>
      <c r="M15" s="19">
        <v>269.19720563339507</v>
      </c>
      <c r="N15" s="16">
        <f t="shared" si="3"/>
        <v>-117.02235563339497</v>
      </c>
    </row>
    <row r="16" spans="1:14" ht="18.75" customHeight="1" x14ac:dyDescent="0.3">
      <c r="A16" s="17" t="s">
        <v>29</v>
      </c>
      <c r="B16" s="20" t="s">
        <v>30</v>
      </c>
      <c r="C16" s="19">
        <v>5.6499999999999986</v>
      </c>
      <c r="D16" s="19">
        <v>152.27600000000001</v>
      </c>
      <c r="E16" s="16">
        <f t="shared" si="0"/>
        <v>-146.626</v>
      </c>
      <c r="F16" s="19">
        <v>11.944999999999999</v>
      </c>
      <c r="G16" s="19">
        <v>310.95400000000001</v>
      </c>
      <c r="H16" s="16">
        <f t="shared" si="1"/>
        <v>-299.00900000000001</v>
      </c>
      <c r="I16" s="19">
        <v>15.923999999999999</v>
      </c>
      <c r="J16" s="19">
        <v>438.94900000000001</v>
      </c>
      <c r="K16" s="16">
        <f t="shared" si="2"/>
        <v>-423.02500000000003</v>
      </c>
      <c r="L16" s="19">
        <v>23.600999999999999</v>
      </c>
      <c r="M16" s="19">
        <v>625.63900000000001</v>
      </c>
      <c r="N16" s="16">
        <f t="shared" si="3"/>
        <v>-602.03800000000001</v>
      </c>
    </row>
    <row r="17" spans="1:14" ht="18.75" customHeight="1" x14ac:dyDescent="0.3">
      <c r="A17" s="17" t="s">
        <v>31</v>
      </c>
      <c r="B17" s="20" t="s">
        <v>32</v>
      </c>
      <c r="C17" s="19">
        <v>310.69800000000009</v>
      </c>
      <c r="D17" s="19">
        <v>210.35399999999998</v>
      </c>
      <c r="E17" s="16">
        <f t="shared" si="0"/>
        <v>100.34400000000011</v>
      </c>
      <c r="F17" s="19">
        <v>670.84000000000015</v>
      </c>
      <c r="G17" s="19">
        <v>446.76000000000005</v>
      </c>
      <c r="H17" s="16">
        <f t="shared" si="1"/>
        <v>224.0800000000001</v>
      </c>
      <c r="I17" s="19">
        <v>1002.5950000000001</v>
      </c>
      <c r="J17" s="19">
        <v>666.77900000000022</v>
      </c>
      <c r="K17" s="16">
        <f t="shared" si="2"/>
        <v>335.81599999999992</v>
      </c>
      <c r="L17" s="19">
        <v>1370.8230000000001</v>
      </c>
      <c r="M17" s="19">
        <v>923.11800000000028</v>
      </c>
      <c r="N17" s="16">
        <f t="shared" si="3"/>
        <v>447.70499999999981</v>
      </c>
    </row>
    <row r="18" spans="1:14" ht="18.75" customHeight="1" x14ac:dyDescent="0.3">
      <c r="A18" s="17" t="s">
        <v>33</v>
      </c>
      <c r="B18" s="20" t="s">
        <v>34</v>
      </c>
      <c r="C18" s="19">
        <v>429.48770000000007</v>
      </c>
      <c r="D18" s="19">
        <v>454.99727000000007</v>
      </c>
      <c r="E18" s="16">
        <f t="shared" si="0"/>
        <v>-25.509569999999997</v>
      </c>
      <c r="F18" s="19">
        <v>874.69740000000013</v>
      </c>
      <c r="G18" s="19">
        <v>935.42954000000009</v>
      </c>
      <c r="H18" s="16">
        <f t="shared" si="1"/>
        <v>-60.732139999999958</v>
      </c>
      <c r="I18" s="19">
        <v>1372.8591000000001</v>
      </c>
      <c r="J18" s="19">
        <v>1363.5158099999999</v>
      </c>
      <c r="K18" s="16">
        <f t="shared" si="2"/>
        <v>9.3432900000002519</v>
      </c>
      <c r="L18" s="19">
        <v>1901.9908000000003</v>
      </c>
      <c r="M18" s="19">
        <v>1881.9970800000001</v>
      </c>
      <c r="N18" s="16">
        <f t="shared" si="3"/>
        <v>19.993720000000167</v>
      </c>
    </row>
    <row r="19" spans="1:14" ht="18.75" customHeight="1" x14ac:dyDescent="0.3">
      <c r="A19" s="17" t="s">
        <v>35</v>
      </c>
      <c r="B19" s="21" t="s">
        <v>36</v>
      </c>
      <c r="C19" s="19">
        <v>7.6749999999999972</v>
      </c>
      <c r="D19" s="19">
        <v>13.266999999999996</v>
      </c>
      <c r="E19" s="16">
        <f t="shared" si="0"/>
        <v>-5.5919999999999987</v>
      </c>
      <c r="F19" s="19">
        <v>17.465999999999994</v>
      </c>
      <c r="G19" s="19">
        <v>29.172999999999995</v>
      </c>
      <c r="H19" s="16">
        <f t="shared" si="1"/>
        <v>-11.707000000000001</v>
      </c>
      <c r="I19" s="19">
        <v>26.271999999999991</v>
      </c>
      <c r="J19" s="19">
        <v>42.346999999999994</v>
      </c>
      <c r="K19" s="16">
        <f t="shared" si="2"/>
        <v>-16.075000000000003</v>
      </c>
      <c r="L19" s="19">
        <v>35.723999999999997</v>
      </c>
      <c r="M19" s="19">
        <v>61.065999999999988</v>
      </c>
      <c r="N19" s="16">
        <f t="shared" si="3"/>
        <v>-25.341999999999992</v>
      </c>
    </row>
    <row r="20" spans="1:14" ht="18.75" customHeight="1" x14ac:dyDescent="0.3">
      <c r="A20" s="17" t="s">
        <v>37</v>
      </c>
      <c r="B20" s="21" t="s">
        <v>38</v>
      </c>
      <c r="C20" s="19">
        <v>5.875</v>
      </c>
      <c r="D20" s="19">
        <v>1.0389999999999999</v>
      </c>
      <c r="E20" s="16">
        <f t="shared" si="0"/>
        <v>4.8360000000000003</v>
      </c>
      <c r="F20" s="19">
        <v>12.035</v>
      </c>
      <c r="G20" s="19">
        <v>2.077</v>
      </c>
      <c r="H20" s="16">
        <f t="shared" si="1"/>
        <v>9.9580000000000002</v>
      </c>
      <c r="I20" s="19">
        <v>17.725000000000001</v>
      </c>
      <c r="J20" s="19">
        <v>3.0880000000000001</v>
      </c>
      <c r="K20" s="16">
        <f t="shared" si="2"/>
        <v>14.637</v>
      </c>
      <c r="L20" s="19">
        <v>24.905000000000001</v>
      </c>
      <c r="M20" s="19">
        <v>4.5980000000000008</v>
      </c>
      <c r="N20" s="16">
        <f t="shared" si="3"/>
        <v>20.307000000000002</v>
      </c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25">
      <c r="A22" s="17" t="s">
        <v>41</v>
      </c>
      <c r="B22" s="22" t="s">
        <v>42</v>
      </c>
      <c r="C22" s="16">
        <f>+C23+C24+C34</f>
        <v>1081.8680386776291</v>
      </c>
      <c r="D22" s="16">
        <f>+D23+D24+D34</f>
        <v>1316.1893792001551</v>
      </c>
      <c r="E22" s="16">
        <f t="shared" si="0"/>
        <v>-234.32134052252604</v>
      </c>
      <c r="F22" s="16">
        <f>+F23+F24+F34</f>
        <v>1954.7398695753016</v>
      </c>
      <c r="G22" s="16">
        <f>+G23+G24+G34</f>
        <v>2660.7547705178604</v>
      </c>
      <c r="H22" s="16">
        <f t="shared" si="1"/>
        <v>-706.01490094255882</v>
      </c>
      <c r="I22" s="16">
        <f>+I23+I24+I34</f>
        <v>2823.5935132597751</v>
      </c>
      <c r="J22" s="16">
        <f>+J23+J24+J34</f>
        <v>3954.3085184174047</v>
      </c>
      <c r="K22" s="16">
        <f t="shared" si="2"/>
        <v>-1130.7150051576295</v>
      </c>
      <c r="L22" s="16">
        <f>+L23+L24+L34</f>
        <v>3709.7447576768118</v>
      </c>
      <c r="M22" s="16">
        <f>+M23+M24+M34</f>
        <v>5262.4678389678202</v>
      </c>
      <c r="N22" s="16">
        <f t="shared" si="3"/>
        <v>-1552.7230812910084</v>
      </c>
    </row>
    <row r="23" spans="1:14" ht="18.75" customHeight="1" x14ac:dyDescent="0.3">
      <c r="A23" s="17" t="s">
        <v>43</v>
      </c>
      <c r="B23" s="21" t="s">
        <v>44</v>
      </c>
      <c r="C23" s="19">
        <v>446.57700299999999</v>
      </c>
      <c r="D23" s="19">
        <v>70.553004000000001</v>
      </c>
      <c r="E23" s="16">
        <f t="shared" si="0"/>
        <v>376.023999</v>
      </c>
      <c r="F23" s="19">
        <v>914.83299599999998</v>
      </c>
      <c r="G23" s="19">
        <v>139.95500999999999</v>
      </c>
      <c r="H23" s="16">
        <f t="shared" si="1"/>
        <v>774.87798599999996</v>
      </c>
      <c r="I23" s="19">
        <v>1433.7530009999998</v>
      </c>
      <c r="J23" s="19">
        <v>207.65702400000001</v>
      </c>
      <c r="K23" s="16">
        <f t="shared" si="2"/>
        <v>1226.0959769999997</v>
      </c>
      <c r="L23" s="19">
        <v>1984.5099989999997</v>
      </c>
      <c r="M23" s="19">
        <v>276.22403100000002</v>
      </c>
      <c r="N23" s="16">
        <f t="shared" si="3"/>
        <v>1708.2859679999997</v>
      </c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279.23452767762922</v>
      </c>
      <c r="D24" s="16">
        <f>+D25+D29+D32+D33</f>
        <v>1221.436375200155</v>
      </c>
      <c r="E24" s="16">
        <f t="shared" si="0"/>
        <v>-942.20184752252578</v>
      </c>
      <c r="F24" s="16">
        <f>+F25+F29+F32+F33</f>
        <v>562.60658257530156</v>
      </c>
      <c r="G24" s="16">
        <f>+G25+G29+G32+G33</f>
        <v>2475.6997605178603</v>
      </c>
      <c r="H24" s="16">
        <f t="shared" si="1"/>
        <v>-1913.0931779425587</v>
      </c>
      <c r="I24" s="16">
        <f>+I25+I29+I32+I33</f>
        <v>823.90164825977547</v>
      </c>
      <c r="J24" s="16">
        <f>+J25+J29+J32+J33</f>
        <v>3678.9514944174048</v>
      </c>
      <c r="K24" s="16">
        <f t="shared" si="2"/>
        <v>-2855.0498461576294</v>
      </c>
      <c r="L24" s="16">
        <f>+L25+L29+L32+L33</f>
        <v>1117.0116196768122</v>
      </c>
      <c r="M24" s="16">
        <f>+M25+M29+M32+M33</f>
        <v>4894.9438079678202</v>
      </c>
      <c r="N24" s="16">
        <f t="shared" si="3"/>
        <v>-3777.9321882910081</v>
      </c>
    </row>
    <row r="25" spans="1:14" ht="18.75" customHeight="1" x14ac:dyDescent="0.3">
      <c r="A25" s="17" t="s">
        <v>47</v>
      </c>
      <c r="B25" s="23" t="s">
        <v>48</v>
      </c>
      <c r="C25" s="16">
        <f>SUM(C26:C28)</f>
        <v>107.47917100000001</v>
      </c>
      <c r="D25" s="16">
        <f>SUM(D26:D28)</f>
        <v>980.97915838892516</v>
      </c>
      <c r="E25" s="16">
        <f t="shared" si="0"/>
        <v>-873.49998738892509</v>
      </c>
      <c r="F25" s="16">
        <f>SUM(F26:F28)</f>
        <v>224.754918</v>
      </c>
      <c r="G25" s="16">
        <f>SUM(G26:G28)</f>
        <v>2001.5584377778498</v>
      </c>
      <c r="H25" s="16">
        <f t="shared" si="1"/>
        <v>-1776.8035197778497</v>
      </c>
      <c r="I25" s="16">
        <f>SUM(I26:I28)</f>
        <v>334.11346600000002</v>
      </c>
      <c r="J25" s="16">
        <f>SUM(J26:J28)</f>
        <v>2979.5907214797744</v>
      </c>
      <c r="K25" s="16">
        <f t="shared" si="2"/>
        <v>-2645.4772554797746</v>
      </c>
      <c r="L25" s="16">
        <f>SUM(L26:L28)</f>
        <v>468.91470299999992</v>
      </c>
      <c r="M25" s="16">
        <f>SUM(M26:M28)</f>
        <v>3963.4634489296986</v>
      </c>
      <c r="N25" s="16">
        <f t="shared" si="3"/>
        <v>-3494.5487459296987</v>
      </c>
    </row>
    <row r="26" spans="1:14" ht="18.75" customHeight="1" x14ac:dyDescent="0.3">
      <c r="A26" s="17" t="s">
        <v>49</v>
      </c>
      <c r="B26" s="24" t="s">
        <v>50</v>
      </c>
      <c r="C26" s="19">
        <v>9.947000000000001</v>
      </c>
      <c r="D26" s="19">
        <v>213.92500000000001</v>
      </c>
      <c r="E26" s="16">
        <f t="shared" si="0"/>
        <v>-203.97800000000001</v>
      </c>
      <c r="F26" s="19">
        <v>117.02500000000001</v>
      </c>
      <c r="G26" s="19">
        <v>1675.47181</v>
      </c>
      <c r="H26" s="16">
        <f t="shared" si="1"/>
        <v>-1558.4468099999999</v>
      </c>
      <c r="I26" s="19">
        <v>183.84700000000001</v>
      </c>
      <c r="J26" s="19">
        <v>2397.2738099999997</v>
      </c>
      <c r="K26" s="16">
        <f t="shared" si="2"/>
        <v>-2213.4268099999995</v>
      </c>
      <c r="L26" s="19">
        <v>219.65099999999998</v>
      </c>
      <c r="M26" s="19">
        <v>3005.6429999999996</v>
      </c>
      <c r="N26" s="16">
        <f t="shared" si="3"/>
        <v>-2785.9919999999997</v>
      </c>
    </row>
    <row r="27" spans="1:14" ht="18.75" customHeight="1" x14ac:dyDescent="0.3">
      <c r="A27" s="17" t="s">
        <v>51</v>
      </c>
      <c r="B27" s="24" t="s">
        <v>52</v>
      </c>
      <c r="C27" s="19">
        <v>66.724171000000013</v>
      </c>
      <c r="D27" s="19">
        <v>707.5301583889252</v>
      </c>
      <c r="E27" s="16">
        <f t="shared" si="0"/>
        <v>-640.80598738892513</v>
      </c>
      <c r="F27" s="19">
        <v>38.235918000000012</v>
      </c>
      <c r="G27" s="19">
        <v>190.80162777784983</v>
      </c>
      <c r="H27" s="16">
        <f t="shared" si="1"/>
        <v>-152.5657097778498</v>
      </c>
      <c r="I27" s="19">
        <v>48.988466000000003</v>
      </c>
      <c r="J27" s="19">
        <v>376.43191147977467</v>
      </c>
      <c r="K27" s="16">
        <f t="shared" si="2"/>
        <v>-327.44344547977465</v>
      </c>
      <c r="L27" s="19">
        <v>91.622702999999987</v>
      </c>
      <c r="M27" s="19">
        <v>660.10744892969956</v>
      </c>
      <c r="N27" s="16">
        <f t="shared" si="3"/>
        <v>-568.48474592969956</v>
      </c>
    </row>
    <row r="28" spans="1:14" ht="18.75" customHeight="1" x14ac:dyDescent="0.25">
      <c r="A28" s="17" t="s">
        <v>53</v>
      </c>
      <c r="B28" s="25" t="s">
        <v>54</v>
      </c>
      <c r="C28" s="19">
        <v>30.808</v>
      </c>
      <c r="D28" s="19">
        <v>59.524000000000001</v>
      </c>
      <c r="E28" s="16">
        <f t="shared" si="0"/>
        <v>-28.716000000000001</v>
      </c>
      <c r="F28" s="19">
        <v>69.494</v>
      </c>
      <c r="G28" s="19">
        <v>135.285</v>
      </c>
      <c r="H28" s="16">
        <f t="shared" si="1"/>
        <v>-65.790999999999997</v>
      </c>
      <c r="I28" s="19">
        <v>101.27799999999999</v>
      </c>
      <c r="J28" s="19">
        <v>205.88499999999999</v>
      </c>
      <c r="K28" s="16">
        <f t="shared" si="2"/>
        <v>-104.607</v>
      </c>
      <c r="L28" s="19">
        <v>157.64099999999999</v>
      </c>
      <c r="M28" s="19">
        <v>297.71299999999997</v>
      </c>
      <c r="N28" s="16">
        <f t="shared" si="3"/>
        <v>-140.07199999999997</v>
      </c>
    </row>
    <row r="29" spans="1:14" ht="18.75" customHeight="1" x14ac:dyDescent="0.3">
      <c r="A29" s="17" t="s">
        <v>55</v>
      </c>
      <c r="B29" s="26" t="s">
        <v>56</v>
      </c>
      <c r="C29" s="16">
        <f>SUM(C30:C31)</f>
        <v>140.5</v>
      </c>
      <c r="D29" s="16">
        <f>SUM(D30:D31)</f>
        <v>174.39999999999998</v>
      </c>
      <c r="E29" s="16">
        <f t="shared" si="0"/>
        <v>-33.899999999999977</v>
      </c>
      <c r="F29" s="16">
        <f>SUM(F30:F31)</f>
        <v>280</v>
      </c>
      <c r="G29" s="16">
        <f>SUM(G30:G31)</f>
        <v>345.1</v>
      </c>
      <c r="H29" s="16">
        <f t="shared" si="1"/>
        <v>-65.100000000000023</v>
      </c>
      <c r="I29" s="16">
        <f>SUM(I30:I31)</f>
        <v>402.59999999999997</v>
      </c>
      <c r="J29" s="16">
        <f>SUM(J30:J31)</f>
        <v>514</v>
      </c>
      <c r="K29" s="16">
        <f t="shared" si="2"/>
        <v>-111.40000000000003</v>
      </c>
      <c r="L29" s="16">
        <f>SUM(L30:L31)</f>
        <v>529.29999999999995</v>
      </c>
      <c r="M29" s="16">
        <f>SUM(M30:M31)</f>
        <v>687.99999999999989</v>
      </c>
      <c r="N29" s="16">
        <f t="shared" si="3"/>
        <v>-158.69999999999993</v>
      </c>
    </row>
    <row r="30" spans="1:14" ht="18.75" customHeight="1" x14ac:dyDescent="0.3">
      <c r="A30" s="17" t="s">
        <v>57</v>
      </c>
      <c r="B30" s="24" t="s">
        <v>58</v>
      </c>
      <c r="C30" s="19">
        <v>35</v>
      </c>
      <c r="D30" s="19">
        <v>4</v>
      </c>
      <c r="E30" s="16">
        <f t="shared" si="0"/>
        <v>31</v>
      </c>
      <c r="F30" s="19">
        <v>70</v>
      </c>
      <c r="G30" s="19">
        <v>4</v>
      </c>
      <c r="H30" s="16">
        <f t="shared" si="1"/>
        <v>66</v>
      </c>
      <c r="I30" s="19">
        <v>90</v>
      </c>
      <c r="J30" s="19">
        <v>4</v>
      </c>
      <c r="K30" s="16">
        <f t="shared" si="2"/>
        <v>86</v>
      </c>
      <c r="L30" s="19">
        <v>115</v>
      </c>
      <c r="M30" s="19">
        <v>4</v>
      </c>
      <c r="N30" s="16">
        <f t="shared" si="3"/>
        <v>111</v>
      </c>
    </row>
    <row r="31" spans="1:14" ht="18.75" customHeight="1" x14ac:dyDescent="0.3">
      <c r="A31" s="17" t="s">
        <v>59</v>
      </c>
      <c r="B31" s="24" t="s">
        <v>60</v>
      </c>
      <c r="C31" s="19">
        <v>105.5</v>
      </c>
      <c r="D31" s="19">
        <v>170.39999999999998</v>
      </c>
      <c r="E31" s="16">
        <f t="shared" si="0"/>
        <v>-64.899999999999977</v>
      </c>
      <c r="F31" s="19">
        <v>210</v>
      </c>
      <c r="G31" s="19">
        <v>341.1</v>
      </c>
      <c r="H31" s="16">
        <f t="shared" si="1"/>
        <v>-131.10000000000002</v>
      </c>
      <c r="I31" s="19">
        <v>312.59999999999997</v>
      </c>
      <c r="J31" s="19">
        <v>510</v>
      </c>
      <c r="K31" s="16">
        <f t="shared" si="2"/>
        <v>-197.40000000000003</v>
      </c>
      <c r="L31" s="19">
        <v>414.29999999999995</v>
      </c>
      <c r="M31" s="19">
        <v>683.99999999999989</v>
      </c>
      <c r="N31" s="16">
        <f t="shared" si="3"/>
        <v>-269.69999999999993</v>
      </c>
    </row>
    <row r="32" spans="1:14" ht="18.75" customHeight="1" x14ac:dyDescent="0.3">
      <c r="A32" s="17" t="s">
        <v>61</v>
      </c>
      <c r="B32" s="26" t="s">
        <v>62</v>
      </c>
      <c r="C32" s="19">
        <v>25.755356677629212</v>
      </c>
      <c r="D32" s="19">
        <v>66.057216811229964</v>
      </c>
      <c r="E32" s="16">
        <f t="shared" si="0"/>
        <v>-40.301860133600755</v>
      </c>
      <c r="F32" s="19">
        <v>49.851664575301548</v>
      </c>
      <c r="G32" s="19">
        <v>129.04132274001017</v>
      </c>
      <c r="H32" s="16">
        <f t="shared" si="1"/>
        <v>-79.189658164708618</v>
      </c>
      <c r="I32" s="19">
        <v>75.188182259775573</v>
      </c>
      <c r="J32" s="19">
        <v>185.36077293763051</v>
      </c>
      <c r="K32" s="16">
        <f t="shared" si="2"/>
        <v>-110.17259067785494</v>
      </c>
      <c r="L32" s="19">
        <v>100.7969166768122</v>
      </c>
      <c r="M32" s="19">
        <v>243.48035903812172</v>
      </c>
      <c r="N32" s="16">
        <f t="shared" si="3"/>
        <v>-142.68344236130952</v>
      </c>
    </row>
    <row r="33" spans="1:14" ht="18.75" customHeight="1" x14ac:dyDescent="0.3">
      <c r="A33" s="17" t="s">
        <v>63</v>
      </c>
      <c r="B33" s="26" t="s">
        <v>64</v>
      </c>
      <c r="C33" s="19">
        <v>5.5</v>
      </c>
      <c r="D33" s="19">
        <v>0</v>
      </c>
      <c r="E33" s="16">
        <f t="shared" si="0"/>
        <v>5.5</v>
      </c>
      <c r="F33" s="19">
        <v>8</v>
      </c>
      <c r="G33" s="19">
        <v>0</v>
      </c>
      <c r="H33" s="16">
        <f t="shared" si="1"/>
        <v>8</v>
      </c>
      <c r="I33" s="19">
        <v>12</v>
      </c>
      <c r="J33" s="19">
        <v>0</v>
      </c>
      <c r="K33" s="16">
        <f t="shared" si="2"/>
        <v>12</v>
      </c>
      <c r="L33" s="19">
        <v>18</v>
      </c>
      <c r="M33" s="19">
        <v>0</v>
      </c>
      <c r="N33" s="16">
        <f t="shared" si="3"/>
        <v>18</v>
      </c>
    </row>
    <row r="34" spans="1:14" ht="18.75" customHeight="1" x14ac:dyDescent="0.3">
      <c r="A34" s="17" t="s">
        <v>65</v>
      </c>
      <c r="B34" s="21" t="s">
        <v>66</v>
      </c>
      <c r="C34" s="16">
        <f>SUM(C35:C36)</f>
        <v>356.05650800000001</v>
      </c>
      <c r="D34" s="16">
        <f>SUM(D35:D36)</f>
        <v>24.2</v>
      </c>
      <c r="E34" s="16">
        <f t="shared" si="0"/>
        <v>331.85650800000002</v>
      </c>
      <c r="F34" s="16">
        <f>SUM(F35:F36)</f>
        <v>477.30029100000002</v>
      </c>
      <c r="G34" s="16">
        <f>SUM(G35:G36)</f>
        <v>45.1</v>
      </c>
      <c r="H34" s="16">
        <f t="shared" si="1"/>
        <v>432.20029099999999</v>
      </c>
      <c r="I34" s="16">
        <f>SUM(I35:I36)</f>
        <v>565.93886399999997</v>
      </c>
      <c r="J34" s="16">
        <f>SUM(J35:J36)</f>
        <v>67.7</v>
      </c>
      <c r="K34" s="16">
        <f t="shared" si="2"/>
        <v>498.23886399999998</v>
      </c>
      <c r="L34" s="16">
        <f>SUM(L35:L36)</f>
        <v>608.22313899999995</v>
      </c>
      <c r="M34" s="16">
        <f>SUM(M35:M36)</f>
        <v>91.3</v>
      </c>
      <c r="N34" s="16">
        <f t="shared" si="3"/>
        <v>516.92313899999999</v>
      </c>
    </row>
    <row r="35" spans="1:14" ht="18.75" customHeight="1" x14ac:dyDescent="0.25">
      <c r="A35" s="17" t="s">
        <v>67</v>
      </c>
      <c r="B35" s="27" t="s">
        <v>68</v>
      </c>
      <c r="C35" s="19">
        <v>356.05650800000001</v>
      </c>
      <c r="D35" s="19">
        <v>24.2</v>
      </c>
      <c r="E35" s="16">
        <f t="shared" si="0"/>
        <v>331.85650800000002</v>
      </c>
      <c r="F35" s="19">
        <v>477.30029100000002</v>
      </c>
      <c r="G35" s="19">
        <v>45.1</v>
      </c>
      <c r="H35" s="16">
        <f t="shared" si="1"/>
        <v>432.20029099999999</v>
      </c>
      <c r="I35" s="19">
        <v>565.93886399999997</v>
      </c>
      <c r="J35" s="19">
        <v>67.7</v>
      </c>
      <c r="K35" s="16">
        <f t="shared" si="2"/>
        <v>498.23886399999998</v>
      </c>
      <c r="L35" s="19">
        <v>608.22313899999995</v>
      </c>
      <c r="M35" s="19">
        <v>91.3</v>
      </c>
      <c r="N35" s="16">
        <f t="shared" si="3"/>
        <v>516.92313899999999</v>
      </c>
    </row>
    <row r="36" spans="1:14" ht="18.75" customHeight="1" x14ac:dyDescent="0.25">
      <c r="A36" s="17" t="s">
        <v>69</v>
      </c>
      <c r="B36" s="27" t="s">
        <v>70</v>
      </c>
      <c r="C36" s="19">
        <v>0</v>
      </c>
      <c r="D36" s="19">
        <v>0</v>
      </c>
      <c r="E36" s="16">
        <f t="shared" si="0"/>
        <v>0</v>
      </c>
      <c r="F36" s="19">
        <v>0</v>
      </c>
      <c r="G36" s="19">
        <v>0</v>
      </c>
      <c r="H36" s="16">
        <f t="shared" si="1"/>
        <v>0</v>
      </c>
      <c r="I36" s="19">
        <v>0</v>
      </c>
      <c r="J36" s="19">
        <v>0</v>
      </c>
      <c r="K36" s="16">
        <f t="shared" si="2"/>
        <v>0</v>
      </c>
      <c r="L36" s="19">
        <v>0</v>
      </c>
      <c r="M36" s="19">
        <v>0</v>
      </c>
      <c r="N36" s="16">
        <f t="shared" si="3"/>
        <v>0</v>
      </c>
    </row>
    <row r="37" spans="1:14" ht="18.75" customHeight="1" x14ac:dyDescent="0.3">
      <c r="A37" s="17" t="s">
        <v>71</v>
      </c>
      <c r="B37" s="28" t="s">
        <v>72</v>
      </c>
      <c r="C37" s="16">
        <f>SUM(C38:C39)</f>
        <v>150.43833900000001</v>
      </c>
      <c r="D37" s="16">
        <f>SUM(D38:D39)</f>
        <v>399.47995550817996</v>
      </c>
      <c r="E37" s="16">
        <f t="shared" si="0"/>
        <v>-249.04161650817994</v>
      </c>
      <c r="F37" s="16">
        <f>SUM(F38:F39)</f>
        <v>433.92010199999999</v>
      </c>
      <c r="G37" s="16">
        <f>SUM(G38:G39)</f>
        <v>1099.6922985763599</v>
      </c>
      <c r="H37" s="16">
        <f t="shared" si="1"/>
        <v>-665.77219657635987</v>
      </c>
      <c r="I37" s="16">
        <f>SUM(I38:I39)</f>
        <v>602.36584599999992</v>
      </c>
      <c r="J37" s="16">
        <f>SUM(J38:J39)</f>
        <v>1491.7848886145403</v>
      </c>
      <c r="K37" s="16">
        <f t="shared" si="2"/>
        <v>-889.41904261454033</v>
      </c>
      <c r="L37" s="16">
        <f>SUM(L38:L39)</f>
        <v>896.86514099999999</v>
      </c>
      <c r="M37" s="16">
        <f>SUM(M38:M39)</f>
        <v>1913.9737112327202</v>
      </c>
      <c r="N37" s="16">
        <f t="shared" si="3"/>
        <v>-1017.1085702327202</v>
      </c>
    </row>
    <row r="38" spans="1:14" ht="18.75" customHeight="1" x14ac:dyDescent="0.25">
      <c r="A38" s="17" t="s">
        <v>73</v>
      </c>
      <c r="B38" s="27" t="s">
        <v>68</v>
      </c>
      <c r="C38" s="19">
        <v>33.494447999999998</v>
      </c>
      <c r="D38" s="19">
        <v>198.60471350818</v>
      </c>
      <c r="E38" s="16">
        <f t="shared" si="0"/>
        <v>-165.11026550817999</v>
      </c>
      <c r="F38" s="19">
        <v>196.33335299999999</v>
      </c>
      <c r="G38" s="19">
        <v>692.35783957635988</v>
      </c>
      <c r="H38" s="16">
        <f t="shared" si="1"/>
        <v>-496.02448657635989</v>
      </c>
      <c r="I38" s="19">
        <v>235.491691</v>
      </c>
      <c r="J38" s="19">
        <v>864.12743561453999</v>
      </c>
      <c r="K38" s="16">
        <f t="shared" si="2"/>
        <v>-628.63574461454004</v>
      </c>
      <c r="L38" s="19">
        <v>395.27139</v>
      </c>
      <c r="M38" s="19">
        <v>1055.6917112327201</v>
      </c>
      <c r="N38" s="16">
        <f t="shared" si="3"/>
        <v>-660.42032123272008</v>
      </c>
    </row>
    <row r="39" spans="1:14" ht="18.75" customHeight="1" x14ac:dyDescent="0.25">
      <c r="A39" s="17" t="s">
        <v>74</v>
      </c>
      <c r="B39" s="27" t="s">
        <v>70</v>
      </c>
      <c r="C39" s="19">
        <v>116.94389100000001</v>
      </c>
      <c r="D39" s="19">
        <v>200.87524199999999</v>
      </c>
      <c r="E39" s="16">
        <f t="shared" si="0"/>
        <v>-83.931350999999978</v>
      </c>
      <c r="F39" s="19">
        <v>237.586749</v>
      </c>
      <c r="G39" s="19">
        <v>407.33445899999998</v>
      </c>
      <c r="H39" s="16">
        <f t="shared" si="1"/>
        <v>-169.74770999999998</v>
      </c>
      <c r="I39" s="19">
        <v>366.87415499999997</v>
      </c>
      <c r="J39" s="19">
        <v>627.65745300000015</v>
      </c>
      <c r="K39" s="16">
        <f t="shared" si="2"/>
        <v>-260.78329800000017</v>
      </c>
      <c r="L39" s="19">
        <v>501.59375100000005</v>
      </c>
      <c r="M39" s="19">
        <v>858.28200000000004</v>
      </c>
      <c r="N39" s="16">
        <f t="shared" si="3"/>
        <v>-356.68824899999998</v>
      </c>
    </row>
    <row r="40" spans="1:14" ht="18.75" customHeight="1" x14ac:dyDescent="0.3">
      <c r="A40" s="14" t="s">
        <v>75</v>
      </c>
      <c r="B40" s="29" t="s">
        <v>76</v>
      </c>
      <c r="C40" s="16">
        <f>SUM(C41:C42)</f>
        <v>90.379600000000011</v>
      </c>
      <c r="D40" s="16">
        <f>SUM(D41:D42)</f>
        <v>201.14239999999998</v>
      </c>
      <c r="E40" s="16">
        <f t="shared" si="0"/>
        <v>-110.76279999999997</v>
      </c>
      <c r="F40" s="16">
        <f>SUM(F41:F42)</f>
        <v>540.1</v>
      </c>
      <c r="G40" s="16">
        <f>SUM(G41:G42)</f>
        <v>543.16159999999991</v>
      </c>
      <c r="H40" s="16">
        <f t="shared" si="1"/>
        <v>-3.0615999999998849</v>
      </c>
      <c r="I40" s="16">
        <f>SUM(I41:I42)</f>
        <v>693.2944</v>
      </c>
      <c r="J40" s="16">
        <f>SUM(J41:J42)</f>
        <v>775.80531999999994</v>
      </c>
      <c r="K40" s="16">
        <f t="shared" si="2"/>
        <v>-82.510919999999942</v>
      </c>
      <c r="L40" s="16">
        <f>SUM(L41:L42)</f>
        <v>1103.3000000000002</v>
      </c>
      <c r="M40" s="16">
        <f>SUM(M41:M42)</f>
        <v>1059.5999999999999</v>
      </c>
      <c r="N40" s="16">
        <f t="shared" si="3"/>
        <v>43.700000000000273</v>
      </c>
    </row>
    <row r="41" spans="1:14" ht="18.75" customHeight="1" x14ac:dyDescent="0.3">
      <c r="A41" s="17" t="s">
        <v>77</v>
      </c>
      <c r="B41" s="21" t="s">
        <v>78</v>
      </c>
      <c r="C41" s="19">
        <v>71.979600000000005</v>
      </c>
      <c r="D41" s="19">
        <v>201.14239999999998</v>
      </c>
      <c r="E41" s="16">
        <f t="shared" si="0"/>
        <v>-129.16279999999998</v>
      </c>
      <c r="F41" s="19">
        <v>146.30000000000001</v>
      </c>
      <c r="G41" s="19">
        <v>543.16159999999991</v>
      </c>
      <c r="H41" s="16">
        <f t="shared" si="1"/>
        <v>-396.8615999999999</v>
      </c>
      <c r="I41" s="19">
        <v>217.69440000000003</v>
      </c>
      <c r="J41" s="19">
        <v>775.80531999999994</v>
      </c>
      <c r="K41" s="16">
        <f t="shared" si="2"/>
        <v>-558.11091999999985</v>
      </c>
      <c r="L41" s="19">
        <v>292.60000000000002</v>
      </c>
      <c r="M41" s="19">
        <v>1059.5999999999999</v>
      </c>
      <c r="N41" s="16">
        <f t="shared" si="3"/>
        <v>-766.99999999999989</v>
      </c>
    </row>
    <row r="42" spans="1:14" ht="18.75" customHeight="1" x14ac:dyDescent="0.3">
      <c r="A42" s="17" t="s">
        <v>79</v>
      </c>
      <c r="B42" s="21" t="s">
        <v>80</v>
      </c>
      <c r="C42" s="19">
        <v>18.399999999999999</v>
      </c>
      <c r="D42" s="19">
        <v>0</v>
      </c>
      <c r="E42" s="16">
        <f t="shared" si="0"/>
        <v>18.399999999999999</v>
      </c>
      <c r="F42" s="19">
        <v>393.8</v>
      </c>
      <c r="G42" s="19">
        <v>0</v>
      </c>
      <c r="H42" s="16">
        <f t="shared" si="1"/>
        <v>393.8</v>
      </c>
      <c r="I42" s="19">
        <v>475.6</v>
      </c>
      <c r="J42" s="19">
        <v>0</v>
      </c>
      <c r="K42" s="16">
        <f t="shared" si="2"/>
        <v>475.6</v>
      </c>
      <c r="L42" s="19">
        <v>810.7</v>
      </c>
      <c r="M42" s="19">
        <v>0</v>
      </c>
      <c r="N42" s="16">
        <f t="shared" si="3"/>
        <v>810.7</v>
      </c>
    </row>
    <row r="43" spans="1:14" ht="18.75" customHeight="1" x14ac:dyDescent="0.3">
      <c r="A43" s="30"/>
      <c r="B43" s="31"/>
      <c r="C43" s="13" t="s">
        <v>81</v>
      </c>
      <c r="D43" s="13" t="s">
        <v>82</v>
      </c>
      <c r="E43" s="13" t="s">
        <v>8</v>
      </c>
      <c r="F43" s="13" t="s">
        <v>81</v>
      </c>
      <c r="G43" s="13" t="s">
        <v>82</v>
      </c>
      <c r="H43" s="13" t="s">
        <v>8</v>
      </c>
      <c r="I43" s="13" t="s">
        <v>81</v>
      </c>
      <c r="J43" s="13" t="s">
        <v>82</v>
      </c>
      <c r="K43" s="13" t="s">
        <v>8</v>
      </c>
      <c r="L43" s="13" t="s">
        <v>81</v>
      </c>
      <c r="M43" s="13" t="s">
        <v>82</v>
      </c>
      <c r="N43" s="13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4444.3977455751974</v>
      </c>
      <c r="D44" s="16">
        <f>+D45+D61+D77</f>
        <v>4671.86688361907</v>
      </c>
      <c r="E44" s="16">
        <f t="shared" si="0"/>
        <v>-227.46913804387259</v>
      </c>
      <c r="F44" s="16">
        <f>+F45+F61+H72+F77+F91</f>
        <v>4940.4386387511504</v>
      </c>
      <c r="G44" s="16">
        <f>+G45+G61+G77</f>
        <v>5116.7768855122576</v>
      </c>
      <c r="H44" s="16">
        <f t="shared" ref="H44:H71" si="4">+F44-G44</f>
        <v>-176.33824676110726</v>
      </c>
      <c r="I44" s="16">
        <f>+I45+I61+K72+I77+I91</f>
        <v>5758.5949959885465</v>
      </c>
      <c r="J44" s="16">
        <f>+J45+J61+J77</f>
        <v>7285.4491633343014</v>
      </c>
      <c r="K44" s="16">
        <f t="shared" ref="K44:K71" si="5">+I44-J44</f>
        <v>-1526.8541673457548</v>
      </c>
      <c r="L44" s="16">
        <f>+L45+L61+N72+L77+L91</f>
        <v>18049.608479624203</v>
      </c>
      <c r="M44" s="16">
        <f>+M45+M61+M77</f>
        <v>20674.601057435597</v>
      </c>
      <c r="N44" s="16">
        <f t="shared" ref="N44:N71" si="6">+L44-M44</f>
        <v>-2624.9925778113939</v>
      </c>
    </row>
    <row r="45" spans="1:14" ht="18.75" customHeight="1" x14ac:dyDescent="0.25">
      <c r="A45" s="17" t="s">
        <v>85</v>
      </c>
      <c r="B45" s="33" t="s">
        <v>48</v>
      </c>
      <c r="C45" s="16">
        <f>+C46+C51+C56</f>
        <v>907.75917099999992</v>
      </c>
      <c r="D45" s="16">
        <f>+D46+D51+D56</f>
        <v>1659.559158388925</v>
      </c>
      <c r="E45" s="16">
        <f t="shared" si="0"/>
        <v>-751.79998738892505</v>
      </c>
      <c r="F45" s="16">
        <f>+F46+F51+F56</f>
        <v>1016.038918</v>
      </c>
      <c r="G45" s="16">
        <f>+G46+G51+G56</f>
        <v>1696.16482777785</v>
      </c>
      <c r="H45" s="16">
        <f t="shared" si="4"/>
        <v>-680.12590977784998</v>
      </c>
      <c r="I45" s="16">
        <f>+I46+I51+I56</f>
        <v>937.57146599999999</v>
      </c>
      <c r="J45" s="16">
        <f>+J46+J51+J56</f>
        <v>2249.5491114797742</v>
      </c>
      <c r="K45" s="16">
        <f t="shared" si="5"/>
        <v>-1311.9776454797743</v>
      </c>
      <c r="L45" s="16">
        <f>+L46+L51+L56</f>
        <v>1366.5817029999998</v>
      </c>
      <c r="M45" s="16">
        <f>+M46+M51+M56</f>
        <v>3749.0236489296999</v>
      </c>
      <c r="N45" s="16">
        <f t="shared" si="6"/>
        <v>-2382.4419459297001</v>
      </c>
    </row>
    <row r="46" spans="1:14" ht="18.75" customHeight="1" x14ac:dyDescent="0.25">
      <c r="A46" s="17" t="s">
        <v>86</v>
      </c>
      <c r="B46" s="34" t="s">
        <v>87</v>
      </c>
      <c r="C46" s="16">
        <f>SUM(C47:C50)</f>
        <v>-11.922000000000002</v>
      </c>
      <c r="D46" s="16">
        <f>SUM(D47:D50)</f>
        <v>-119.07600000000002</v>
      </c>
      <c r="E46" s="16">
        <f t="shared" si="0"/>
        <v>107.15400000000002</v>
      </c>
      <c r="F46" s="16">
        <f>SUM(F47:F50)</f>
        <v>223.16199999999998</v>
      </c>
      <c r="G46" s="16">
        <f>SUM(G47:G50)</f>
        <v>221.57620000000006</v>
      </c>
      <c r="H46" s="16">
        <f t="shared" si="4"/>
        <v>1.5857999999999208</v>
      </c>
      <c r="I46" s="16">
        <f>SUM(I47:I50)</f>
        <v>201.35399999999998</v>
      </c>
      <c r="J46" s="16">
        <f>SUM(J47:J50)</f>
        <v>241.27919999999986</v>
      </c>
      <c r="K46" s="16">
        <f t="shared" si="5"/>
        <v>-39.925199999999876</v>
      </c>
      <c r="L46" s="16">
        <f>SUM(L47:L50)</f>
        <v>1055.6659999999999</v>
      </c>
      <c r="M46" s="16">
        <f>SUM(M47:M50)</f>
        <v>567.10020000000009</v>
      </c>
      <c r="N46" s="16">
        <f t="shared" si="6"/>
        <v>488.56579999999985</v>
      </c>
    </row>
    <row r="47" spans="1:14" ht="18.75" customHeight="1" x14ac:dyDescent="0.25">
      <c r="A47" s="17" t="s">
        <v>88</v>
      </c>
      <c r="B47" s="35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25">
      <c r="A48" s="17" t="s">
        <v>90</v>
      </c>
      <c r="B48" s="35" t="s">
        <v>91</v>
      </c>
      <c r="C48" s="19">
        <v>0</v>
      </c>
      <c r="D48" s="19">
        <v>16.146999999999998</v>
      </c>
      <c r="E48" s="16">
        <f t="shared" si="0"/>
        <v>-16.146999999999998</v>
      </c>
      <c r="F48" s="19">
        <v>0</v>
      </c>
      <c r="G48" s="19">
        <v>49.30019999999999</v>
      </c>
      <c r="H48" s="16">
        <f t="shared" si="4"/>
        <v>-49.30019999999999</v>
      </c>
      <c r="I48" s="19">
        <v>0</v>
      </c>
      <c r="J48" s="19">
        <v>74.884199999999993</v>
      </c>
      <c r="K48" s="16">
        <f t="shared" si="5"/>
        <v>-74.884199999999993</v>
      </c>
      <c r="L48" s="19">
        <v>0</v>
      </c>
      <c r="M48" s="19">
        <v>151.85919999999999</v>
      </c>
      <c r="N48" s="16">
        <f t="shared" si="6"/>
        <v>-151.85919999999999</v>
      </c>
    </row>
    <row r="49" spans="1:14" ht="18.75" customHeight="1" x14ac:dyDescent="0.25">
      <c r="A49" s="17" t="s">
        <v>92</v>
      </c>
      <c r="B49" s="35" t="s">
        <v>68</v>
      </c>
      <c r="C49" s="19">
        <v>0.438</v>
      </c>
      <c r="D49" s="19">
        <v>0</v>
      </c>
      <c r="E49" s="16">
        <f t="shared" si="0"/>
        <v>0.438</v>
      </c>
      <c r="F49" s="19">
        <v>0.438</v>
      </c>
      <c r="G49" s="19">
        <v>0</v>
      </c>
      <c r="H49" s="16">
        <f t="shared" si="4"/>
        <v>0.438</v>
      </c>
      <c r="I49" s="19">
        <v>0.438</v>
      </c>
      <c r="J49" s="19">
        <v>0</v>
      </c>
      <c r="K49" s="16">
        <f t="shared" si="5"/>
        <v>0.438</v>
      </c>
      <c r="L49" s="19">
        <v>0.23799999999999999</v>
      </c>
      <c r="M49" s="19">
        <v>0</v>
      </c>
      <c r="N49" s="16">
        <f t="shared" si="6"/>
        <v>0.23799999999999999</v>
      </c>
    </row>
    <row r="50" spans="1:14" ht="18.75" customHeight="1" x14ac:dyDescent="0.25">
      <c r="A50" s="17" t="s">
        <v>93</v>
      </c>
      <c r="B50" s="35" t="s">
        <v>70</v>
      </c>
      <c r="C50" s="19">
        <v>-12.360000000000003</v>
      </c>
      <c r="D50" s="19">
        <v>-135.22300000000001</v>
      </c>
      <c r="E50" s="16">
        <f t="shared" si="0"/>
        <v>122.86300000000001</v>
      </c>
      <c r="F50" s="19">
        <v>222.72399999999999</v>
      </c>
      <c r="G50" s="19">
        <v>172.27600000000007</v>
      </c>
      <c r="H50" s="16">
        <f t="shared" si="4"/>
        <v>50.447999999999922</v>
      </c>
      <c r="I50" s="19">
        <v>200.916</v>
      </c>
      <c r="J50" s="19">
        <v>166.39499999999987</v>
      </c>
      <c r="K50" s="16">
        <f t="shared" si="5"/>
        <v>34.521000000000129</v>
      </c>
      <c r="L50" s="19">
        <v>1055.4279999999999</v>
      </c>
      <c r="M50" s="19">
        <v>415.2410000000001</v>
      </c>
      <c r="N50" s="16">
        <f t="shared" si="6"/>
        <v>640.18699999999978</v>
      </c>
    </row>
    <row r="51" spans="1:14" ht="18.75" customHeight="1" x14ac:dyDescent="0.25">
      <c r="A51" s="17" t="s">
        <v>94</v>
      </c>
      <c r="B51" s="36" t="s">
        <v>52</v>
      </c>
      <c r="C51" s="16">
        <f>SUM(C52:C55)</f>
        <v>66.724170999999998</v>
      </c>
      <c r="D51" s="16">
        <f>SUM(D52:D55)</f>
        <v>707.53015838892497</v>
      </c>
      <c r="E51" s="16">
        <f t="shared" si="0"/>
        <v>-640.80598738892502</v>
      </c>
      <c r="F51" s="16">
        <f>SUM(F52:F55)</f>
        <v>38.235918000000005</v>
      </c>
      <c r="G51" s="16">
        <f>SUM(G52:G55)</f>
        <v>190.80162777784983</v>
      </c>
      <c r="H51" s="16">
        <f t="shared" si="4"/>
        <v>-152.56570977784983</v>
      </c>
      <c r="I51" s="16">
        <f>SUM(I52:I55)</f>
        <v>48.988465999999995</v>
      </c>
      <c r="J51" s="16">
        <f>SUM(J52:J55)</f>
        <v>376.43191147977461</v>
      </c>
      <c r="K51" s="16">
        <f t="shared" si="5"/>
        <v>-327.4434454797746</v>
      </c>
      <c r="L51" s="16">
        <f>SUM(L52:L55)</f>
        <v>91.622703000000001</v>
      </c>
      <c r="M51" s="16">
        <f>SUM(M52:M55)</f>
        <v>660.10744892969956</v>
      </c>
      <c r="N51" s="16">
        <f t="shared" si="6"/>
        <v>-568.48474592969956</v>
      </c>
    </row>
    <row r="52" spans="1:14" ht="18.75" customHeight="1" x14ac:dyDescent="0.25">
      <c r="A52" s="17" t="s">
        <v>95</v>
      </c>
      <c r="B52" s="35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25">
      <c r="A53" s="17" t="s">
        <v>96</v>
      </c>
      <c r="B53" s="35" t="s">
        <v>91</v>
      </c>
      <c r="C53" s="19">
        <v>-1.3237539999999999</v>
      </c>
      <c r="D53" s="19">
        <v>146.227778</v>
      </c>
      <c r="E53" s="16">
        <f t="shared" si="0"/>
        <v>-147.55153200000001</v>
      </c>
      <c r="F53" s="19">
        <v>2.6770680000000002</v>
      </c>
      <c r="G53" s="19">
        <v>-70.760132999999996</v>
      </c>
      <c r="H53" s="16">
        <f t="shared" si="4"/>
        <v>73.437201000000002</v>
      </c>
      <c r="I53" s="19">
        <v>5.6626910000000006</v>
      </c>
      <c r="J53" s="19">
        <v>55.369770313000018</v>
      </c>
      <c r="K53" s="16">
        <f t="shared" si="5"/>
        <v>-49.707079313000015</v>
      </c>
      <c r="L53" s="19">
        <v>6.1530030000000009</v>
      </c>
      <c r="M53" s="19">
        <v>144.777927374</v>
      </c>
      <c r="N53" s="16">
        <f t="shared" si="6"/>
        <v>-138.62492437399999</v>
      </c>
    </row>
    <row r="54" spans="1:14" ht="18.75" customHeight="1" x14ac:dyDescent="0.25">
      <c r="A54" s="17" t="s">
        <v>97</v>
      </c>
      <c r="B54" s="35" t="s">
        <v>68</v>
      </c>
      <c r="C54" s="19">
        <v>0</v>
      </c>
      <c r="D54" s="19">
        <v>0</v>
      </c>
      <c r="E54" s="16">
        <f t="shared" si="0"/>
        <v>0</v>
      </c>
      <c r="F54" s="19">
        <v>0</v>
      </c>
      <c r="G54" s="19">
        <v>0</v>
      </c>
      <c r="H54" s="16">
        <f t="shared" si="4"/>
        <v>0</v>
      </c>
      <c r="I54" s="19">
        <v>0</v>
      </c>
      <c r="J54" s="19">
        <v>0</v>
      </c>
      <c r="K54" s="16">
        <f t="shared" si="5"/>
        <v>0</v>
      </c>
      <c r="L54" s="19">
        <v>0</v>
      </c>
      <c r="M54" s="19">
        <v>0</v>
      </c>
      <c r="N54" s="16">
        <f t="shared" si="6"/>
        <v>0</v>
      </c>
    </row>
    <row r="55" spans="1:14" ht="18.75" customHeight="1" x14ac:dyDescent="0.25">
      <c r="A55" s="17" t="s">
        <v>98</v>
      </c>
      <c r="B55" s="35" t="s">
        <v>70</v>
      </c>
      <c r="C55" s="19">
        <v>68.047924999999992</v>
      </c>
      <c r="D55" s="19">
        <v>561.30238038892503</v>
      </c>
      <c r="E55" s="16">
        <f t="shared" si="0"/>
        <v>-493.25445538892507</v>
      </c>
      <c r="F55" s="19">
        <v>35.558850000000007</v>
      </c>
      <c r="G55" s="19">
        <v>261.56176077784983</v>
      </c>
      <c r="H55" s="16">
        <f t="shared" si="4"/>
        <v>-226.00291077784982</v>
      </c>
      <c r="I55" s="19">
        <v>43.325774999999993</v>
      </c>
      <c r="J55" s="19">
        <v>321.06214116677461</v>
      </c>
      <c r="K55" s="16">
        <f t="shared" si="5"/>
        <v>-277.73636616677459</v>
      </c>
      <c r="L55" s="19">
        <v>85.469700000000003</v>
      </c>
      <c r="M55" s="19">
        <v>515.32952155569956</v>
      </c>
      <c r="N55" s="16">
        <f t="shared" si="6"/>
        <v>-429.85982155569957</v>
      </c>
    </row>
    <row r="56" spans="1:14" ht="18.75" customHeight="1" x14ac:dyDescent="0.25">
      <c r="A56" s="17" t="s">
        <v>99</v>
      </c>
      <c r="B56" s="34" t="s">
        <v>54</v>
      </c>
      <c r="C56" s="16">
        <f>SUM(C57:C60)</f>
        <v>852.95699999999988</v>
      </c>
      <c r="D56" s="16">
        <f>SUM(D57:D60)</f>
        <v>1071.105</v>
      </c>
      <c r="E56" s="16">
        <f t="shared" si="0"/>
        <v>-218.14800000000014</v>
      </c>
      <c r="F56" s="16">
        <f>SUM(F57:F60)</f>
        <v>754.64099999999996</v>
      </c>
      <c r="G56" s="16">
        <f>SUM(G57:G60)</f>
        <v>1283.787</v>
      </c>
      <c r="H56" s="16">
        <f t="shared" si="4"/>
        <v>-529.14600000000007</v>
      </c>
      <c r="I56" s="16">
        <f>SUM(I57:I60)</f>
        <v>687.22900000000004</v>
      </c>
      <c r="J56" s="16">
        <f>SUM(J57:J60)</f>
        <v>1631.8379999999995</v>
      </c>
      <c r="K56" s="16">
        <f t="shared" si="5"/>
        <v>-944.60899999999947</v>
      </c>
      <c r="L56" s="16">
        <f>SUM(L57:L60)</f>
        <v>219.29299999999995</v>
      </c>
      <c r="M56" s="16">
        <f>SUM(M57:M60)</f>
        <v>2521.8160000000003</v>
      </c>
      <c r="N56" s="16">
        <f t="shared" si="6"/>
        <v>-2302.5230000000001</v>
      </c>
    </row>
    <row r="57" spans="1:14" ht="18.75" customHeight="1" x14ac:dyDescent="0.25">
      <c r="A57" s="17" t="s">
        <v>100</v>
      </c>
      <c r="B57" s="35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25">
      <c r="A58" s="17" t="s">
        <v>101</v>
      </c>
      <c r="B58" s="35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25">
      <c r="A59" s="17" t="s">
        <v>102</v>
      </c>
      <c r="B59" s="35" t="s">
        <v>68</v>
      </c>
      <c r="C59" s="19">
        <v>-0.72899999999999998</v>
      </c>
      <c r="D59" s="19">
        <v>0</v>
      </c>
      <c r="E59" s="16">
        <f t="shared" si="0"/>
        <v>-0.72899999999999998</v>
      </c>
      <c r="F59" s="19">
        <v>-0.72899999999999998</v>
      </c>
      <c r="G59" s="19">
        <v>0</v>
      </c>
      <c r="H59" s="16">
        <f t="shared" si="4"/>
        <v>-0.72899999999999998</v>
      </c>
      <c r="I59" s="19">
        <v>-0.72899999999999998</v>
      </c>
      <c r="J59" s="19">
        <v>0</v>
      </c>
      <c r="K59" s="16">
        <f t="shared" si="5"/>
        <v>-0.72899999999999998</v>
      </c>
      <c r="L59" s="19">
        <v>-0.72899999999999998</v>
      </c>
      <c r="M59" s="19">
        <v>0</v>
      </c>
      <c r="N59" s="16">
        <f t="shared" si="6"/>
        <v>-0.72899999999999998</v>
      </c>
    </row>
    <row r="60" spans="1:14" ht="18.75" customHeight="1" x14ac:dyDescent="0.25">
      <c r="A60" s="17" t="s">
        <v>103</v>
      </c>
      <c r="B60" s="35" t="s">
        <v>70</v>
      </c>
      <c r="C60" s="19">
        <v>853.68599999999992</v>
      </c>
      <c r="D60" s="19">
        <v>1071.105</v>
      </c>
      <c r="E60" s="16">
        <f t="shared" si="0"/>
        <v>-217.4190000000001</v>
      </c>
      <c r="F60" s="19">
        <v>755.37</v>
      </c>
      <c r="G60" s="19">
        <v>1283.787</v>
      </c>
      <c r="H60" s="16">
        <f t="shared" si="4"/>
        <v>-528.41700000000003</v>
      </c>
      <c r="I60" s="19">
        <v>687.95800000000008</v>
      </c>
      <c r="J60" s="19">
        <v>1631.8379999999995</v>
      </c>
      <c r="K60" s="16">
        <f t="shared" si="5"/>
        <v>-943.87999999999943</v>
      </c>
      <c r="L60" s="19">
        <v>220.02199999999996</v>
      </c>
      <c r="M60" s="19">
        <v>2521.8160000000003</v>
      </c>
      <c r="N60" s="16">
        <f t="shared" si="6"/>
        <v>-2301.7940000000003</v>
      </c>
    </row>
    <row r="61" spans="1:14" ht="18.75" customHeight="1" x14ac:dyDescent="0.25">
      <c r="A61" s="17" t="s">
        <v>104</v>
      </c>
      <c r="B61" s="33" t="s">
        <v>56</v>
      </c>
      <c r="C61" s="16">
        <f>+C62+C67</f>
        <v>1255.8</v>
      </c>
      <c r="D61" s="16">
        <f>+D62+D67</f>
        <v>1101.3</v>
      </c>
      <c r="E61" s="16">
        <f t="shared" si="0"/>
        <v>154.5</v>
      </c>
      <c r="F61" s="16">
        <f>+F62+F67</f>
        <v>2540.1999999999998</v>
      </c>
      <c r="G61" s="16">
        <f>+G62+G67</f>
        <v>1262.3</v>
      </c>
      <c r="H61" s="16">
        <f t="shared" si="4"/>
        <v>1277.8999999999999</v>
      </c>
      <c r="I61" s="16">
        <f>+I62+I67</f>
        <v>2865.5</v>
      </c>
      <c r="J61" s="16">
        <f>+J62+J67</f>
        <v>2210.7000000000003</v>
      </c>
      <c r="K61" s="16">
        <f t="shared" si="5"/>
        <v>654.79999999999973</v>
      </c>
      <c r="L61" s="16">
        <f>+L62+L67</f>
        <v>3677.8000000000006</v>
      </c>
      <c r="M61" s="16">
        <f>+M62+M67</f>
        <v>2754.7</v>
      </c>
      <c r="N61" s="16">
        <f t="shared" si="6"/>
        <v>923.10000000000082</v>
      </c>
    </row>
    <row r="62" spans="1:14" ht="18.75" customHeight="1" x14ac:dyDescent="0.25">
      <c r="A62" s="17" t="s">
        <v>105</v>
      </c>
      <c r="B62" s="34" t="s">
        <v>58</v>
      </c>
      <c r="C62" s="16">
        <f>SUM(C63:C66)</f>
        <v>404</v>
      </c>
      <c r="D62" s="16">
        <f>SUM(D63:D66)</f>
        <v>8</v>
      </c>
      <c r="E62" s="16">
        <f t="shared" si="0"/>
        <v>396</v>
      </c>
      <c r="F62" s="16">
        <f>SUM(F63:F66)</f>
        <v>850</v>
      </c>
      <c r="G62" s="16">
        <f>SUM(G63:G66)</f>
        <v>8</v>
      </c>
      <c r="H62" s="16">
        <f t="shared" si="4"/>
        <v>842</v>
      </c>
      <c r="I62" s="16">
        <f>SUM(I63:I66)</f>
        <v>1031</v>
      </c>
      <c r="J62" s="16">
        <f>SUM(J63:J66)</f>
        <v>12</v>
      </c>
      <c r="K62" s="16">
        <f t="shared" si="5"/>
        <v>1019</v>
      </c>
      <c r="L62" s="16">
        <f>SUM(L63:L66)</f>
        <v>1379</v>
      </c>
      <c r="M62" s="16">
        <f>SUM(M63:M66)</f>
        <v>126.4</v>
      </c>
      <c r="N62" s="16">
        <f t="shared" si="6"/>
        <v>1252.5999999999999</v>
      </c>
    </row>
    <row r="63" spans="1:14" ht="18.75" customHeight="1" x14ac:dyDescent="0.25">
      <c r="A63" s="17" t="s">
        <v>106</v>
      </c>
      <c r="B63" s="35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25">
      <c r="A64" s="17" t="s">
        <v>107</v>
      </c>
      <c r="B64" s="35" t="s">
        <v>91</v>
      </c>
      <c r="C64" s="19">
        <v>0</v>
      </c>
      <c r="D64" s="19">
        <v>0</v>
      </c>
      <c r="E64" s="16">
        <f t="shared" si="0"/>
        <v>0</v>
      </c>
      <c r="F64" s="19">
        <v>0</v>
      </c>
      <c r="G64" s="19">
        <v>0</v>
      </c>
      <c r="H64" s="16">
        <f t="shared" si="4"/>
        <v>0</v>
      </c>
      <c r="I64" s="19">
        <v>0</v>
      </c>
      <c r="J64" s="19">
        <v>0</v>
      </c>
      <c r="K64" s="16">
        <f t="shared" si="5"/>
        <v>0</v>
      </c>
      <c r="L64" s="19">
        <v>0</v>
      </c>
      <c r="M64" s="19">
        <v>0</v>
      </c>
      <c r="N64" s="16">
        <f t="shared" si="6"/>
        <v>0</v>
      </c>
    </row>
    <row r="65" spans="1:14" ht="18.75" customHeight="1" x14ac:dyDescent="0.25">
      <c r="A65" s="17" t="s">
        <v>108</v>
      </c>
      <c r="B65" s="35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25">
      <c r="A66" s="17" t="s">
        <v>109</v>
      </c>
      <c r="B66" s="35" t="s">
        <v>70</v>
      </c>
      <c r="C66" s="19">
        <v>404</v>
      </c>
      <c r="D66" s="19">
        <v>8</v>
      </c>
      <c r="E66" s="16">
        <f t="shared" si="0"/>
        <v>396</v>
      </c>
      <c r="F66" s="19">
        <v>850</v>
      </c>
      <c r="G66" s="19">
        <v>8</v>
      </c>
      <c r="H66" s="16">
        <f t="shared" si="4"/>
        <v>842</v>
      </c>
      <c r="I66" s="19">
        <v>1031</v>
      </c>
      <c r="J66" s="19">
        <v>12</v>
      </c>
      <c r="K66" s="16">
        <f t="shared" si="5"/>
        <v>1019</v>
      </c>
      <c r="L66" s="19">
        <v>1379</v>
      </c>
      <c r="M66" s="19">
        <v>126.4</v>
      </c>
      <c r="N66" s="16">
        <f t="shared" si="6"/>
        <v>1252.5999999999999</v>
      </c>
    </row>
    <row r="67" spans="1:14" ht="18.75" customHeight="1" x14ac:dyDescent="0.25">
      <c r="A67" s="17" t="s">
        <v>110</v>
      </c>
      <c r="B67" s="34" t="s">
        <v>60</v>
      </c>
      <c r="C67" s="16">
        <f>SUM(C68:C71)</f>
        <v>851.8</v>
      </c>
      <c r="D67" s="16">
        <f>SUM(D68:D71)</f>
        <v>1093.3</v>
      </c>
      <c r="E67" s="16">
        <f t="shared" si="0"/>
        <v>-241.5</v>
      </c>
      <c r="F67" s="16">
        <f>SUM(F68:F71)</f>
        <v>1690.2</v>
      </c>
      <c r="G67" s="16">
        <f>SUM(G68:G71)</f>
        <v>1254.3</v>
      </c>
      <c r="H67" s="16">
        <f t="shared" si="4"/>
        <v>435.90000000000009</v>
      </c>
      <c r="I67" s="16">
        <f>SUM(I68:I71)</f>
        <v>1834.5</v>
      </c>
      <c r="J67" s="16">
        <f>SUM(J68:J71)</f>
        <v>2198.7000000000003</v>
      </c>
      <c r="K67" s="16">
        <f t="shared" si="5"/>
        <v>-364.20000000000027</v>
      </c>
      <c r="L67" s="16">
        <f>SUM(L68:L71)</f>
        <v>2298.8000000000006</v>
      </c>
      <c r="M67" s="16">
        <f>SUM(M68:M71)</f>
        <v>2628.2999999999997</v>
      </c>
      <c r="N67" s="16">
        <f t="shared" si="6"/>
        <v>-329.49999999999909</v>
      </c>
    </row>
    <row r="68" spans="1:14" ht="18.75" customHeight="1" x14ac:dyDescent="0.25">
      <c r="A68" s="17" t="s">
        <v>111</v>
      </c>
      <c r="B68" s="35" t="s">
        <v>89</v>
      </c>
      <c r="C68" s="19">
        <v>865.89999999999986</v>
      </c>
      <c r="D68" s="19">
        <v>0</v>
      </c>
      <c r="E68" s="16">
        <f t="shared" si="0"/>
        <v>865.89999999999986</v>
      </c>
      <c r="F68" s="19">
        <v>1636.9</v>
      </c>
      <c r="G68" s="19">
        <v>0</v>
      </c>
      <c r="H68" s="16">
        <f t="shared" si="4"/>
        <v>1636.9</v>
      </c>
      <c r="I68" s="19">
        <v>1758.5</v>
      </c>
      <c r="J68" s="19">
        <v>0</v>
      </c>
      <c r="K68" s="16">
        <f t="shared" si="5"/>
        <v>1758.5</v>
      </c>
      <c r="L68" s="19">
        <v>2360.1000000000004</v>
      </c>
      <c r="M68" s="19">
        <v>0</v>
      </c>
      <c r="N68" s="16">
        <f t="shared" si="6"/>
        <v>2360.1000000000004</v>
      </c>
    </row>
    <row r="69" spans="1:14" ht="18.75" customHeight="1" x14ac:dyDescent="0.25">
      <c r="A69" s="17" t="s">
        <v>112</v>
      </c>
      <c r="B69" s="35" t="s">
        <v>91</v>
      </c>
      <c r="C69" s="19">
        <v>-299</v>
      </c>
      <c r="D69" s="19">
        <v>235.6</v>
      </c>
      <c r="E69" s="16">
        <f t="shared" si="0"/>
        <v>-534.6</v>
      </c>
      <c r="F69" s="19">
        <v>-127.69999999999999</v>
      </c>
      <c r="G69" s="19">
        <v>629.19999999999993</v>
      </c>
      <c r="H69" s="16">
        <f t="shared" si="4"/>
        <v>-756.89999999999986</v>
      </c>
      <c r="I69" s="19">
        <v>-235.79999999999998</v>
      </c>
      <c r="J69" s="19">
        <v>841.8</v>
      </c>
      <c r="K69" s="16">
        <f t="shared" si="5"/>
        <v>-1077.5999999999999</v>
      </c>
      <c r="L69" s="19">
        <v>-247.2</v>
      </c>
      <c r="M69" s="19">
        <v>992.4</v>
      </c>
      <c r="N69" s="16">
        <f t="shared" si="6"/>
        <v>-1239.5999999999999</v>
      </c>
    </row>
    <row r="70" spans="1:14" ht="18.75" customHeight="1" x14ac:dyDescent="0.25">
      <c r="A70" s="17" t="s">
        <v>113</v>
      </c>
      <c r="B70" s="35" t="s">
        <v>68</v>
      </c>
      <c r="C70" s="19">
        <v>0</v>
      </c>
      <c r="D70" s="19">
        <v>1000.4</v>
      </c>
      <c r="E70" s="16">
        <f t="shared" si="0"/>
        <v>-1000.4</v>
      </c>
      <c r="F70" s="19">
        <v>0</v>
      </c>
      <c r="G70" s="19">
        <v>524.1</v>
      </c>
      <c r="H70" s="16">
        <f t="shared" si="4"/>
        <v>-524.1</v>
      </c>
      <c r="I70" s="19">
        <v>0</v>
      </c>
      <c r="J70" s="19">
        <v>1114.9000000000001</v>
      </c>
      <c r="K70" s="16">
        <f t="shared" si="5"/>
        <v>-1114.9000000000001</v>
      </c>
      <c r="L70" s="19">
        <v>0</v>
      </c>
      <c r="M70" s="19">
        <v>1207.3</v>
      </c>
      <c r="N70" s="16">
        <f t="shared" si="6"/>
        <v>-1207.3</v>
      </c>
    </row>
    <row r="71" spans="1:14" ht="18.75" customHeight="1" x14ac:dyDescent="0.25">
      <c r="A71" s="17" t="s">
        <v>114</v>
      </c>
      <c r="B71" s="35" t="s">
        <v>70</v>
      </c>
      <c r="C71" s="19">
        <v>284.90000000000003</v>
      </c>
      <c r="D71" s="19">
        <v>-142.69999999999999</v>
      </c>
      <c r="E71" s="16">
        <f t="shared" ref="E71:E92" si="7">+C71-D71</f>
        <v>427.6</v>
      </c>
      <c r="F71" s="19">
        <v>181</v>
      </c>
      <c r="G71" s="19">
        <v>101.00000000000003</v>
      </c>
      <c r="H71" s="16">
        <f t="shared" si="4"/>
        <v>79.999999999999972</v>
      </c>
      <c r="I71" s="19">
        <v>311.8</v>
      </c>
      <c r="J71" s="19">
        <v>242.00000000000003</v>
      </c>
      <c r="K71" s="16">
        <f t="shared" si="5"/>
        <v>69.799999999999983</v>
      </c>
      <c r="L71" s="19">
        <v>185.90000000000003</v>
      </c>
      <c r="M71" s="19">
        <v>428.6</v>
      </c>
      <c r="N71" s="16">
        <f t="shared" si="6"/>
        <v>-242.7</v>
      </c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67.134000000000015</v>
      </c>
      <c r="F72" s="37"/>
      <c r="G72" s="37"/>
      <c r="H72" s="16">
        <f>SUM(H73:H76)</f>
        <v>9.607999999999997</v>
      </c>
      <c r="I72" s="37"/>
      <c r="J72" s="37"/>
      <c r="K72" s="16">
        <f>SUM(K73:K76)</f>
        <v>60.289000000000016</v>
      </c>
      <c r="L72" s="37"/>
      <c r="M72" s="37"/>
      <c r="N72" s="16">
        <f>SUM(N73:N76)</f>
        <v>76.460999999999999</v>
      </c>
    </row>
    <row r="73" spans="1:14" ht="18.75" customHeight="1" x14ac:dyDescent="0.25">
      <c r="A73" s="17" t="s">
        <v>117</v>
      </c>
      <c r="B73" s="35" t="s">
        <v>89</v>
      </c>
      <c r="C73" s="37"/>
      <c r="D73" s="37"/>
      <c r="E73" s="19">
        <v>8</v>
      </c>
      <c r="F73" s="37"/>
      <c r="G73" s="37"/>
      <c r="H73" s="19">
        <v>20</v>
      </c>
      <c r="I73" s="37"/>
      <c r="J73" s="37"/>
      <c r="K73" s="19">
        <v>28</v>
      </c>
      <c r="L73" s="37"/>
      <c r="M73" s="37"/>
      <c r="N73" s="19">
        <v>28</v>
      </c>
    </row>
    <row r="74" spans="1:14" ht="18.75" customHeight="1" x14ac:dyDescent="0.25">
      <c r="A74" s="17" t="s">
        <v>118</v>
      </c>
      <c r="B74" s="35" t="s">
        <v>91</v>
      </c>
      <c r="C74" s="37"/>
      <c r="D74" s="37"/>
      <c r="E74" s="19">
        <v>52.800000000000004</v>
      </c>
      <c r="F74" s="37"/>
      <c r="G74" s="37"/>
      <c r="H74" s="19">
        <v>-28.9</v>
      </c>
      <c r="I74" s="37"/>
      <c r="J74" s="37"/>
      <c r="K74" s="19">
        <v>-4.0000000000000036</v>
      </c>
      <c r="L74" s="37"/>
      <c r="M74" s="37"/>
      <c r="N74" s="19">
        <v>22</v>
      </c>
    </row>
    <row r="75" spans="1:14" ht="18.75" customHeight="1" x14ac:dyDescent="0.25">
      <c r="A75" s="17" t="s">
        <v>119</v>
      </c>
      <c r="B75" s="35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25">
      <c r="A76" s="17" t="s">
        <v>120</v>
      </c>
      <c r="B76" s="35" t="s">
        <v>70</v>
      </c>
      <c r="C76" s="37"/>
      <c r="D76" s="37"/>
      <c r="E76" s="19">
        <v>6.3340000000000032</v>
      </c>
      <c r="F76" s="37"/>
      <c r="G76" s="37"/>
      <c r="H76" s="19">
        <v>18.507999999999996</v>
      </c>
      <c r="I76" s="37"/>
      <c r="J76" s="37"/>
      <c r="K76" s="19">
        <v>36.289000000000016</v>
      </c>
      <c r="L76" s="37"/>
      <c r="M76" s="37"/>
      <c r="N76" s="19">
        <v>26.460999999999999</v>
      </c>
    </row>
    <row r="77" spans="1:14" ht="18.75" customHeight="1" x14ac:dyDescent="0.25">
      <c r="A77" s="17" t="s">
        <v>121</v>
      </c>
      <c r="B77" s="33" t="s">
        <v>62</v>
      </c>
      <c r="C77" s="16">
        <f>SUM(C79:C82)</f>
        <v>2310.5045745751977</v>
      </c>
      <c r="D77" s="16">
        <f>SUM(D79:D82)</f>
        <v>1911.0077252301455</v>
      </c>
      <c r="E77" s="16">
        <f t="shared" si="7"/>
        <v>399.49684934505217</v>
      </c>
      <c r="F77" s="16">
        <f>SUM(F79:F82)</f>
        <v>1138.79172075115</v>
      </c>
      <c r="G77" s="16">
        <f>SUM(G79:G82)</f>
        <v>2158.3120577344075</v>
      </c>
      <c r="H77" s="16">
        <f t="shared" ref="H77" si="8">+F77-G77</f>
        <v>-1019.5203369832575</v>
      </c>
      <c r="I77" s="16">
        <f>SUM(I79:I82)</f>
        <v>1621.1345299885461</v>
      </c>
      <c r="J77" s="16">
        <f>SUM(J79:J82)</f>
        <v>2825.2000518545274</v>
      </c>
      <c r="K77" s="16">
        <f t="shared" ref="K77" si="9">+I77-J77</f>
        <v>-1204.0655218659813</v>
      </c>
      <c r="L77" s="16">
        <f>SUM(L79:L82)</f>
        <v>12458.0657766242</v>
      </c>
      <c r="M77" s="16">
        <f>SUM(M79:M82)</f>
        <v>14170.877408505896</v>
      </c>
      <c r="N77" s="16">
        <f t="shared" ref="N77" si="10">+L77-M77</f>
        <v>-1712.8116318816956</v>
      </c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5" t="s">
        <v>89</v>
      </c>
      <c r="C79" s="19">
        <v>-681.8</v>
      </c>
      <c r="D79" s="19">
        <v>1671.3000000000002</v>
      </c>
      <c r="E79" s="16">
        <f t="shared" si="7"/>
        <v>-2353.1000000000004</v>
      </c>
      <c r="F79" s="19">
        <v>-739.6</v>
      </c>
      <c r="G79" s="19">
        <v>2345.2000000000003</v>
      </c>
      <c r="H79" s="16">
        <f t="shared" ref="H79:H82" si="11">+F79-G79</f>
        <v>-3084.8</v>
      </c>
      <c r="I79" s="19">
        <v>-991.5</v>
      </c>
      <c r="J79" s="19">
        <v>2751.6</v>
      </c>
      <c r="K79" s="16">
        <f t="shared" ref="K79:K82" si="12">+I79-J79</f>
        <v>-3743.1</v>
      </c>
      <c r="L79" s="19">
        <v>9994.4</v>
      </c>
      <c r="M79" s="19">
        <v>13385.1</v>
      </c>
      <c r="N79" s="16">
        <f t="shared" ref="N79:N82" si="13">+L79-M79</f>
        <v>-3390.7000000000007</v>
      </c>
    </row>
    <row r="80" spans="1:14" ht="18.75" customHeight="1" x14ac:dyDescent="0.25">
      <c r="A80" s="17" t="s">
        <v>124</v>
      </c>
      <c r="B80" s="35" t="s">
        <v>91</v>
      </c>
      <c r="C80" s="19">
        <v>1985.3140000000001</v>
      </c>
      <c r="D80" s="19">
        <v>-57.473000000000042</v>
      </c>
      <c r="E80" s="16">
        <f t="shared" si="7"/>
        <v>2042.787</v>
      </c>
      <c r="F80" s="19">
        <v>1689.13</v>
      </c>
      <c r="G80" s="19">
        <v>-169.83300000000006</v>
      </c>
      <c r="H80" s="16">
        <f t="shared" si="11"/>
        <v>1858.9630000000002</v>
      </c>
      <c r="I80" s="19">
        <v>1798.5</v>
      </c>
      <c r="J80" s="19">
        <v>79.399999999999977</v>
      </c>
      <c r="K80" s="16">
        <f t="shared" si="12"/>
        <v>1719.1</v>
      </c>
      <c r="L80" s="19">
        <v>1525.3999999999999</v>
      </c>
      <c r="M80" s="19">
        <v>55.800000000000011</v>
      </c>
      <c r="N80" s="16">
        <f t="shared" si="13"/>
        <v>1469.6</v>
      </c>
    </row>
    <row r="81" spans="1:14" ht="18.75" customHeight="1" x14ac:dyDescent="0.25">
      <c r="A81" s="17" t="s">
        <v>125</v>
      </c>
      <c r="B81" s="35" t="s">
        <v>68</v>
      </c>
      <c r="C81" s="19">
        <v>629.46357457519753</v>
      </c>
      <c r="D81" s="19">
        <v>-9.8362747698547821</v>
      </c>
      <c r="E81" s="16">
        <f t="shared" si="7"/>
        <v>639.29984934505228</v>
      </c>
      <c r="F81" s="19">
        <v>-133.89127924885003</v>
      </c>
      <c r="G81" s="19">
        <v>41.864057734407226</v>
      </c>
      <c r="H81" s="16">
        <f t="shared" si="11"/>
        <v>-175.75533698325725</v>
      </c>
      <c r="I81" s="19">
        <v>351.37552998854602</v>
      </c>
      <c r="J81" s="19">
        <v>42.18305185452747</v>
      </c>
      <c r="K81" s="16">
        <f t="shared" si="12"/>
        <v>309.19247813401853</v>
      </c>
      <c r="L81" s="19">
        <v>-40.900223375799357</v>
      </c>
      <c r="M81" s="19">
        <v>41.765408505896524</v>
      </c>
      <c r="N81" s="16">
        <f t="shared" si="13"/>
        <v>-82.665631881695873</v>
      </c>
    </row>
    <row r="82" spans="1:14" ht="18.75" customHeight="1" x14ac:dyDescent="0.25">
      <c r="A82" s="17" t="s">
        <v>126</v>
      </c>
      <c r="B82" s="35" t="s">
        <v>70</v>
      </c>
      <c r="C82" s="19">
        <v>377.52699999999993</v>
      </c>
      <c r="D82" s="19">
        <v>307.017</v>
      </c>
      <c r="E82" s="16">
        <f t="shared" si="7"/>
        <v>70.509999999999934</v>
      </c>
      <c r="F82" s="19">
        <v>323.15300000000002</v>
      </c>
      <c r="G82" s="19">
        <v>-58.918999999999997</v>
      </c>
      <c r="H82" s="16">
        <f t="shared" si="11"/>
        <v>382.072</v>
      </c>
      <c r="I82" s="19">
        <v>462.75900000000001</v>
      </c>
      <c r="J82" s="19">
        <v>-47.982999999999976</v>
      </c>
      <c r="K82" s="16">
        <f t="shared" si="12"/>
        <v>510.74199999999996</v>
      </c>
      <c r="L82" s="19">
        <v>979.16600000000017</v>
      </c>
      <c r="M82" s="19">
        <v>688.21200000000022</v>
      </c>
      <c r="N82" s="16">
        <f t="shared" si="13"/>
        <v>290.95399999999995</v>
      </c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5" t="s">
        <v>129</v>
      </c>
      <c r="C84" s="19">
        <v>-0.22812964914478168</v>
      </c>
      <c r="D84" s="19">
        <v>0</v>
      </c>
      <c r="E84" s="16">
        <f t="shared" ref="E84:E89" si="14">+C84-D84</f>
        <v>-0.22812964914478168</v>
      </c>
      <c r="F84" s="19">
        <v>-0.79189637092260579</v>
      </c>
      <c r="G84" s="19">
        <v>0</v>
      </c>
      <c r="H84" s="16">
        <f t="shared" ref="H84:H91" si="15">+F84-G84</f>
        <v>-0.79189637092260579</v>
      </c>
      <c r="I84" s="19">
        <v>-1.4337862284005394</v>
      </c>
      <c r="J84" s="19">
        <v>0</v>
      </c>
      <c r="K84" s="16">
        <f t="shared" ref="K84:K91" si="16">+I84-J84</f>
        <v>-1.4337862284005394</v>
      </c>
      <c r="L84" s="19">
        <v>1.7826128056627486</v>
      </c>
      <c r="M84" s="19">
        <v>0</v>
      </c>
      <c r="N84" s="16">
        <f t="shared" ref="N84:N91" si="17">+L84-M84</f>
        <v>1.7826128056627486</v>
      </c>
    </row>
    <row r="85" spans="1:14" ht="18.75" customHeight="1" x14ac:dyDescent="0.25">
      <c r="A85" s="17" t="s">
        <v>130</v>
      </c>
      <c r="B85" s="35" t="s">
        <v>131</v>
      </c>
      <c r="C85" s="19">
        <v>1814.1600000000003</v>
      </c>
      <c r="D85" s="19">
        <v>1471.53130575</v>
      </c>
      <c r="E85" s="16">
        <f t="shared" si="14"/>
        <v>342.62869425000031</v>
      </c>
      <c r="F85" s="19">
        <v>760.31800000000044</v>
      </c>
      <c r="G85" s="19">
        <v>2174.6313964500005</v>
      </c>
      <c r="H85" s="16">
        <f t="shared" si="15"/>
        <v>-1414.31339645</v>
      </c>
      <c r="I85" s="19">
        <v>807.65200000000004</v>
      </c>
      <c r="J85" s="19">
        <v>2845.4729384299999</v>
      </c>
      <c r="K85" s="16">
        <f t="shared" si="16"/>
        <v>-2037.8209384299998</v>
      </c>
      <c r="L85" s="19">
        <v>11194.125</v>
      </c>
      <c r="M85" s="19">
        <v>13432.154356930001</v>
      </c>
      <c r="N85" s="16">
        <f t="shared" si="17"/>
        <v>-2238.0293569300011</v>
      </c>
    </row>
    <row r="86" spans="1:14" ht="18.75" customHeight="1" x14ac:dyDescent="0.25">
      <c r="A86" s="17" t="s">
        <v>132</v>
      </c>
      <c r="B86" s="35" t="s">
        <v>133</v>
      </c>
      <c r="C86" s="19">
        <v>152.46170422434233</v>
      </c>
      <c r="D86" s="19">
        <v>-79.044580519854776</v>
      </c>
      <c r="E86" s="16">
        <f t="shared" si="14"/>
        <v>231.5062847441971</v>
      </c>
      <c r="F86" s="19">
        <v>75.481617122072578</v>
      </c>
      <c r="G86" s="19">
        <v>-235.47533871559276</v>
      </c>
      <c r="H86" s="16">
        <f t="shared" si="15"/>
        <v>310.9569558376653</v>
      </c>
      <c r="I86" s="19">
        <v>376.77831621694656</v>
      </c>
      <c r="J86" s="19">
        <v>-83.683886575472528</v>
      </c>
      <c r="K86" s="16">
        <f t="shared" si="16"/>
        <v>460.46220279241908</v>
      </c>
      <c r="L86" s="19">
        <v>242.37916381853793</v>
      </c>
      <c r="M86" s="19">
        <v>184.07105157589649</v>
      </c>
      <c r="N86" s="16">
        <f t="shared" si="17"/>
        <v>58.308112242641442</v>
      </c>
    </row>
    <row r="87" spans="1:14" ht="18.75" customHeight="1" x14ac:dyDescent="0.25">
      <c r="A87" s="17" t="s">
        <v>134</v>
      </c>
      <c r="B87" s="35" t="s">
        <v>135</v>
      </c>
      <c r="C87" s="19">
        <v>14.551</v>
      </c>
      <c r="D87" s="19">
        <v>0.77400000000000002</v>
      </c>
      <c r="E87" s="16">
        <f t="shared" si="14"/>
        <v>13.777000000000001</v>
      </c>
      <c r="F87" s="19">
        <v>-14.131</v>
      </c>
      <c r="G87" s="19">
        <v>0.123</v>
      </c>
      <c r="H87" s="16">
        <f t="shared" si="15"/>
        <v>-14.254</v>
      </c>
      <c r="I87" s="19">
        <v>11.056999999999999</v>
      </c>
      <c r="J87" s="19">
        <v>5.5660000000000007</v>
      </c>
      <c r="K87" s="16">
        <f t="shared" si="16"/>
        <v>5.4909999999999979</v>
      </c>
      <c r="L87" s="19">
        <v>-11.465000000000003</v>
      </c>
      <c r="M87" s="19">
        <v>0.55200000000000005</v>
      </c>
      <c r="N87" s="16">
        <f t="shared" si="17"/>
        <v>-12.017000000000003</v>
      </c>
    </row>
    <row r="88" spans="1:14" ht="18.75" customHeight="1" x14ac:dyDescent="0.25">
      <c r="A88" s="17" t="s">
        <v>136</v>
      </c>
      <c r="B88" s="35" t="s">
        <v>137</v>
      </c>
      <c r="C88" s="19">
        <v>279.53499999999997</v>
      </c>
      <c r="D88" s="19">
        <v>440.56700000000001</v>
      </c>
      <c r="E88" s="16">
        <f t="shared" si="14"/>
        <v>-161.03200000000004</v>
      </c>
      <c r="F88" s="19">
        <v>197.35499999999999</v>
      </c>
      <c r="G88" s="19">
        <v>197.90200000000002</v>
      </c>
      <c r="H88" s="16">
        <f t="shared" si="15"/>
        <v>-0.54700000000002547</v>
      </c>
      <c r="I88" s="19">
        <v>305.976</v>
      </c>
      <c r="J88" s="19">
        <v>42.250000000000021</v>
      </c>
      <c r="K88" s="16">
        <f t="shared" si="16"/>
        <v>263.726</v>
      </c>
      <c r="L88" s="19">
        <v>894.89300000000003</v>
      </c>
      <c r="M88" s="19">
        <v>541.35599999999999</v>
      </c>
      <c r="N88" s="16">
        <f t="shared" si="17"/>
        <v>353.53700000000003</v>
      </c>
    </row>
    <row r="89" spans="1:14" ht="18.75" customHeight="1" x14ac:dyDescent="0.25">
      <c r="A89" s="17" t="s">
        <v>138</v>
      </c>
      <c r="B89" s="35" t="s">
        <v>139</v>
      </c>
      <c r="C89" s="19">
        <v>50.024999999999984</v>
      </c>
      <c r="D89" s="19">
        <v>77.180000000000007</v>
      </c>
      <c r="E89" s="16">
        <f t="shared" si="14"/>
        <v>-27.155000000000022</v>
      </c>
      <c r="F89" s="19">
        <v>120.56</v>
      </c>
      <c r="G89" s="19">
        <v>21.131000000000022</v>
      </c>
      <c r="H89" s="16">
        <f t="shared" si="15"/>
        <v>99.428999999999974</v>
      </c>
      <c r="I89" s="19">
        <v>121.10499999999999</v>
      </c>
      <c r="J89" s="19">
        <v>15.594999999999994</v>
      </c>
      <c r="K89" s="16">
        <f t="shared" si="16"/>
        <v>105.50999999999999</v>
      </c>
      <c r="L89" s="19">
        <v>136.351</v>
      </c>
      <c r="M89" s="19">
        <v>12.744</v>
      </c>
      <c r="N89" s="16">
        <f t="shared" si="17"/>
        <v>123.607</v>
      </c>
    </row>
    <row r="90" spans="1:14" ht="18.75" customHeight="1" x14ac:dyDescent="0.25">
      <c r="A90" s="17" t="s">
        <v>140</v>
      </c>
      <c r="B90" s="35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25">
      <c r="A91" s="17" t="s">
        <v>142</v>
      </c>
      <c r="B91" s="33" t="s">
        <v>64</v>
      </c>
      <c r="C91" s="19">
        <v>-96.800000000000011</v>
      </c>
      <c r="D91" s="37"/>
      <c r="E91" s="16">
        <f t="shared" si="7"/>
        <v>-96.800000000000011</v>
      </c>
      <c r="F91" s="19">
        <v>235.8</v>
      </c>
      <c r="G91" s="37"/>
      <c r="H91" s="16">
        <f t="shared" si="15"/>
        <v>235.8</v>
      </c>
      <c r="I91" s="19">
        <v>274.10000000000002</v>
      </c>
      <c r="J91" s="37"/>
      <c r="K91" s="16">
        <f t="shared" si="16"/>
        <v>274.10000000000002</v>
      </c>
      <c r="L91" s="19">
        <v>470.70000000000005</v>
      </c>
      <c r="M91" s="37"/>
      <c r="N91" s="16">
        <f t="shared" si="17"/>
        <v>470.70000000000005</v>
      </c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380.36861037187691</v>
      </c>
      <c r="F92" s="37"/>
      <c r="G92" s="37"/>
      <c r="H92" s="16">
        <f>+H44-H6-H40</f>
        <v>714.78648831655289</v>
      </c>
      <c r="I92" s="37"/>
      <c r="J92" s="37"/>
      <c r="K92" s="16">
        <f>+K44-K6-K40</f>
        <v>-277.03790664218536</v>
      </c>
      <c r="L92" s="37"/>
      <c r="M92" s="37"/>
      <c r="N92" s="16">
        <f>+N44-N6-N40</f>
        <v>-1194.9674381542859</v>
      </c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47" priority="47" stopIfTrue="1"/>
    <cfRule type="duplicateValues" dxfId="46" priority="48" stopIfTrue="1"/>
  </conditionalFormatting>
  <conditionalFormatting sqref="D5">
    <cfRule type="duplicateValues" dxfId="45" priority="45" stopIfTrue="1"/>
    <cfRule type="duplicateValues" dxfId="44" priority="46" stopIfTrue="1"/>
  </conditionalFormatting>
  <conditionalFormatting sqref="E5">
    <cfRule type="duplicateValues" dxfId="43" priority="43" stopIfTrue="1"/>
    <cfRule type="duplicateValues" dxfId="42" priority="44" stopIfTrue="1"/>
  </conditionalFormatting>
  <conditionalFormatting sqref="C43">
    <cfRule type="duplicateValues" dxfId="41" priority="41" stopIfTrue="1"/>
    <cfRule type="duplicateValues" dxfId="40" priority="42" stopIfTrue="1"/>
  </conditionalFormatting>
  <conditionalFormatting sqref="D43">
    <cfRule type="duplicateValues" dxfId="39" priority="39" stopIfTrue="1"/>
    <cfRule type="duplicateValues" dxfId="38" priority="40" stopIfTrue="1"/>
  </conditionalFormatting>
  <conditionalFormatting sqref="E43">
    <cfRule type="duplicateValues" dxfId="37" priority="37" stopIfTrue="1"/>
    <cfRule type="duplicateValues" dxfId="36" priority="38" stopIfTrue="1"/>
  </conditionalFormatting>
  <conditionalFormatting sqref="F5">
    <cfRule type="duplicateValues" dxfId="35" priority="35" stopIfTrue="1"/>
    <cfRule type="duplicateValues" dxfId="34" priority="36" stopIfTrue="1"/>
  </conditionalFormatting>
  <conditionalFormatting sqref="G5">
    <cfRule type="duplicateValues" dxfId="33" priority="33" stopIfTrue="1"/>
    <cfRule type="duplicateValues" dxfId="32" priority="34" stopIfTrue="1"/>
  </conditionalFormatting>
  <conditionalFormatting sqref="H5">
    <cfRule type="duplicateValues" dxfId="31" priority="31" stopIfTrue="1"/>
    <cfRule type="duplicateValues" dxfId="30" priority="32" stopIfTrue="1"/>
  </conditionalFormatting>
  <conditionalFormatting sqref="I5">
    <cfRule type="duplicateValues" dxfId="29" priority="29" stopIfTrue="1"/>
    <cfRule type="duplicateValues" dxfId="28" priority="30" stopIfTrue="1"/>
  </conditionalFormatting>
  <conditionalFormatting sqref="J5">
    <cfRule type="duplicateValues" dxfId="27" priority="27" stopIfTrue="1"/>
    <cfRule type="duplicateValues" dxfId="26" priority="28" stopIfTrue="1"/>
  </conditionalFormatting>
  <conditionalFormatting sqref="K5">
    <cfRule type="duplicateValues" dxfId="25" priority="25" stopIfTrue="1"/>
    <cfRule type="duplicateValues" dxfId="24" priority="26" stopIfTrue="1"/>
  </conditionalFormatting>
  <conditionalFormatting sqref="L5">
    <cfRule type="duplicateValues" dxfId="23" priority="23" stopIfTrue="1"/>
    <cfRule type="duplicateValues" dxfId="22" priority="24" stopIfTrue="1"/>
  </conditionalFormatting>
  <conditionalFormatting sqref="M5">
    <cfRule type="duplicateValues" dxfId="21" priority="21" stopIfTrue="1"/>
    <cfRule type="duplicateValues" dxfId="20" priority="22" stopIfTrue="1"/>
  </conditionalFormatting>
  <conditionalFormatting sqref="N5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2024-10-02T15:11:54Z</dcterms:created>
  <dcterms:modified xsi:type="dcterms:W3CDTF">2024-10-02T15:12:18Z</dcterms:modified>
</cp:coreProperties>
</file>