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D062D846-0E79-4849-88CB-7A7A62FE2F1A}" xr6:coauthVersionLast="47" xr6:coauthVersionMax="47" xr10:uidLastSave="{00000000-0000-0000-0000-000000000000}"/>
  <bookViews>
    <workbookView xWindow="-120" yWindow="-120" windowWidth="29040" windowHeight="17640" xr2:uid="{A8A4558F-37B5-4C61-8204-5AC7DC3DEA52}"/>
  </bookViews>
  <sheets>
    <sheet name="QBOP_2016" sheetId="1" r:id="rId1"/>
  </sheets>
  <definedNames>
    <definedName name="_xlnm._FilterDatabase" localSheetId="0" hidden="1">QBOP_2016!$A$6:$BC$92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K77" i="1"/>
  <c r="J77" i="1"/>
  <c r="I77" i="1"/>
  <c r="H77" i="1"/>
  <c r="G77" i="1"/>
  <c r="F77" i="1"/>
  <c r="D77" i="1"/>
  <c r="C77" i="1"/>
  <c r="E77" i="1" s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K67" i="1"/>
  <c r="J67" i="1"/>
  <c r="I67" i="1"/>
  <c r="H67" i="1"/>
  <c r="G67" i="1"/>
  <c r="F67" i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M61" i="1" s="1"/>
  <c r="L62" i="1"/>
  <c r="N62" i="1" s="1"/>
  <c r="J62" i="1"/>
  <c r="I62" i="1"/>
  <c r="K62" i="1" s="1"/>
  <c r="G62" i="1"/>
  <c r="G61" i="1" s="1"/>
  <c r="H61" i="1" s="1"/>
  <c r="F62" i="1"/>
  <c r="H62" i="1" s="1"/>
  <c r="D62" i="1"/>
  <c r="E62" i="1" s="1"/>
  <c r="C62" i="1"/>
  <c r="K61" i="1"/>
  <c r="J61" i="1"/>
  <c r="I61" i="1"/>
  <c r="F61" i="1"/>
  <c r="C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N56" i="1" s="1"/>
  <c r="J56" i="1"/>
  <c r="I56" i="1"/>
  <c r="K56" i="1" s="1"/>
  <c r="G56" i="1"/>
  <c r="F56" i="1"/>
  <c r="H56" i="1" s="1"/>
  <c r="E56" i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H51" i="1"/>
  <c r="G51" i="1"/>
  <c r="F51" i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M45" i="1" s="1"/>
  <c r="M44" i="1" s="1"/>
  <c r="L46" i="1"/>
  <c r="N46" i="1" s="1"/>
  <c r="J46" i="1"/>
  <c r="I46" i="1"/>
  <c r="K46" i="1" s="1"/>
  <c r="G46" i="1"/>
  <c r="G45" i="1" s="1"/>
  <c r="F46" i="1"/>
  <c r="H46" i="1" s="1"/>
  <c r="E46" i="1"/>
  <c r="D46" i="1"/>
  <c r="D45" i="1" s="1"/>
  <c r="C46" i="1"/>
  <c r="K45" i="1"/>
  <c r="J45" i="1"/>
  <c r="I45" i="1"/>
  <c r="I44" i="1" s="1"/>
  <c r="K44" i="1" s="1"/>
  <c r="K92" i="1" s="1"/>
  <c r="F45" i="1"/>
  <c r="C45" i="1"/>
  <c r="C44" i="1" s="1"/>
  <c r="J44" i="1"/>
  <c r="F44" i="1"/>
  <c r="N42" i="1"/>
  <c r="K42" i="1"/>
  <c r="H42" i="1"/>
  <c r="E42" i="1"/>
  <c r="N41" i="1"/>
  <c r="K41" i="1"/>
  <c r="H41" i="1"/>
  <c r="E41" i="1"/>
  <c r="M40" i="1"/>
  <c r="N40" i="1" s="1"/>
  <c r="L40" i="1"/>
  <c r="K40" i="1"/>
  <c r="J40" i="1"/>
  <c r="I40" i="1"/>
  <c r="H40" i="1"/>
  <c r="G40" i="1"/>
  <c r="F40" i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N37" i="1" s="1"/>
  <c r="J37" i="1"/>
  <c r="I37" i="1"/>
  <c r="K37" i="1" s="1"/>
  <c r="G37" i="1"/>
  <c r="F37" i="1"/>
  <c r="H37" i="1" s="1"/>
  <c r="E37" i="1"/>
  <c r="D37" i="1"/>
  <c r="C37" i="1"/>
  <c r="N36" i="1"/>
  <c r="K36" i="1"/>
  <c r="H36" i="1"/>
  <c r="E36" i="1"/>
  <c r="N35" i="1"/>
  <c r="K35" i="1"/>
  <c r="H35" i="1"/>
  <c r="E35" i="1"/>
  <c r="M34" i="1"/>
  <c r="L34" i="1"/>
  <c r="N34" i="1" s="1"/>
  <c r="K34" i="1"/>
  <c r="J34" i="1"/>
  <c r="I34" i="1"/>
  <c r="H34" i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H29" i="1" s="1"/>
  <c r="F29" i="1"/>
  <c r="E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M24" i="1" s="1"/>
  <c r="M22" i="1" s="1"/>
  <c r="M6" i="1" s="1"/>
  <c r="L25" i="1"/>
  <c r="N25" i="1" s="1"/>
  <c r="J25" i="1"/>
  <c r="I25" i="1"/>
  <c r="K25" i="1" s="1"/>
  <c r="G25" i="1"/>
  <c r="G24" i="1" s="1"/>
  <c r="F25" i="1"/>
  <c r="E25" i="1"/>
  <c r="D25" i="1"/>
  <c r="D24" i="1" s="1"/>
  <c r="D22" i="1" s="1"/>
  <c r="D6" i="1" s="1"/>
  <c r="C25" i="1"/>
  <c r="K24" i="1"/>
  <c r="J24" i="1"/>
  <c r="I24" i="1"/>
  <c r="F24" i="1"/>
  <c r="C24" i="1"/>
  <c r="C22" i="1" s="1"/>
  <c r="N23" i="1"/>
  <c r="K23" i="1"/>
  <c r="H23" i="1"/>
  <c r="E23" i="1"/>
  <c r="K22" i="1"/>
  <c r="J22" i="1"/>
  <c r="I22" i="1"/>
  <c r="F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K8" i="1"/>
  <c r="J8" i="1"/>
  <c r="I8" i="1"/>
  <c r="H8" i="1"/>
  <c r="G8" i="1"/>
  <c r="F8" i="1"/>
  <c r="D8" i="1"/>
  <c r="C8" i="1"/>
  <c r="E8" i="1" s="1"/>
  <c r="N7" i="1"/>
  <c r="K7" i="1"/>
  <c r="H7" i="1"/>
  <c r="E7" i="1"/>
  <c r="K6" i="1"/>
  <c r="J6" i="1"/>
  <c r="I6" i="1"/>
  <c r="F6" i="1"/>
  <c r="C6" i="1" l="1"/>
  <c r="E6" i="1" s="1"/>
  <c r="E22" i="1"/>
  <c r="H44" i="1"/>
  <c r="H24" i="1"/>
  <c r="G22" i="1"/>
  <c r="G44" i="1"/>
  <c r="H45" i="1"/>
  <c r="E61" i="1"/>
  <c r="L24" i="1"/>
  <c r="H25" i="1"/>
  <c r="L45" i="1"/>
  <c r="D61" i="1"/>
  <c r="D44" i="1" s="1"/>
  <c r="E44" i="1" s="1"/>
  <c r="E92" i="1" s="1"/>
  <c r="L61" i="1"/>
  <c r="N61" i="1" s="1"/>
  <c r="E24" i="1"/>
  <c r="E45" i="1"/>
  <c r="H22" i="1" l="1"/>
  <c r="G6" i="1"/>
  <c r="H6" i="1" s="1"/>
  <c r="L44" i="1"/>
  <c r="N44" i="1" s="1"/>
  <c r="N45" i="1"/>
  <c r="N24" i="1"/>
  <c r="L22" i="1"/>
  <c r="H92" i="1"/>
  <c r="N22" i="1" l="1"/>
  <c r="L6" i="1"/>
  <c r="N6" i="1" s="1"/>
  <c r="N9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<sst xmlns="http://schemas.openxmlformats.org/spreadsheetml/2006/main" count="200" uniqueCount="145">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</sst>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9" fillId="2" borderId="4" xfId="1" applyFont="1" applyFill="1" applyBorder="1" applyAlignment="1">
      <alignment horizontal="center" wrapText="1"/>
    </xf>
    <xf numFmtId="49" fontId="10" fillId="0" borderId="4" xfId="1" applyNumberFormat="1" applyFont="1" applyBorder="1" applyAlignment="1">
      <alignment horizontal="right"/>
    </xf>
    <xf numFmtId="0" fontId="7" fillId="2" borderId="4" xfId="2" applyFont="1" applyFill="1" applyBorder="1"/>
    <xf numFmtId="164" fontId="12" fillId="0" borderId="4" xfId="3" applyNumberFormat="1" applyFont="1" applyBorder="1" applyAlignment="1">
      <alignment vertical="center"/>
    </xf>
    <xf numFmtId="49" fontId="12" fillId="0" borderId="4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4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4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4" xfId="1" applyFont="1" applyFill="1" applyBorder="1" applyAlignment="1">
      <alignment horizontal="justify" vertical="top" wrapText="1"/>
    </xf>
    <xf numFmtId="0" fontId="3" fillId="2" borderId="4" xfId="1" applyFont="1" applyFill="1" applyBorder="1" applyAlignment="1">
      <alignment horizontal="left" vertical="top" wrapText="1" indent="2"/>
    </xf>
    <xf numFmtId="0" fontId="3" fillId="2" borderId="4" xfId="1" applyFont="1" applyFill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vertical="top" indent="2"/>
    </xf>
    <xf numFmtId="164" fontId="12" fillId="8" borderId="4" xfId="3" applyNumberFormat="1" applyFont="1" applyFill="1" applyBorder="1" applyAlignment="1">
      <alignment vertical="center"/>
    </xf>
    <xf numFmtId="0" fontId="3" fillId="0" borderId="4" xfId="1" applyFont="1" applyBorder="1" applyAlignment="1">
      <alignment horizontal="left"/>
    </xf>
    <xf numFmtId="0" fontId="14" fillId="2" borderId="4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976CE486-88B4-4715-A1F9-B34F7FF61792}"/>
    <cellStyle name="Normal 7" xfId="1" xr:uid="{EB401AA4-670B-4730-AEEE-757C951F55C2}"/>
    <cellStyle name="Normal_Booklet 2011_euro17_WGES_2011_280" xfId="2" xr:uid="{3981AF54-AAD0-43A6-BCE0-F9BCB2FA8717}"/>
  </cellStyles>
  <dxfs count="48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0E19-ED2A-4F97-A72E-BDEB6E336127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2016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2"/>
      <c r="B5" s="2"/>
      <c r="C5" s="13" t="s">
        <v>6</v>
      </c>
      <c r="D5" s="13" t="s">
        <v>7</v>
      </c>
      <c r="E5" s="13" t="s">
        <v>8</v>
      </c>
      <c r="F5" s="13" t="s">
        <v>6</v>
      </c>
      <c r="G5" s="13" t="s">
        <v>7</v>
      </c>
      <c r="H5" s="13" t="s">
        <v>8</v>
      </c>
      <c r="I5" s="13" t="s">
        <v>6</v>
      </c>
      <c r="J5" s="13" t="s">
        <v>7</v>
      </c>
      <c r="K5" s="13" t="s">
        <v>8</v>
      </c>
      <c r="L5" s="13" t="s">
        <v>6</v>
      </c>
      <c r="M5" s="13" t="s">
        <v>7</v>
      </c>
      <c r="N5" s="13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19136.624845286173</v>
      </c>
      <c r="D6" s="16">
        <f>+D7+D8+D22+D37</f>
        <v>19046.715021003878</v>
      </c>
      <c r="E6" s="16">
        <f>+C6-D6</f>
        <v>89.909824282294721</v>
      </c>
      <c r="F6" s="16">
        <f>+F7+F8+F22+F37</f>
        <v>39684.541190377182</v>
      </c>
      <c r="G6" s="16">
        <f>+G7+G8+G22+G37</f>
        <v>39482.001156668215</v>
      </c>
      <c r="H6" s="16">
        <f>+F6-G6</f>
        <v>202.5400337089668</v>
      </c>
      <c r="I6" s="16">
        <f>+I7+I8+I22+I37</f>
        <v>58770.593950965136</v>
      </c>
      <c r="J6" s="16">
        <f>+J7+J8+J22+J37</f>
        <v>58764.907376738694</v>
      </c>
      <c r="K6" s="16">
        <f>+I6-J6</f>
        <v>5.6865742264417349</v>
      </c>
      <c r="L6" s="16">
        <f>+L7+L8+L22+L37</f>
        <v>79424.49602922074</v>
      </c>
      <c r="M6" s="16">
        <f>+M7+M8+M22+M37</f>
        <v>80611.694993489451</v>
      </c>
      <c r="N6" s="16">
        <f>+L6-M6</f>
        <v>-1187.1989642687113</v>
      </c>
    </row>
    <row r="7" spans="1:14" ht="18.75" customHeight="1" x14ac:dyDescent="0.25">
      <c r="A7" s="17" t="s">
        <v>11</v>
      </c>
      <c r="B7" s="18" t="s">
        <v>12</v>
      </c>
      <c r="C7" s="19">
        <v>16018.094802</v>
      </c>
      <c r="D7" s="19">
        <v>15619.652375000003</v>
      </c>
      <c r="E7" s="16">
        <f t="shared" ref="E7:E70" si="0">+C7-D7</f>
        <v>398.44242699999631</v>
      </c>
      <c r="F7" s="19">
        <v>33505.377457999995</v>
      </c>
      <c r="G7" s="19">
        <v>32251.500569000003</v>
      </c>
      <c r="H7" s="16">
        <f t="shared" ref="H7:H42" si="1">+F7-G7</f>
        <v>1253.8768889999919</v>
      </c>
      <c r="I7" s="19">
        <v>49399.300933000006</v>
      </c>
      <c r="J7" s="19">
        <v>47764.795888000008</v>
      </c>
      <c r="K7" s="16">
        <f t="shared" ref="K7:K42" si="2">+I7-J7</f>
        <v>1634.5050449999981</v>
      </c>
      <c r="L7" s="19">
        <v>66750.370421</v>
      </c>
      <c r="M7" s="19">
        <v>65629.869175</v>
      </c>
      <c r="N7" s="16">
        <f t="shared" ref="N7:N42" si="3">+L7-M7</f>
        <v>1120.5012459999998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1896.9237629999998</v>
      </c>
      <c r="D8" s="16">
        <f>SUM(D9:D21)</f>
        <v>1763.9232609468768</v>
      </c>
      <c r="E8" s="16">
        <f t="shared" si="0"/>
        <v>133.000502053123</v>
      </c>
      <c r="F8" s="16">
        <f>SUM(F9:F21)</f>
        <v>4064.2982859999997</v>
      </c>
      <c r="G8" s="16">
        <f>SUM(G9:G21)</f>
        <v>3822.8985906088692</v>
      </c>
      <c r="H8" s="16">
        <f t="shared" si="1"/>
        <v>241.39969539113054</v>
      </c>
      <c r="I8" s="16">
        <f>SUM(I9:I21)</f>
        <v>6326.7393289999991</v>
      </c>
      <c r="J8" s="16">
        <f>SUM(J9:J21)</f>
        <v>5895.3839230624253</v>
      </c>
      <c r="K8" s="16">
        <f t="shared" si="2"/>
        <v>431.35540593757378</v>
      </c>
      <c r="L8" s="16">
        <f>SUM(L9:L21)</f>
        <v>8520.604929000001</v>
      </c>
      <c r="M8" s="16">
        <f>SUM(M9:M21)</f>
        <v>8094.0118965888541</v>
      </c>
      <c r="N8" s="16">
        <f t="shared" si="3"/>
        <v>426.59303241114685</v>
      </c>
    </row>
    <row r="9" spans="1:14" ht="18.75" customHeight="1" x14ac:dyDescent="0.3">
      <c r="A9" s="17" t="s">
        <v>15</v>
      </c>
      <c r="B9" s="20" t="s">
        <v>16</v>
      </c>
      <c r="C9" s="19">
        <v>76.484805000000037</v>
      </c>
      <c r="D9" s="19">
        <v>14.623560999999995</v>
      </c>
      <c r="E9" s="16">
        <f t="shared" si="0"/>
        <v>61.861244000000042</v>
      </c>
      <c r="F9" s="19">
        <v>141.38961000000006</v>
      </c>
      <c r="G9" s="19">
        <v>24.841751999999993</v>
      </c>
      <c r="H9" s="16">
        <f t="shared" si="1"/>
        <v>116.54785800000008</v>
      </c>
      <c r="I9" s="19">
        <v>237.09018400000005</v>
      </c>
      <c r="J9" s="19">
        <v>47.338735999999983</v>
      </c>
      <c r="K9" s="16">
        <f t="shared" si="2"/>
        <v>189.75144800000007</v>
      </c>
      <c r="L9" s="19">
        <v>338.79575000000011</v>
      </c>
      <c r="M9" s="19">
        <v>60.509343999999984</v>
      </c>
      <c r="N9" s="16">
        <f t="shared" si="3"/>
        <v>278.28640600000011</v>
      </c>
    </row>
    <row r="10" spans="1:14" ht="18.75" customHeight="1" x14ac:dyDescent="0.3">
      <c r="A10" s="17" t="s">
        <v>17</v>
      </c>
      <c r="B10" s="20" t="s">
        <v>18</v>
      </c>
      <c r="C10" s="19">
        <v>48.397000000000006</v>
      </c>
      <c r="D10" s="19">
        <v>35.616999999999997</v>
      </c>
      <c r="E10" s="16">
        <f t="shared" si="0"/>
        <v>12.780000000000008</v>
      </c>
      <c r="F10" s="19">
        <v>102.99099999999999</v>
      </c>
      <c r="G10" s="19">
        <v>75.15100000000001</v>
      </c>
      <c r="H10" s="16">
        <f t="shared" si="1"/>
        <v>27.839999999999975</v>
      </c>
      <c r="I10" s="19">
        <v>150.64999999999998</v>
      </c>
      <c r="J10" s="19">
        <v>130.827</v>
      </c>
      <c r="K10" s="16">
        <f t="shared" si="2"/>
        <v>19.822999999999979</v>
      </c>
      <c r="L10" s="19">
        <v>201.38399999999999</v>
      </c>
      <c r="M10" s="19">
        <v>184.46800000000002</v>
      </c>
      <c r="N10" s="16">
        <f t="shared" si="3"/>
        <v>16.915999999999968</v>
      </c>
    </row>
    <row r="11" spans="1:14" ht="18.75" customHeight="1" x14ac:dyDescent="0.3">
      <c r="A11" s="17" t="s">
        <v>19</v>
      </c>
      <c r="B11" s="20" t="s">
        <v>20</v>
      </c>
      <c r="C11" s="19">
        <v>579.73399999999981</v>
      </c>
      <c r="D11" s="19">
        <v>476.43400000000014</v>
      </c>
      <c r="E11" s="16">
        <f t="shared" si="0"/>
        <v>103.29999999999967</v>
      </c>
      <c r="F11" s="19">
        <v>1185.8369999999993</v>
      </c>
      <c r="G11" s="19">
        <v>1002.7339999999998</v>
      </c>
      <c r="H11" s="16">
        <f t="shared" si="1"/>
        <v>183.1029999999995</v>
      </c>
      <c r="I11" s="19">
        <v>1792.4739999999997</v>
      </c>
      <c r="J11" s="19">
        <v>1481.29</v>
      </c>
      <c r="K11" s="16">
        <f t="shared" si="2"/>
        <v>311.18399999999974</v>
      </c>
      <c r="L11" s="19">
        <v>2443.7049999999999</v>
      </c>
      <c r="M11" s="19">
        <v>2021.2489999999998</v>
      </c>
      <c r="N11" s="16">
        <f t="shared" si="3"/>
        <v>422.45600000000013</v>
      </c>
    </row>
    <row r="12" spans="1:14" ht="18.75" customHeight="1" x14ac:dyDescent="0.3">
      <c r="A12" s="17" t="s">
        <v>21</v>
      </c>
      <c r="B12" s="20" t="s">
        <v>22</v>
      </c>
      <c r="C12" s="19">
        <v>491.8</v>
      </c>
      <c r="D12" s="19">
        <v>408.8</v>
      </c>
      <c r="E12" s="16">
        <f t="shared" si="0"/>
        <v>83</v>
      </c>
      <c r="F12" s="19">
        <v>1155.9000000000001</v>
      </c>
      <c r="G12" s="19">
        <v>919.7</v>
      </c>
      <c r="H12" s="16">
        <f t="shared" si="1"/>
        <v>236.20000000000005</v>
      </c>
      <c r="I12" s="19">
        <v>1921.2</v>
      </c>
      <c r="J12" s="19">
        <v>1523.5</v>
      </c>
      <c r="K12" s="16">
        <f t="shared" si="2"/>
        <v>397.70000000000005</v>
      </c>
      <c r="L12" s="19">
        <v>2500.9</v>
      </c>
      <c r="M12" s="19">
        <v>2022.6</v>
      </c>
      <c r="N12" s="16">
        <f t="shared" si="3"/>
        <v>478.30000000000018</v>
      </c>
    </row>
    <row r="13" spans="1:14" ht="18.75" customHeight="1" x14ac:dyDescent="0.3">
      <c r="A13" s="17" t="s">
        <v>23</v>
      </c>
      <c r="B13" s="20" t="s">
        <v>24</v>
      </c>
      <c r="C13" s="19">
        <v>20.470999999999997</v>
      </c>
      <c r="D13" s="19">
        <v>27.513000000000005</v>
      </c>
      <c r="E13" s="16">
        <f t="shared" si="0"/>
        <v>-7.0420000000000087</v>
      </c>
      <c r="F13" s="19">
        <v>53.53</v>
      </c>
      <c r="G13" s="19">
        <v>56.185000000000002</v>
      </c>
      <c r="H13" s="16">
        <f t="shared" si="1"/>
        <v>-2.6550000000000011</v>
      </c>
      <c r="I13" s="19">
        <v>81.472999999999999</v>
      </c>
      <c r="J13" s="19">
        <v>95.28</v>
      </c>
      <c r="K13" s="16">
        <f t="shared" si="2"/>
        <v>-13.807000000000002</v>
      </c>
      <c r="L13" s="19">
        <v>107.255</v>
      </c>
      <c r="M13" s="19">
        <v>125.17600000000002</v>
      </c>
      <c r="N13" s="16">
        <f t="shared" si="3"/>
        <v>-17.921000000000021</v>
      </c>
    </row>
    <row r="14" spans="1:14" ht="18.75" customHeight="1" x14ac:dyDescent="0.3">
      <c r="A14" s="17" t="s">
        <v>25</v>
      </c>
      <c r="B14" s="20" t="s">
        <v>26</v>
      </c>
      <c r="C14" s="19">
        <v>10.273608000000001</v>
      </c>
      <c r="D14" s="19">
        <v>25.040580500000001</v>
      </c>
      <c r="E14" s="16">
        <f t="shared" si="0"/>
        <v>-14.7669725</v>
      </c>
      <c r="F14" s="19">
        <v>19.623895999999998</v>
      </c>
      <c r="G14" s="19">
        <v>53.833617499999995</v>
      </c>
      <c r="H14" s="16">
        <f t="shared" si="1"/>
        <v>-34.209721500000001</v>
      </c>
      <c r="I14" s="19">
        <v>29.066995000000002</v>
      </c>
      <c r="J14" s="19">
        <v>87.418217500000011</v>
      </c>
      <c r="K14" s="16">
        <f t="shared" si="2"/>
        <v>-58.351222500000006</v>
      </c>
      <c r="L14" s="19">
        <v>37.807779000000004</v>
      </c>
      <c r="M14" s="19">
        <v>118.98337749999999</v>
      </c>
      <c r="N14" s="16">
        <f t="shared" si="3"/>
        <v>-81.175598499999978</v>
      </c>
    </row>
    <row r="15" spans="1:14" ht="18.75" customHeight="1" x14ac:dyDescent="0.3">
      <c r="A15" s="17" t="s">
        <v>27</v>
      </c>
      <c r="B15" s="20" t="s">
        <v>28</v>
      </c>
      <c r="C15" s="19">
        <v>43.060100000000006</v>
      </c>
      <c r="D15" s="19">
        <v>42.740219446876281</v>
      </c>
      <c r="E15" s="16">
        <f t="shared" si="0"/>
        <v>0.3198805531237241</v>
      </c>
      <c r="F15" s="19">
        <v>90.387280000000047</v>
      </c>
      <c r="G15" s="19">
        <v>94.185321108869928</v>
      </c>
      <c r="H15" s="16">
        <f t="shared" si="1"/>
        <v>-3.7980411088698816</v>
      </c>
      <c r="I15" s="19">
        <v>124.29540000000007</v>
      </c>
      <c r="J15" s="19">
        <v>138.34606956242499</v>
      </c>
      <c r="K15" s="16">
        <f t="shared" si="2"/>
        <v>-14.050669562424915</v>
      </c>
      <c r="L15" s="19">
        <v>170.49640000000011</v>
      </c>
      <c r="M15" s="19">
        <v>196.0362750888545</v>
      </c>
      <c r="N15" s="16">
        <f t="shared" si="3"/>
        <v>-25.539875088854387</v>
      </c>
    </row>
    <row r="16" spans="1:14" ht="18.75" customHeight="1" x14ac:dyDescent="0.3">
      <c r="A16" s="17" t="s">
        <v>29</v>
      </c>
      <c r="B16" s="20" t="s">
        <v>30</v>
      </c>
      <c r="C16" s="19">
        <v>6.3919999999999995</v>
      </c>
      <c r="D16" s="19">
        <v>141.107</v>
      </c>
      <c r="E16" s="16">
        <f t="shared" si="0"/>
        <v>-134.715</v>
      </c>
      <c r="F16" s="19">
        <v>9.2309999999999981</v>
      </c>
      <c r="G16" s="19">
        <v>300.04700000000003</v>
      </c>
      <c r="H16" s="16">
        <f t="shared" si="1"/>
        <v>-290.81600000000003</v>
      </c>
      <c r="I16" s="19">
        <v>18.220999999999997</v>
      </c>
      <c r="J16" s="19">
        <v>435.69800000000004</v>
      </c>
      <c r="K16" s="16">
        <f t="shared" si="2"/>
        <v>-417.47700000000003</v>
      </c>
      <c r="L16" s="19">
        <v>28.141999999999996</v>
      </c>
      <c r="M16" s="19">
        <v>620.93600000000004</v>
      </c>
      <c r="N16" s="16">
        <f t="shared" si="3"/>
        <v>-592.7940000000001</v>
      </c>
    </row>
    <row r="17" spans="1:14" ht="18.75" customHeight="1" x14ac:dyDescent="0.3">
      <c r="A17" s="17" t="s">
        <v>31</v>
      </c>
      <c r="B17" s="20" t="s">
        <v>32</v>
      </c>
      <c r="C17" s="19">
        <v>255.99999999999997</v>
      </c>
      <c r="D17" s="19">
        <v>200.01499999999999</v>
      </c>
      <c r="E17" s="16">
        <f t="shared" si="0"/>
        <v>55.984999999999985</v>
      </c>
      <c r="F17" s="19">
        <v>522.63300000000004</v>
      </c>
      <c r="G17" s="19">
        <v>393.88699999999994</v>
      </c>
      <c r="H17" s="16">
        <f t="shared" si="1"/>
        <v>128.74600000000009</v>
      </c>
      <c r="I17" s="19">
        <v>792.38900000000001</v>
      </c>
      <c r="J17" s="19">
        <v>590.89300000000003</v>
      </c>
      <c r="K17" s="16">
        <f t="shared" si="2"/>
        <v>201.49599999999998</v>
      </c>
      <c r="L17" s="19">
        <v>1087.8030000000003</v>
      </c>
      <c r="M17" s="19">
        <v>849.61400000000015</v>
      </c>
      <c r="N17" s="16">
        <f t="shared" si="3"/>
        <v>238.18900000000019</v>
      </c>
    </row>
    <row r="18" spans="1:14" ht="18.75" customHeight="1" x14ac:dyDescent="0.3">
      <c r="A18" s="17" t="s">
        <v>33</v>
      </c>
      <c r="B18" s="20" t="s">
        <v>34</v>
      </c>
      <c r="C18" s="19">
        <v>350.87825000000009</v>
      </c>
      <c r="D18" s="19">
        <v>373.47890000000001</v>
      </c>
      <c r="E18" s="16">
        <f t="shared" si="0"/>
        <v>-22.600649999999916</v>
      </c>
      <c r="F18" s="19">
        <v>755.88350000000014</v>
      </c>
      <c r="G18" s="19">
        <v>872.51390000000015</v>
      </c>
      <c r="H18" s="16">
        <f t="shared" si="1"/>
        <v>-116.63040000000001</v>
      </c>
      <c r="I18" s="19">
        <v>1136.3557500000002</v>
      </c>
      <c r="J18" s="19">
        <v>1323.3299</v>
      </c>
      <c r="K18" s="16">
        <f t="shared" si="2"/>
        <v>-186.97414999999978</v>
      </c>
      <c r="L18" s="19">
        <v>1543.355</v>
      </c>
      <c r="M18" s="19">
        <v>1838.4498999999998</v>
      </c>
      <c r="N18" s="16">
        <f t="shared" si="3"/>
        <v>-295.09489999999983</v>
      </c>
    </row>
    <row r="19" spans="1:14" ht="18.75" customHeight="1" x14ac:dyDescent="0.3">
      <c r="A19" s="17" t="s">
        <v>35</v>
      </c>
      <c r="B19" s="21" t="s">
        <v>36</v>
      </c>
      <c r="C19" s="19">
        <v>7.8329999999999984</v>
      </c>
      <c r="D19" s="19">
        <v>16.904</v>
      </c>
      <c r="E19" s="16">
        <f t="shared" si="0"/>
        <v>-9.0710000000000015</v>
      </c>
      <c r="F19" s="19">
        <v>14.790999999999995</v>
      </c>
      <c r="G19" s="19">
        <v>26.646999999999995</v>
      </c>
      <c r="H19" s="16">
        <f t="shared" si="1"/>
        <v>-11.856</v>
      </c>
      <c r="I19" s="19">
        <v>23.682999999999993</v>
      </c>
      <c r="J19" s="19">
        <v>36.608999999999988</v>
      </c>
      <c r="K19" s="16">
        <f t="shared" si="2"/>
        <v>-12.925999999999995</v>
      </c>
      <c r="L19" s="19">
        <v>32.671999999999997</v>
      </c>
      <c r="M19" s="19">
        <v>49.367999999999995</v>
      </c>
      <c r="N19" s="16">
        <f t="shared" si="3"/>
        <v>-16.695999999999998</v>
      </c>
    </row>
    <row r="20" spans="1:14" ht="18.75" customHeight="1" x14ac:dyDescent="0.3">
      <c r="A20" s="17" t="s">
        <v>37</v>
      </c>
      <c r="B20" s="21" t="s">
        <v>38</v>
      </c>
      <c r="C20" s="19">
        <v>5.6</v>
      </c>
      <c r="D20" s="19">
        <v>1.65</v>
      </c>
      <c r="E20" s="16">
        <f t="shared" si="0"/>
        <v>3.9499999999999997</v>
      </c>
      <c r="F20" s="19">
        <v>12.100999999999999</v>
      </c>
      <c r="G20" s="19">
        <v>3.173</v>
      </c>
      <c r="H20" s="16">
        <f t="shared" si="1"/>
        <v>8.927999999999999</v>
      </c>
      <c r="I20" s="19">
        <v>19.841000000000001</v>
      </c>
      <c r="J20" s="19">
        <v>4.8540000000000001</v>
      </c>
      <c r="K20" s="16">
        <f t="shared" si="2"/>
        <v>14.987000000000002</v>
      </c>
      <c r="L20" s="19">
        <v>28.289000000000001</v>
      </c>
      <c r="M20" s="19">
        <v>6.6219999999999999</v>
      </c>
      <c r="N20" s="16">
        <f t="shared" si="3"/>
        <v>21.667000000000002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1029.6376362861727</v>
      </c>
      <c r="D22" s="16">
        <f>+D23+D24+D34</f>
        <v>1274.317340991774</v>
      </c>
      <c r="E22" s="16">
        <f t="shared" si="0"/>
        <v>-244.67970470560135</v>
      </c>
      <c r="F22" s="16">
        <f>+F23+F24+F34</f>
        <v>1759.1444193771888</v>
      </c>
      <c r="G22" s="16">
        <f>+G23+G24+G34</f>
        <v>2716.2611882088895</v>
      </c>
      <c r="H22" s="16">
        <f t="shared" si="1"/>
        <v>-957.11676883170071</v>
      </c>
      <c r="I22" s="16">
        <f>+I23+I24+I34</f>
        <v>2543.7743489651311</v>
      </c>
      <c r="J22" s="16">
        <f>+J23+J24+J34</f>
        <v>4017.1819551205808</v>
      </c>
      <c r="K22" s="16">
        <f t="shared" si="2"/>
        <v>-1473.4076061554497</v>
      </c>
      <c r="L22" s="16">
        <f>+L23+L24+L34</f>
        <v>3408.1239142207428</v>
      </c>
      <c r="M22" s="16">
        <f>+M23+M24+M34</f>
        <v>5390.0177755196937</v>
      </c>
      <c r="N22" s="16">
        <f t="shared" si="3"/>
        <v>-1981.8938612989509</v>
      </c>
    </row>
    <row r="23" spans="1:14" ht="18.75" customHeight="1" x14ac:dyDescent="0.3">
      <c r="A23" s="17" t="s">
        <v>43</v>
      </c>
      <c r="B23" s="21" t="s">
        <v>44</v>
      </c>
      <c r="C23" s="19">
        <v>381.39200099999999</v>
      </c>
      <c r="D23" s="19">
        <v>47.326031999999998</v>
      </c>
      <c r="E23" s="16">
        <f t="shared" si="0"/>
        <v>334.065969</v>
      </c>
      <c r="F23" s="19">
        <v>778.86500699999999</v>
      </c>
      <c r="G23" s="19">
        <v>95.552046000000004</v>
      </c>
      <c r="H23" s="16">
        <f t="shared" si="1"/>
        <v>683.31296099999997</v>
      </c>
      <c r="I23" s="19">
        <v>1224.7580070000001</v>
      </c>
      <c r="J23" s="19">
        <v>145.13907600000002</v>
      </c>
      <c r="K23" s="16">
        <f t="shared" si="2"/>
        <v>1079.6189310000002</v>
      </c>
      <c r="L23" s="19">
        <v>1692.5990100000001</v>
      </c>
      <c r="M23" s="19">
        <v>200.88508199999998</v>
      </c>
      <c r="N23" s="16">
        <f t="shared" si="3"/>
        <v>1491.7139280000001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268.58871828617265</v>
      </c>
      <c r="D24" s="16">
        <f>+D25+D29+D32+D33</f>
        <v>1202.9913089917741</v>
      </c>
      <c r="E24" s="16">
        <f t="shared" si="0"/>
        <v>-934.40259070560137</v>
      </c>
      <c r="F24" s="16">
        <f>+F25+F29+F32+F33</f>
        <v>531.03926337718895</v>
      </c>
      <c r="G24" s="16">
        <f>+G25+G29+G32+G33</f>
        <v>2575.0091422088899</v>
      </c>
      <c r="H24" s="16">
        <f t="shared" si="1"/>
        <v>-2043.969878831701</v>
      </c>
      <c r="I24" s="16">
        <f>+I25+I29+I32+I33</f>
        <v>796.74547296513106</v>
      </c>
      <c r="J24" s="16">
        <f>+J25+J29+J32+J33</f>
        <v>3804.442879120581</v>
      </c>
      <c r="K24" s="16">
        <f t="shared" si="2"/>
        <v>-3007.6974061554502</v>
      </c>
      <c r="L24" s="16">
        <f>+L25+L29+L32+L33</f>
        <v>1074.9332462207431</v>
      </c>
      <c r="M24" s="16">
        <f>+M25+M29+M32+M33</f>
        <v>5094.5326935196936</v>
      </c>
      <c r="N24" s="16">
        <f t="shared" si="3"/>
        <v>-4019.5994472989505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65.710840099999999</v>
      </c>
      <c r="D25" s="16">
        <f>SUM(D26:D28)</f>
        <v>958.84800682564992</v>
      </c>
      <c r="E25" s="16">
        <f t="shared" si="0"/>
        <v>-893.13716672564988</v>
      </c>
      <c r="F25" s="16">
        <f>SUM(F26:F28)</f>
        <v>135.53086635</v>
      </c>
      <c r="G25" s="16">
        <f>SUM(G26:G28)</f>
        <v>2086.2868306512996</v>
      </c>
      <c r="H25" s="16">
        <f t="shared" si="1"/>
        <v>-1950.7559643012996</v>
      </c>
      <c r="I25" s="16">
        <f>SUM(I26:I28)</f>
        <v>207.17616229999999</v>
      </c>
      <c r="J25" s="16">
        <f>SUM(J26:J28)</f>
        <v>3059.0094906689496</v>
      </c>
      <c r="K25" s="16">
        <f t="shared" si="2"/>
        <v>-2851.8333283689499</v>
      </c>
      <c r="L25" s="16">
        <f>SUM(L26:L28)</f>
        <v>294.41069490314999</v>
      </c>
      <c r="M25" s="16">
        <f>SUM(M26:M28)</f>
        <v>4097.5147787460955</v>
      </c>
      <c r="N25" s="16">
        <f t="shared" si="3"/>
        <v>-3803.1040838429453</v>
      </c>
    </row>
    <row r="26" spans="1:14" ht="18.75" customHeight="1" x14ac:dyDescent="0.3">
      <c r="A26" s="17" t="s">
        <v>49</v>
      </c>
      <c r="B26" s="24" t="s">
        <v>50</v>
      </c>
      <c r="C26" s="19">
        <v>15.159999999999998</v>
      </c>
      <c r="D26" s="19">
        <v>423.07400000000001</v>
      </c>
      <c r="E26" s="16">
        <f t="shared" si="0"/>
        <v>-407.91399999999999</v>
      </c>
      <c r="F26" s="19">
        <v>42.335999999999999</v>
      </c>
      <c r="G26" s="19">
        <v>1847.4498719999999</v>
      </c>
      <c r="H26" s="16">
        <f t="shared" si="1"/>
        <v>-1805.1138719999999</v>
      </c>
      <c r="I26" s="19">
        <v>45.097999999999999</v>
      </c>
      <c r="J26" s="19">
        <v>2298.1938719999998</v>
      </c>
      <c r="K26" s="16">
        <f t="shared" si="2"/>
        <v>-2253.0958719999999</v>
      </c>
      <c r="L26" s="19">
        <v>56.522999999999996</v>
      </c>
      <c r="M26" s="19">
        <v>2921.2948719999995</v>
      </c>
      <c r="N26" s="16">
        <f t="shared" si="3"/>
        <v>-2864.7718719999993</v>
      </c>
    </row>
    <row r="27" spans="1:14" ht="18.75" customHeight="1" x14ac:dyDescent="0.3">
      <c r="A27" s="17" t="s">
        <v>51</v>
      </c>
      <c r="B27" s="24" t="s">
        <v>52</v>
      </c>
      <c r="C27" s="19">
        <v>25.7498401</v>
      </c>
      <c r="D27" s="19">
        <v>468.65600682565002</v>
      </c>
      <c r="E27" s="16">
        <f t="shared" si="0"/>
        <v>-442.90616672565</v>
      </c>
      <c r="F27" s="19">
        <v>39.332866350000003</v>
      </c>
      <c r="G27" s="19">
        <v>83.370958651299873</v>
      </c>
      <c r="H27" s="16">
        <f t="shared" si="1"/>
        <v>-44.038092301299869</v>
      </c>
      <c r="I27" s="19">
        <v>77.26016229999999</v>
      </c>
      <c r="J27" s="19">
        <v>523.12361866894992</v>
      </c>
      <c r="K27" s="16">
        <f t="shared" si="2"/>
        <v>-445.86345636894993</v>
      </c>
      <c r="L27" s="19">
        <v>107.80069490314999</v>
      </c>
      <c r="M27" s="19">
        <v>843.07690674609648</v>
      </c>
      <c r="N27" s="16">
        <f t="shared" si="3"/>
        <v>-735.27621184294651</v>
      </c>
    </row>
    <row r="28" spans="1:14" ht="18.75" customHeight="1" x14ac:dyDescent="0.25">
      <c r="A28" s="17" t="s">
        <v>53</v>
      </c>
      <c r="B28" s="25" t="s">
        <v>54</v>
      </c>
      <c r="C28" s="19">
        <v>24.801000000000002</v>
      </c>
      <c r="D28" s="19">
        <v>67.117999999999995</v>
      </c>
      <c r="E28" s="16">
        <f t="shared" si="0"/>
        <v>-42.316999999999993</v>
      </c>
      <c r="F28" s="19">
        <v>53.862000000000009</v>
      </c>
      <c r="G28" s="19">
        <v>155.46600000000001</v>
      </c>
      <c r="H28" s="16">
        <f t="shared" si="1"/>
        <v>-101.604</v>
      </c>
      <c r="I28" s="19">
        <v>84.817999999999998</v>
      </c>
      <c r="J28" s="19">
        <v>237.69200000000001</v>
      </c>
      <c r="K28" s="16">
        <f t="shared" si="2"/>
        <v>-152.87400000000002</v>
      </c>
      <c r="L28" s="19">
        <v>130.08700000000002</v>
      </c>
      <c r="M28" s="19">
        <v>333.14300000000003</v>
      </c>
      <c r="N28" s="16">
        <f t="shared" si="3"/>
        <v>-203.05600000000001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132.5</v>
      </c>
      <c r="D29" s="16">
        <f>SUM(D30:D31)</f>
        <v>195.89999999999998</v>
      </c>
      <c r="E29" s="16">
        <f t="shared" si="0"/>
        <v>-63.399999999999977</v>
      </c>
      <c r="F29" s="16">
        <f>SUM(F30:F31)</f>
        <v>260</v>
      </c>
      <c r="G29" s="16">
        <f>SUM(G30:G31)</f>
        <v>388.3</v>
      </c>
      <c r="H29" s="16">
        <f t="shared" si="1"/>
        <v>-128.30000000000001</v>
      </c>
      <c r="I29" s="16">
        <f>SUM(I30:I31)</f>
        <v>405.6</v>
      </c>
      <c r="J29" s="16">
        <f>SUM(J30:J31)</f>
        <v>578.30000000000007</v>
      </c>
      <c r="K29" s="16">
        <f t="shared" si="2"/>
        <v>-172.70000000000005</v>
      </c>
      <c r="L29" s="16">
        <f>SUM(L30:L31)</f>
        <v>542</v>
      </c>
      <c r="M29" s="16">
        <f>SUM(M30:M31)</f>
        <v>771.3</v>
      </c>
      <c r="N29" s="16">
        <f t="shared" si="3"/>
        <v>-229.29999999999995</v>
      </c>
    </row>
    <row r="30" spans="1:14" ht="18.75" customHeight="1" x14ac:dyDescent="0.3">
      <c r="A30" s="17" t="s">
        <v>57</v>
      </c>
      <c r="B30" s="24" t="s">
        <v>58</v>
      </c>
      <c r="C30" s="19">
        <v>29</v>
      </c>
      <c r="D30" s="19">
        <v>2</v>
      </c>
      <c r="E30" s="16">
        <f t="shared" si="0"/>
        <v>27</v>
      </c>
      <c r="F30" s="19">
        <v>60</v>
      </c>
      <c r="G30" s="19">
        <v>8</v>
      </c>
      <c r="H30" s="16">
        <f t="shared" si="1"/>
        <v>52</v>
      </c>
      <c r="I30" s="19">
        <v>105</v>
      </c>
      <c r="J30" s="19">
        <v>9</v>
      </c>
      <c r="K30" s="16">
        <f t="shared" si="2"/>
        <v>96</v>
      </c>
      <c r="L30" s="19">
        <v>140</v>
      </c>
      <c r="M30" s="19">
        <v>10</v>
      </c>
      <c r="N30" s="16">
        <f t="shared" si="3"/>
        <v>130</v>
      </c>
    </row>
    <row r="31" spans="1:14" ht="18.75" customHeight="1" x14ac:dyDescent="0.3">
      <c r="A31" s="17" t="s">
        <v>59</v>
      </c>
      <c r="B31" s="24" t="s">
        <v>60</v>
      </c>
      <c r="C31" s="19">
        <v>103.5</v>
      </c>
      <c r="D31" s="19">
        <v>193.89999999999998</v>
      </c>
      <c r="E31" s="16">
        <f t="shared" si="0"/>
        <v>-90.399999999999977</v>
      </c>
      <c r="F31" s="19">
        <v>200</v>
      </c>
      <c r="G31" s="19">
        <v>380.3</v>
      </c>
      <c r="H31" s="16">
        <f t="shared" si="1"/>
        <v>-180.3</v>
      </c>
      <c r="I31" s="19">
        <v>300.60000000000002</v>
      </c>
      <c r="J31" s="19">
        <v>569.30000000000007</v>
      </c>
      <c r="K31" s="16">
        <f t="shared" si="2"/>
        <v>-268.70000000000005</v>
      </c>
      <c r="L31" s="19">
        <v>402</v>
      </c>
      <c r="M31" s="19">
        <v>761.3</v>
      </c>
      <c r="N31" s="16">
        <f t="shared" si="3"/>
        <v>-359.29999999999995</v>
      </c>
    </row>
    <row r="32" spans="1:14" ht="18.75" customHeight="1" x14ac:dyDescent="0.3">
      <c r="A32" s="17" t="s">
        <v>61</v>
      </c>
      <c r="B32" s="26" t="s">
        <v>62</v>
      </c>
      <c r="C32" s="19">
        <v>67.37787818617268</v>
      </c>
      <c r="D32" s="19">
        <v>48.243302166123982</v>
      </c>
      <c r="E32" s="16">
        <f t="shared" si="0"/>
        <v>19.134576020048698</v>
      </c>
      <c r="F32" s="19">
        <v>129.50839702718901</v>
      </c>
      <c r="G32" s="19">
        <v>100.42231155759015</v>
      </c>
      <c r="H32" s="16">
        <f t="shared" si="1"/>
        <v>29.086085469598856</v>
      </c>
      <c r="I32" s="19">
        <v>173.96931066513108</v>
      </c>
      <c r="J32" s="19">
        <v>167.13338845163133</v>
      </c>
      <c r="K32" s="16">
        <f t="shared" si="2"/>
        <v>6.8359222134997424</v>
      </c>
      <c r="L32" s="19">
        <v>224.52255131759304</v>
      </c>
      <c r="M32" s="19">
        <v>225.71791477359815</v>
      </c>
      <c r="N32" s="16">
        <f t="shared" si="3"/>
        <v>-1.1953634560051114</v>
      </c>
    </row>
    <row r="33" spans="1:14" ht="18.75" customHeight="1" x14ac:dyDescent="0.3">
      <c r="A33" s="17" t="s">
        <v>63</v>
      </c>
      <c r="B33" s="26" t="s">
        <v>64</v>
      </c>
      <c r="C33" s="19">
        <v>3</v>
      </c>
      <c r="D33" s="19">
        <v>0</v>
      </c>
      <c r="E33" s="16">
        <f t="shared" si="0"/>
        <v>3</v>
      </c>
      <c r="F33" s="19">
        <v>6</v>
      </c>
      <c r="G33" s="19">
        <v>0</v>
      </c>
      <c r="H33" s="16">
        <f t="shared" si="1"/>
        <v>6</v>
      </c>
      <c r="I33" s="19">
        <v>10</v>
      </c>
      <c r="J33" s="19">
        <v>0</v>
      </c>
      <c r="K33" s="16">
        <f t="shared" si="2"/>
        <v>10</v>
      </c>
      <c r="L33" s="19">
        <v>14</v>
      </c>
      <c r="M33" s="19">
        <v>0</v>
      </c>
      <c r="N33" s="16">
        <f t="shared" si="3"/>
        <v>14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379.65691699999996</v>
      </c>
      <c r="D34" s="16">
        <f>SUM(D35:D36)</f>
        <v>24</v>
      </c>
      <c r="E34" s="16">
        <f t="shared" si="0"/>
        <v>355.65691699999996</v>
      </c>
      <c r="F34" s="16">
        <f>SUM(F35:F36)</f>
        <v>449.24014899999997</v>
      </c>
      <c r="G34" s="16">
        <f>SUM(G35:G36)</f>
        <v>45.7</v>
      </c>
      <c r="H34" s="16">
        <f t="shared" si="1"/>
        <v>403.54014899999999</v>
      </c>
      <c r="I34" s="16">
        <f>SUM(I35:I36)</f>
        <v>522.27086899999995</v>
      </c>
      <c r="J34" s="16">
        <f>SUM(J35:J36)</f>
        <v>67.599999999999994</v>
      </c>
      <c r="K34" s="16">
        <f t="shared" si="2"/>
        <v>454.67086899999993</v>
      </c>
      <c r="L34" s="16">
        <f>SUM(L35:L36)</f>
        <v>640.59165799999994</v>
      </c>
      <c r="M34" s="16">
        <f>SUM(M35:M36)</f>
        <v>94.6</v>
      </c>
      <c r="N34" s="16">
        <f t="shared" si="3"/>
        <v>545.99165799999992</v>
      </c>
    </row>
    <row r="35" spans="1:14" ht="18.75" customHeight="1" x14ac:dyDescent="0.25">
      <c r="A35" s="17" t="s">
        <v>67</v>
      </c>
      <c r="B35" s="27" t="s">
        <v>68</v>
      </c>
      <c r="C35" s="19">
        <v>379.65691699999996</v>
      </c>
      <c r="D35" s="19">
        <v>24</v>
      </c>
      <c r="E35" s="16">
        <f t="shared" si="0"/>
        <v>355.65691699999996</v>
      </c>
      <c r="F35" s="19">
        <v>449.24014899999997</v>
      </c>
      <c r="G35" s="19">
        <v>45.7</v>
      </c>
      <c r="H35" s="16">
        <f t="shared" si="1"/>
        <v>403.54014899999999</v>
      </c>
      <c r="I35" s="19">
        <v>522.27086899999995</v>
      </c>
      <c r="J35" s="19">
        <v>67.599999999999994</v>
      </c>
      <c r="K35" s="16">
        <f t="shared" si="2"/>
        <v>454.67086899999993</v>
      </c>
      <c r="L35" s="19">
        <v>640.59165799999994</v>
      </c>
      <c r="M35" s="19">
        <v>94.6</v>
      </c>
      <c r="N35" s="16">
        <f t="shared" si="3"/>
        <v>545.99165799999992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191.96864399999998</v>
      </c>
      <c r="D37" s="16">
        <f>SUM(D38:D39)</f>
        <v>388.8220440652255</v>
      </c>
      <c r="E37" s="16">
        <f t="shared" si="0"/>
        <v>-196.85340006522551</v>
      </c>
      <c r="F37" s="16">
        <f>SUM(F38:F39)</f>
        <v>355.72102699999999</v>
      </c>
      <c r="G37" s="16">
        <f>SUM(G38:G39)</f>
        <v>691.34080885045103</v>
      </c>
      <c r="H37" s="16">
        <f t="shared" si="1"/>
        <v>-335.61978185045103</v>
      </c>
      <c r="I37" s="16">
        <f>SUM(I38:I39)</f>
        <v>500.77933999999993</v>
      </c>
      <c r="J37" s="16">
        <f>SUM(J38:J39)</f>
        <v>1087.5456105556764</v>
      </c>
      <c r="K37" s="16">
        <f t="shared" si="2"/>
        <v>-586.76627055567644</v>
      </c>
      <c r="L37" s="16">
        <f>SUM(L38:L39)</f>
        <v>745.39676499999996</v>
      </c>
      <c r="M37" s="16">
        <f>SUM(M38:M39)</f>
        <v>1497.796146380902</v>
      </c>
      <c r="N37" s="16">
        <f t="shared" si="3"/>
        <v>-752.39938138090201</v>
      </c>
    </row>
    <row r="38" spans="1:14" ht="18.75" customHeight="1" x14ac:dyDescent="0.25">
      <c r="A38" s="17" t="s">
        <v>73</v>
      </c>
      <c r="B38" s="27" t="s">
        <v>68</v>
      </c>
      <c r="C38" s="19">
        <v>87.449607</v>
      </c>
      <c r="D38" s="19">
        <v>226.80388806522549</v>
      </c>
      <c r="E38" s="16">
        <f t="shared" si="0"/>
        <v>-139.35428106522551</v>
      </c>
      <c r="F38" s="19">
        <v>143.939144</v>
      </c>
      <c r="G38" s="19">
        <v>361.72045285045101</v>
      </c>
      <c r="H38" s="16">
        <f t="shared" si="1"/>
        <v>-217.78130885045101</v>
      </c>
      <c r="I38" s="19">
        <v>173.47294699999998</v>
      </c>
      <c r="J38" s="19">
        <v>574.61827355567652</v>
      </c>
      <c r="K38" s="16">
        <f t="shared" si="2"/>
        <v>-401.14532655567655</v>
      </c>
      <c r="L38" s="19">
        <v>298.82097699999997</v>
      </c>
      <c r="M38" s="19">
        <v>789.88624538090198</v>
      </c>
      <c r="N38" s="16">
        <f t="shared" si="3"/>
        <v>-491.06526838090201</v>
      </c>
    </row>
    <row r="39" spans="1:14" ht="18.75" customHeight="1" x14ac:dyDescent="0.25">
      <c r="A39" s="17" t="s">
        <v>74</v>
      </c>
      <c r="B39" s="27" t="s">
        <v>70</v>
      </c>
      <c r="C39" s="19">
        <v>104.519037</v>
      </c>
      <c r="D39" s="19">
        <v>162.018156</v>
      </c>
      <c r="E39" s="16">
        <f t="shared" si="0"/>
        <v>-57.499119000000007</v>
      </c>
      <c r="F39" s="19">
        <v>211.78188299999999</v>
      </c>
      <c r="G39" s="19">
        <v>329.62035600000002</v>
      </c>
      <c r="H39" s="16">
        <f t="shared" si="1"/>
        <v>-117.83847300000002</v>
      </c>
      <c r="I39" s="19">
        <v>327.30639299999996</v>
      </c>
      <c r="J39" s="19">
        <v>512.92733699999997</v>
      </c>
      <c r="K39" s="16">
        <f t="shared" si="2"/>
        <v>-185.62094400000001</v>
      </c>
      <c r="L39" s="19">
        <v>446.57578799999999</v>
      </c>
      <c r="M39" s="19">
        <v>707.90990099999999</v>
      </c>
      <c r="N39" s="16">
        <f t="shared" si="3"/>
        <v>-261.334113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1061.7923000000001</v>
      </c>
      <c r="D40" s="16">
        <f>SUM(D41:D42)</f>
        <v>127.51711999999999</v>
      </c>
      <c r="E40" s="16">
        <f t="shared" si="0"/>
        <v>934.27518000000009</v>
      </c>
      <c r="F40" s="16">
        <f>SUM(F41:F42)</f>
        <v>1271.8864400000002</v>
      </c>
      <c r="G40" s="16">
        <f>SUM(G41:G42)</f>
        <v>335.91383999999999</v>
      </c>
      <c r="H40" s="16">
        <f t="shared" si="1"/>
        <v>935.97260000000028</v>
      </c>
      <c r="I40" s="16">
        <f>SUM(I41:I42)</f>
        <v>1463.6670980000001</v>
      </c>
      <c r="J40" s="16">
        <f>SUM(J41:J42)</f>
        <v>479.16175999999996</v>
      </c>
      <c r="K40" s="16">
        <f t="shared" si="2"/>
        <v>984.50533800000017</v>
      </c>
      <c r="L40" s="16">
        <f>SUM(L41:L42)</f>
        <v>2029.2748590000003</v>
      </c>
      <c r="M40" s="16">
        <f>SUM(M41:M42)</f>
        <v>655.20000000000005</v>
      </c>
      <c r="N40" s="16">
        <f t="shared" si="3"/>
        <v>1374.0748590000003</v>
      </c>
    </row>
    <row r="41" spans="1:14" ht="18.75" customHeight="1" x14ac:dyDescent="0.3">
      <c r="A41" s="17" t="s">
        <v>77</v>
      </c>
      <c r="B41" s="21" t="s">
        <v>78</v>
      </c>
      <c r="C41" s="19">
        <v>53.670119999999997</v>
      </c>
      <c r="D41" s="19">
        <v>127.51711999999999</v>
      </c>
      <c r="E41" s="16">
        <f t="shared" si="0"/>
        <v>-73.846999999999994</v>
      </c>
      <c r="F41" s="19">
        <v>109.143</v>
      </c>
      <c r="G41" s="19">
        <v>335.91383999999999</v>
      </c>
      <c r="H41" s="16">
        <f t="shared" si="1"/>
        <v>-226.77083999999999</v>
      </c>
      <c r="I41" s="19">
        <v>160.40219999999999</v>
      </c>
      <c r="J41" s="19">
        <v>479.16175999999996</v>
      </c>
      <c r="K41" s="16">
        <f t="shared" si="2"/>
        <v>-318.75955999999996</v>
      </c>
      <c r="L41" s="19">
        <v>217.2</v>
      </c>
      <c r="M41" s="19">
        <v>655.20000000000005</v>
      </c>
      <c r="N41" s="16">
        <f t="shared" si="3"/>
        <v>-438.00000000000006</v>
      </c>
    </row>
    <row r="42" spans="1:14" ht="18.75" customHeight="1" x14ac:dyDescent="0.3">
      <c r="A42" s="17" t="s">
        <v>79</v>
      </c>
      <c r="B42" s="21" t="s">
        <v>80</v>
      </c>
      <c r="C42" s="19">
        <v>1008.1221800000001</v>
      </c>
      <c r="D42" s="19">
        <v>0</v>
      </c>
      <c r="E42" s="16">
        <f t="shared" si="0"/>
        <v>1008.1221800000001</v>
      </c>
      <c r="F42" s="19">
        <v>1162.7434400000002</v>
      </c>
      <c r="G42" s="19">
        <v>0</v>
      </c>
      <c r="H42" s="16">
        <f t="shared" si="1"/>
        <v>1162.7434400000002</v>
      </c>
      <c r="I42" s="19">
        <v>1303.2648980000001</v>
      </c>
      <c r="J42" s="19">
        <v>0</v>
      </c>
      <c r="K42" s="16">
        <f t="shared" si="2"/>
        <v>1303.2648980000001</v>
      </c>
      <c r="L42" s="19">
        <v>1812.0748590000003</v>
      </c>
      <c r="M42" s="19">
        <v>0</v>
      </c>
      <c r="N42" s="16">
        <f t="shared" si="3"/>
        <v>1812.0748590000003</v>
      </c>
    </row>
    <row r="43" spans="1:14" ht="18.75" customHeight="1" x14ac:dyDescent="0.3">
      <c r="A43" s="30"/>
      <c r="B43" s="31"/>
      <c r="C43" s="13" t="s">
        <v>81</v>
      </c>
      <c r="D43" s="13" t="s">
        <v>82</v>
      </c>
      <c r="E43" s="13" t="s">
        <v>8</v>
      </c>
      <c r="F43" s="13" t="s">
        <v>81</v>
      </c>
      <c r="G43" s="13" t="s">
        <v>82</v>
      </c>
      <c r="H43" s="13" t="s">
        <v>8</v>
      </c>
      <c r="I43" s="13" t="s">
        <v>81</v>
      </c>
      <c r="J43" s="13" t="s">
        <v>82</v>
      </c>
      <c r="K43" s="13" t="s">
        <v>8</v>
      </c>
      <c r="L43" s="13" t="s">
        <v>81</v>
      </c>
      <c r="M43" s="13" t="s">
        <v>82</v>
      </c>
      <c r="N43" s="13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1167.9389758823029</v>
      </c>
      <c r="D44" s="16">
        <f>+D45+D61+D77</f>
        <v>800.66526260943692</v>
      </c>
      <c r="E44" s="16">
        <f t="shared" si="0"/>
        <v>367.27371327286596</v>
      </c>
      <c r="F44" s="16">
        <f>+F45+F61+H72+F77+F91</f>
        <v>4515.0456856489836</v>
      </c>
      <c r="G44" s="16">
        <f>+G45+G61+G77</f>
        <v>3424.3567283582956</v>
      </c>
      <c r="H44" s="16">
        <f t="shared" ref="H44:H71" si="4">+F44-G44</f>
        <v>1090.688957290688</v>
      </c>
      <c r="I44" s="16">
        <f>+I45+I61+K72+I77+I91</f>
        <v>6731.7727406902286</v>
      </c>
      <c r="J44" s="16">
        <f>+J45+J61+J77</f>
        <v>6193.4916325137383</v>
      </c>
      <c r="K44" s="16">
        <f t="shared" ref="K44:K71" si="5">+I44-J44</f>
        <v>538.28110817649031</v>
      </c>
      <c r="L44" s="16">
        <f>+L45+L61+N72+L77+L91</f>
        <v>6735.2257884533165</v>
      </c>
      <c r="M44" s="16">
        <f>+M45+M61+M77</f>
        <v>8394.4936906066541</v>
      </c>
      <c r="N44" s="16">
        <f t="shared" ref="N44:N71" si="6">+L44-M44</f>
        <v>-1659.2679021533377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1439.4568401000006</v>
      </c>
      <c r="D45" s="16">
        <f>+D46+D51+D56</f>
        <v>1542.8120068256499</v>
      </c>
      <c r="E45" s="16">
        <f t="shared" si="0"/>
        <v>-103.35516672564927</v>
      </c>
      <c r="F45" s="16">
        <f>+F46+F51+F56</f>
        <v>2443.46186635</v>
      </c>
      <c r="G45" s="16">
        <f>+G46+G51+G56</f>
        <v>2054.9379586513001</v>
      </c>
      <c r="H45" s="16">
        <f t="shared" si="4"/>
        <v>388.52390769869999</v>
      </c>
      <c r="I45" s="16">
        <f>+I46+I51+I56</f>
        <v>2811.4921623</v>
      </c>
      <c r="J45" s="16">
        <f>+J46+J51+J56</f>
        <v>3097.0266186689505</v>
      </c>
      <c r="K45" s="16">
        <f t="shared" si="5"/>
        <v>-285.53445636895049</v>
      </c>
      <c r="L45" s="16">
        <f>+L46+L51+L56</f>
        <v>3684.3974979031495</v>
      </c>
      <c r="M45" s="16">
        <f>+M46+M51+M56</f>
        <v>4326.1419067460974</v>
      </c>
      <c r="N45" s="16">
        <f t="shared" si="6"/>
        <v>-641.74440884294791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78.566000000000003</v>
      </c>
      <c r="D46" s="16">
        <f>SUM(D47:D50)</f>
        <v>-43.256000000000014</v>
      </c>
      <c r="E46" s="16">
        <f t="shared" si="0"/>
        <v>121.82200000000002</v>
      </c>
      <c r="F46" s="16">
        <f>SUM(F47:F50)</f>
        <v>92.241</v>
      </c>
      <c r="G46" s="16">
        <f>SUM(G47:G50)</f>
        <v>395.97700000000009</v>
      </c>
      <c r="H46" s="16">
        <f t="shared" si="4"/>
        <v>-303.7360000000001</v>
      </c>
      <c r="I46" s="16">
        <f>SUM(I47:I50)</f>
        <v>79.388000000000005</v>
      </c>
      <c r="J46" s="16">
        <f>SUM(J47:J50)</f>
        <v>633.72800000000029</v>
      </c>
      <c r="K46" s="16">
        <f t="shared" si="5"/>
        <v>-554.34000000000026</v>
      </c>
      <c r="L46" s="16">
        <f>SUM(L47:L50)</f>
        <v>9.1098029999999959</v>
      </c>
      <c r="M46" s="16">
        <f>SUM(M47:M50)</f>
        <v>839.53599999999994</v>
      </c>
      <c r="N46" s="16">
        <f t="shared" si="6"/>
        <v>-830.426197</v>
      </c>
    </row>
    <row r="47" spans="1:14" ht="18.75" customHeight="1" x14ac:dyDescent="0.25">
      <c r="A47" s="17" t="s">
        <v>88</v>
      </c>
      <c r="B47" s="35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5" t="s">
        <v>91</v>
      </c>
      <c r="C48" s="19">
        <v>0</v>
      </c>
      <c r="D48" s="19">
        <v>-24.469000000000001</v>
      </c>
      <c r="E48" s="16">
        <f t="shared" si="0"/>
        <v>24.469000000000001</v>
      </c>
      <c r="F48" s="19">
        <v>0</v>
      </c>
      <c r="G48" s="19">
        <v>-33.655000000000001</v>
      </c>
      <c r="H48" s="16">
        <f t="shared" si="4"/>
        <v>33.655000000000001</v>
      </c>
      <c r="I48" s="19">
        <v>0</v>
      </c>
      <c r="J48" s="19">
        <v>53.152999999999999</v>
      </c>
      <c r="K48" s="16">
        <f t="shared" si="5"/>
        <v>-53.152999999999999</v>
      </c>
      <c r="L48" s="19">
        <v>-1.8421969999999996</v>
      </c>
      <c r="M48" s="19">
        <v>194.28399999999999</v>
      </c>
      <c r="N48" s="16">
        <f t="shared" si="6"/>
        <v>-196.12619699999999</v>
      </c>
    </row>
    <row r="49" spans="1:14" ht="18.75" customHeight="1" x14ac:dyDescent="0.25">
      <c r="A49" s="17" t="s">
        <v>92</v>
      </c>
      <c r="B49" s="35" t="s">
        <v>68</v>
      </c>
      <c r="C49" s="19">
        <v>0</v>
      </c>
      <c r="D49" s="19">
        <v>-100.17100000000001</v>
      </c>
      <c r="E49" s="16">
        <f t="shared" si="0"/>
        <v>100.17100000000001</v>
      </c>
      <c r="F49" s="19">
        <v>3.2650000000000001</v>
      </c>
      <c r="G49" s="19">
        <v>-100.17100000000001</v>
      </c>
      <c r="H49" s="16">
        <f t="shared" si="4"/>
        <v>103.43600000000001</v>
      </c>
      <c r="I49" s="19">
        <v>4.2149999999999999</v>
      </c>
      <c r="J49" s="19">
        <v>-100.17100000000001</v>
      </c>
      <c r="K49" s="16">
        <f t="shared" si="5"/>
        <v>104.38600000000001</v>
      </c>
      <c r="L49" s="19">
        <v>8.2319999999999993</v>
      </c>
      <c r="M49" s="19">
        <v>-100.17100000000001</v>
      </c>
      <c r="N49" s="16">
        <f t="shared" si="6"/>
        <v>108.40300000000001</v>
      </c>
    </row>
    <row r="50" spans="1:14" ht="18.75" customHeight="1" x14ac:dyDescent="0.25">
      <c r="A50" s="17" t="s">
        <v>93</v>
      </c>
      <c r="B50" s="35" t="s">
        <v>70</v>
      </c>
      <c r="C50" s="19">
        <v>78.566000000000003</v>
      </c>
      <c r="D50" s="19">
        <v>81.384</v>
      </c>
      <c r="E50" s="16">
        <f t="shared" si="0"/>
        <v>-2.8179999999999978</v>
      </c>
      <c r="F50" s="19">
        <v>88.975999999999999</v>
      </c>
      <c r="G50" s="19">
        <v>529.80300000000011</v>
      </c>
      <c r="H50" s="16">
        <f t="shared" si="4"/>
        <v>-440.82700000000011</v>
      </c>
      <c r="I50" s="19">
        <v>75.173000000000002</v>
      </c>
      <c r="J50" s="19">
        <v>680.74600000000032</v>
      </c>
      <c r="K50" s="16">
        <f t="shared" si="5"/>
        <v>-605.57300000000032</v>
      </c>
      <c r="L50" s="19">
        <v>2.7199999999999953</v>
      </c>
      <c r="M50" s="19">
        <v>745.423</v>
      </c>
      <c r="N50" s="16">
        <f t="shared" si="6"/>
        <v>-742.70299999999997</v>
      </c>
    </row>
    <row r="51" spans="1:14" ht="18.75" customHeight="1" x14ac:dyDescent="0.25">
      <c r="A51" s="17" t="s">
        <v>94</v>
      </c>
      <c r="B51" s="36" t="s">
        <v>52</v>
      </c>
      <c r="C51" s="16">
        <f>SUM(C52:C55)</f>
        <v>25.7498401</v>
      </c>
      <c r="D51" s="16">
        <f>SUM(D52:D55)</f>
        <v>468.65600682565002</v>
      </c>
      <c r="E51" s="16">
        <f t="shared" si="0"/>
        <v>-442.90616672565</v>
      </c>
      <c r="F51" s="16">
        <f>SUM(F52:F55)</f>
        <v>39.332866350000003</v>
      </c>
      <c r="G51" s="16">
        <f>SUM(G52:G55)</f>
        <v>83.370958651299901</v>
      </c>
      <c r="H51" s="16">
        <f t="shared" si="4"/>
        <v>-44.038092301299898</v>
      </c>
      <c r="I51" s="16">
        <f>SUM(I52:I55)</f>
        <v>77.260162299999976</v>
      </c>
      <c r="J51" s="16">
        <f>SUM(J52:J55)</f>
        <v>523.12361866894992</v>
      </c>
      <c r="K51" s="16">
        <f t="shared" si="5"/>
        <v>-445.86345636894993</v>
      </c>
      <c r="L51" s="16">
        <f>SUM(L52:L55)</f>
        <v>107.80069490314999</v>
      </c>
      <c r="M51" s="16">
        <f>SUM(M52:M55)</f>
        <v>843.07690674609648</v>
      </c>
      <c r="N51" s="16">
        <f t="shared" si="6"/>
        <v>-735.27621184294651</v>
      </c>
    </row>
    <row r="52" spans="1:14" ht="18.75" customHeight="1" x14ac:dyDescent="0.25">
      <c r="A52" s="17" t="s">
        <v>95</v>
      </c>
      <c r="B52" s="35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5" t="s">
        <v>91</v>
      </c>
      <c r="C53" s="19">
        <v>-0.91275490000000004</v>
      </c>
      <c r="D53" s="19">
        <v>106.82466700000001</v>
      </c>
      <c r="E53" s="16">
        <f t="shared" si="0"/>
        <v>-107.7374219</v>
      </c>
      <c r="F53" s="19">
        <v>0.35367635000000003</v>
      </c>
      <c r="G53" s="19">
        <v>-98.861720999999989</v>
      </c>
      <c r="H53" s="16">
        <f t="shared" si="4"/>
        <v>99.215397349999989</v>
      </c>
      <c r="I53" s="19">
        <v>1.5503773000000001</v>
      </c>
      <c r="J53" s="19">
        <v>26.411599192000018</v>
      </c>
      <c r="K53" s="16">
        <f t="shared" si="5"/>
        <v>-24.861221892000017</v>
      </c>
      <c r="L53" s="19">
        <v>4.0233149031500002</v>
      </c>
      <c r="M53" s="19">
        <v>180.76054744349673</v>
      </c>
      <c r="N53" s="16">
        <f t="shared" si="6"/>
        <v>-176.73723254034672</v>
      </c>
    </row>
    <row r="54" spans="1:14" ht="18.75" customHeight="1" x14ac:dyDescent="0.25">
      <c r="A54" s="17" t="s">
        <v>97</v>
      </c>
      <c r="B54" s="35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5" t="s">
        <v>70</v>
      </c>
      <c r="C55" s="19">
        <v>26.662595</v>
      </c>
      <c r="D55" s="19">
        <v>361.83133982565005</v>
      </c>
      <c r="E55" s="16">
        <f t="shared" si="0"/>
        <v>-335.16874482565004</v>
      </c>
      <c r="F55" s="19">
        <v>38.979190000000003</v>
      </c>
      <c r="G55" s="19">
        <v>182.23267965129989</v>
      </c>
      <c r="H55" s="16">
        <f t="shared" si="4"/>
        <v>-143.2534896512999</v>
      </c>
      <c r="I55" s="19">
        <v>75.709784999999982</v>
      </c>
      <c r="J55" s="19">
        <v>496.71201947694988</v>
      </c>
      <c r="K55" s="16">
        <f t="shared" si="5"/>
        <v>-421.00223447694987</v>
      </c>
      <c r="L55" s="19">
        <v>103.77737999999999</v>
      </c>
      <c r="M55" s="19">
        <v>662.31635930259972</v>
      </c>
      <c r="N55" s="16">
        <f t="shared" si="6"/>
        <v>-558.53897930259973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1335.1410000000005</v>
      </c>
      <c r="D56" s="16">
        <f>SUM(D57:D60)</f>
        <v>1117.4119999999998</v>
      </c>
      <c r="E56" s="16">
        <f t="shared" si="0"/>
        <v>217.72900000000072</v>
      </c>
      <c r="F56" s="16">
        <f>SUM(F57:F60)</f>
        <v>2311.8879999999999</v>
      </c>
      <c r="G56" s="16">
        <f>SUM(G57:G60)</f>
        <v>1575.5900000000001</v>
      </c>
      <c r="H56" s="16">
        <f t="shared" si="4"/>
        <v>736.29799999999977</v>
      </c>
      <c r="I56" s="16">
        <f>SUM(I57:I60)</f>
        <v>2654.8440000000001</v>
      </c>
      <c r="J56" s="16">
        <f>SUM(J57:J60)</f>
        <v>1940.175</v>
      </c>
      <c r="K56" s="16">
        <f t="shared" si="5"/>
        <v>714.6690000000001</v>
      </c>
      <c r="L56" s="16">
        <f>SUM(L57:L60)</f>
        <v>3567.4869999999996</v>
      </c>
      <c r="M56" s="16">
        <f>SUM(M57:M60)</f>
        <v>2643.5290000000005</v>
      </c>
      <c r="N56" s="16">
        <f t="shared" si="6"/>
        <v>923.95799999999917</v>
      </c>
    </row>
    <row r="57" spans="1:14" ht="18.75" customHeight="1" x14ac:dyDescent="0.25">
      <c r="A57" s="17" t="s">
        <v>100</v>
      </c>
      <c r="B57" s="35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5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5" t="s">
        <v>68</v>
      </c>
      <c r="C59" s="19">
        <v>0.80700000000000005</v>
      </c>
      <c r="D59" s="19">
        <v>0</v>
      </c>
      <c r="E59" s="16">
        <f t="shared" si="0"/>
        <v>0.80700000000000005</v>
      </c>
      <c r="F59" s="19">
        <v>1.4020000000000001</v>
      </c>
      <c r="G59" s="19">
        <v>0</v>
      </c>
      <c r="H59" s="16">
        <f t="shared" si="4"/>
        <v>1.4020000000000001</v>
      </c>
      <c r="I59" s="19">
        <v>1.4020000000000001</v>
      </c>
      <c r="J59" s="19">
        <v>0</v>
      </c>
      <c r="K59" s="16">
        <f t="shared" si="5"/>
        <v>1.4020000000000001</v>
      </c>
      <c r="L59" s="19">
        <v>-1.0329999999999999</v>
      </c>
      <c r="M59" s="19">
        <v>2.7E-2</v>
      </c>
      <c r="N59" s="16">
        <f t="shared" si="6"/>
        <v>-1.0599999999999998</v>
      </c>
    </row>
    <row r="60" spans="1:14" ht="18.75" customHeight="1" x14ac:dyDescent="0.25">
      <c r="A60" s="17" t="s">
        <v>103</v>
      </c>
      <c r="B60" s="35" t="s">
        <v>70</v>
      </c>
      <c r="C60" s="19">
        <v>1334.3340000000005</v>
      </c>
      <c r="D60" s="19">
        <v>1117.4119999999998</v>
      </c>
      <c r="E60" s="16">
        <f t="shared" si="0"/>
        <v>216.92200000000071</v>
      </c>
      <c r="F60" s="19">
        <v>2310.4859999999999</v>
      </c>
      <c r="G60" s="19">
        <v>1575.5900000000001</v>
      </c>
      <c r="H60" s="16">
        <f t="shared" si="4"/>
        <v>734.89599999999973</v>
      </c>
      <c r="I60" s="19">
        <v>2653.442</v>
      </c>
      <c r="J60" s="19">
        <v>1940.175</v>
      </c>
      <c r="K60" s="16">
        <f t="shared" si="5"/>
        <v>713.26700000000005</v>
      </c>
      <c r="L60" s="19">
        <v>3568.5199999999995</v>
      </c>
      <c r="M60" s="19">
        <v>2643.5020000000004</v>
      </c>
      <c r="N60" s="16">
        <f t="shared" si="6"/>
        <v>925.01799999999912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73.69999999999996</v>
      </c>
      <c r="D61" s="16">
        <f>+D62+D67</f>
        <v>-395.80000000000007</v>
      </c>
      <c r="E61" s="16">
        <f t="shared" si="0"/>
        <v>469.5</v>
      </c>
      <c r="F61" s="16">
        <f>+F62+F67</f>
        <v>1615.6</v>
      </c>
      <c r="G61" s="16">
        <f>+G62+G67</f>
        <v>140.09999999999997</v>
      </c>
      <c r="H61" s="16">
        <f t="shared" si="4"/>
        <v>1475.5</v>
      </c>
      <c r="I61" s="16">
        <f>+I62+I67</f>
        <v>3098</v>
      </c>
      <c r="J61" s="16">
        <f>+J62+J67</f>
        <v>111.79999999999994</v>
      </c>
      <c r="K61" s="16">
        <f t="shared" si="5"/>
        <v>2986.2000000000003</v>
      </c>
      <c r="L61" s="16">
        <f>+L62+L67</f>
        <v>4381.3</v>
      </c>
      <c r="M61" s="16">
        <f>+M62+M67</f>
        <v>419.2</v>
      </c>
      <c r="N61" s="16">
        <f t="shared" si="6"/>
        <v>3962.1000000000004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244.1</v>
      </c>
      <c r="D62" s="16">
        <f>SUM(D63:D66)</f>
        <v>3</v>
      </c>
      <c r="E62" s="16">
        <f t="shared" si="0"/>
        <v>241.1</v>
      </c>
      <c r="F62" s="16">
        <f>SUM(F63:F66)</f>
        <v>365.4</v>
      </c>
      <c r="G62" s="16">
        <f>SUM(G63:G66)</f>
        <v>-2.8</v>
      </c>
      <c r="H62" s="16">
        <f t="shared" si="4"/>
        <v>368.2</v>
      </c>
      <c r="I62" s="16">
        <f>SUM(I63:I66)</f>
        <v>506.7</v>
      </c>
      <c r="J62" s="16">
        <f>SUM(J63:J66)</f>
        <v>-4.2</v>
      </c>
      <c r="K62" s="16">
        <f t="shared" si="5"/>
        <v>510.9</v>
      </c>
      <c r="L62" s="16">
        <f>SUM(L63:L66)</f>
        <v>819</v>
      </c>
      <c r="M62" s="16">
        <f>SUM(M63:M66)</f>
        <v>-35.200000000000003</v>
      </c>
      <c r="N62" s="16">
        <f t="shared" si="6"/>
        <v>854.2</v>
      </c>
    </row>
    <row r="63" spans="1:14" ht="18.75" customHeight="1" x14ac:dyDescent="0.25">
      <c r="A63" s="17" t="s">
        <v>106</v>
      </c>
      <c r="B63" s="35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5" t="s">
        <v>91</v>
      </c>
      <c r="C64" s="19">
        <v>0</v>
      </c>
      <c r="D64" s="19">
        <v>0</v>
      </c>
      <c r="E64" s="16">
        <f t="shared" si="0"/>
        <v>0</v>
      </c>
      <c r="F64" s="19">
        <v>19.399999999999999</v>
      </c>
      <c r="G64" s="19">
        <v>0</v>
      </c>
      <c r="H64" s="16">
        <f t="shared" si="4"/>
        <v>19.399999999999999</v>
      </c>
      <c r="I64" s="19">
        <v>25.7</v>
      </c>
      <c r="J64" s="19">
        <v>0</v>
      </c>
      <c r="K64" s="16">
        <f t="shared" si="5"/>
        <v>25.7</v>
      </c>
      <c r="L64" s="19">
        <v>97</v>
      </c>
      <c r="M64" s="19">
        <v>-1</v>
      </c>
      <c r="N64" s="16">
        <f t="shared" si="6"/>
        <v>98</v>
      </c>
    </row>
    <row r="65" spans="1:14" ht="18.75" customHeight="1" x14ac:dyDescent="0.25">
      <c r="A65" s="17" t="s">
        <v>108</v>
      </c>
      <c r="B65" s="35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5" t="s">
        <v>70</v>
      </c>
      <c r="C66" s="19">
        <v>244.1</v>
      </c>
      <c r="D66" s="19">
        <v>3</v>
      </c>
      <c r="E66" s="16">
        <f t="shared" si="0"/>
        <v>241.1</v>
      </c>
      <c r="F66" s="19">
        <v>346</v>
      </c>
      <c r="G66" s="19">
        <v>-2.8</v>
      </c>
      <c r="H66" s="16">
        <f t="shared" si="4"/>
        <v>348.8</v>
      </c>
      <c r="I66" s="19">
        <v>481</v>
      </c>
      <c r="J66" s="19">
        <v>-4.2</v>
      </c>
      <c r="K66" s="16">
        <f t="shared" si="5"/>
        <v>485.2</v>
      </c>
      <c r="L66" s="19">
        <v>722</v>
      </c>
      <c r="M66" s="19">
        <v>-34.200000000000003</v>
      </c>
      <c r="N66" s="16">
        <f t="shared" si="6"/>
        <v>756.2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-170.40000000000003</v>
      </c>
      <c r="D67" s="16">
        <f>SUM(D68:D71)</f>
        <v>-398.80000000000007</v>
      </c>
      <c r="E67" s="16">
        <f t="shared" si="0"/>
        <v>228.40000000000003</v>
      </c>
      <c r="F67" s="16">
        <f>SUM(F68:F71)</f>
        <v>1250.1999999999998</v>
      </c>
      <c r="G67" s="16">
        <f>SUM(G68:G71)</f>
        <v>142.89999999999998</v>
      </c>
      <c r="H67" s="16">
        <f t="shared" si="4"/>
        <v>1107.2999999999997</v>
      </c>
      <c r="I67" s="16">
        <f>SUM(I68:I71)</f>
        <v>2591.3000000000002</v>
      </c>
      <c r="J67" s="16">
        <f>SUM(J68:J71)</f>
        <v>115.99999999999994</v>
      </c>
      <c r="K67" s="16">
        <f t="shared" si="5"/>
        <v>2475.3000000000002</v>
      </c>
      <c r="L67" s="16">
        <f>SUM(L68:L71)</f>
        <v>3562.3</v>
      </c>
      <c r="M67" s="16">
        <f>SUM(M68:M71)</f>
        <v>454.4</v>
      </c>
      <c r="N67" s="16">
        <f t="shared" si="6"/>
        <v>3107.9</v>
      </c>
    </row>
    <row r="68" spans="1:14" ht="18.75" customHeight="1" x14ac:dyDescent="0.25">
      <c r="A68" s="17" t="s">
        <v>111</v>
      </c>
      <c r="B68" s="35" t="s">
        <v>89</v>
      </c>
      <c r="C68" s="19">
        <v>-555.6</v>
      </c>
      <c r="D68" s="19">
        <v>0</v>
      </c>
      <c r="E68" s="16">
        <f t="shared" si="0"/>
        <v>-555.6</v>
      </c>
      <c r="F68" s="19">
        <v>560.5</v>
      </c>
      <c r="G68" s="19">
        <v>0</v>
      </c>
      <c r="H68" s="16">
        <f t="shared" si="4"/>
        <v>560.5</v>
      </c>
      <c r="I68" s="19">
        <v>1670.2</v>
      </c>
      <c r="J68" s="19">
        <v>0</v>
      </c>
      <c r="K68" s="16">
        <f t="shared" si="5"/>
        <v>1670.2</v>
      </c>
      <c r="L68" s="19">
        <v>2607.3000000000002</v>
      </c>
      <c r="M68" s="19">
        <v>0</v>
      </c>
      <c r="N68" s="16">
        <f t="shared" si="6"/>
        <v>2607.3000000000002</v>
      </c>
    </row>
    <row r="69" spans="1:14" ht="18.75" customHeight="1" x14ac:dyDescent="0.25">
      <c r="A69" s="17" t="s">
        <v>112</v>
      </c>
      <c r="B69" s="35" t="s">
        <v>91</v>
      </c>
      <c r="C69" s="19">
        <v>90.5</v>
      </c>
      <c r="D69" s="19">
        <v>219.8</v>
      </c>
      <c r="E69" s="16">
        <f t="shared" si="0"/>
        <v>-129.30000000000001</v>
      </c>
      <c r="F69" s="19">
        <v>278</v>
      </c>
      <c r="G69" s="19">
        <v>258.89999999999998</v>
      </c>
      <c r="H69" s="16">
        <f t="shared" si="4"/>
        <v>19.100000000000023</v>
      </c>
      <c r="I69" s="19">
        <v>275.3</v>
      </c>
      <c r="J69" s="19">
        <v>258.89999999999998</v>
      </c>
      <c r="K69" s="16">
        <f t="shared" si="5"/>
        <v>16.400000000000034</v>
      </c>
      <c r="L69" s="19">
        <v>140.39999999999998</v>
      </c>
      <c r="M69" s="19">
        <v>291.09999999999997</v>
      </c>
      <c r="N69" s="16">
        <f t="shared" si="6"/>
        <v>-150.69999999999999</v>
      </c>
    </row>
    <row r="70" spans="1:14" ht="18.75" customHeight="1" x14ac:dyDescent="0.25">
      <c r="A70" s="17" t="s">
        <v>113</v>
      </c>
      <c r="B70" s="35" t="s">
        <v>68</v>
      </c>
      <c r="C70" s="19">
        <v>0</v>
      </c>
      <c r="D70" s="19">
        <v>-735</v>
      </c>
      <c r="E70" s="16">
        <f t="shared" si="0"/>
        <v>735</v>
      </c>
      <c r="F70" s="19">
        <v>0</v>
      </c>
      <c r="G70" s="19">
        <v>-387.9</v>
      </c>
      <c r="H70" s="16">
        <f t="shared" si="4"/>
        <v>387.9</v>
      </c>
      <c r="I70" s="19">
        <v>0</v>
      </c>
      <c r="J70" s="19">
        <v>-446</v>
      </c>
      <c r="K70" s="16">
        <f t="shared" si="5"/>
        <v>446</v>
      </c>
      <c r="L70" s="19">
        <v>0</v>
      </c>
      <c r="M70" s="19">
        <v>-188.39999999999998</v>
      </c>
      <c r="N70" s="16">
        <f t="shared" si="6"/>
        <v>188.39999999999998</v>
      </c>
    </row>
    <row r="71" spans="1:14" ht="18.75" customHeight="1" x14ac:dyDescent="0.25">
      <c r="A71" s="17" t="s">
        <v>114</v>
      </c>
      <c r="B71" s="35" t="s">
        <v>70</v>
      </c>
      <c r="C71" s="19">
        <v>294.7</v>
      </c>
      <c r="D71" s="19">
        <v>116.4</v>
      </c>
      <c r="E71" s="16">
        <f t="shared" ref="E71:E92" si="7">+C71-D71</f>
        <v>178.29999999999998</v>
      </c>
      <c r="F71" s="19">
        <v>411.69999999999993</v>
      </c>
      <c r="G71" s="19">
        <v>271.89999999999998</v>
      </c>
      <c r="H71" s="16">
        <f t="shared" si="4"/>
        <v>139.79999999999995</v>
      </c>
      <c r="I71" s="19">
        <v>645.79999999999995</v>
      </c>
      <c r="J71" s="19">
        <v>303.09999999999997</v>
      </c>
      <c r="K71" s="16">
        <f t="shared" si="5"/>
        <v>342.7</v>
      </c>
      <c r="L71" s="19">
        <v>814.6</v>
      </c>
      <c r="M71" s="19">
        <v>351.7</v>
      </c>
      <c r="N71" s="16">
        <f t="shared" si="6"/>
        <v>462.90000000000003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153.29199999999997</v>
      </c>
      <c r="F72" s="37"/>
      <c r="G72" s="37"/>
      <c r="H72" s="16">
        <f>SUM(H73:H76)</f>
        <v>251.71699999999998</v>
      </c>
      <c r="I72" s="37"/>
      <c r="J72" s="37"/>
      <c r="K72" s="16">
        <f>SUM(K73:K76)</f>
        <v>338.108</v>
      </c>
      <c r="L72" s="37"/>
      <c r="M72" s="37"/>
      <c r="N72" s="16">
        <f>SUM(N73:N76)</f>
        <v>306.19100000000003</v>
      </c>
    </row>
    <row r="73" spans="1:14" ht="18.75" customHeight="1" x14ac:dyDescent="0.25">
      <c r="A73" s="17" t="s">
        <v>117</v>
      </c>
      <c r="B73" s="35" t="s">
        <v>89</v>
      </c>
      <c r="C73" s="37"/>
      <c r="D73" s="37"/>
      <c r="E73" s="19">
        <v>64</v>
      </c>
      <c r="F73" s="37"/>
      <c r="G73" s="37"/>
      <c r="H73" s="19">
        <v>93</v>
      </c>
      <c r="I73" s="37"/>
      <c r="J73" s="37"/>
      <c r="K73" s="19">
        <v>102</v>
      </c>
      <c r="L73" s="37"/>
      <c r="M73" s="37"/>
      <c r="N73" s="19">
        <v>102</v>
      </c>
    </row>
    <row r="74" spans="1:14" ht="18.75" customHeight="1" x14ac:dyDescent="0.25">
      <c r="A74" s="17" t="s">
        <v>118</v>
      </c>
      <c r="B74" s="35" t="s">
        <v>91</v>
      </c>
      <c r="C74" s="37"/>
      <c r="D74" s="37"/>
      <c r="E74" s="19">
        <v>-27.500000000000007</v>
      </c>
      <c r="F74" s="37"/>
      <c r="G74" s="37"/>
      <c r="H74" s="19">
        <v>-1.2000000000000099</v>
      </c>
      <c r="I74" s="37"/>
      <c r="J74" s="37"/>
      <c r="K74" s="19">
        <v>41.3</v>
      </c>
      <c r="L74" s="37"/>
      <c r="M74" s="37"/>
      <c r="N74" s="19">
        <v>30.600000000000005</v>
      </c>
    </row>
    <row r="75" spans="1:14" ht="18.75" customHeight="1" x14ac:dyDescent="0.25">
      <c r="A75" s="17" t="s">
        <v>119</v>
      </c>
      <c r="B75" s="35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5" t="s">
        <v>70</v>
      </c>
      <c r="C76" s="37"/>
      <c r="D76" s="37"/>
      <c r="E76" s="19">
        <v>116.79199999999999</v>
      </c>
      <c r="F76" s="37"/>
      <c r="G76" s="37"/>
      <c r="H76" s="19">
        <v>159.917</v>
      </c>
      <c r="I76" s="37"/>
      <c r="J76" s="37"/>
      <c r="K76" s="19">
        <v>194.80799999999999</v>
      </c>
      <c r="L76" s="37"/>
      <c r="M76" s="37"/>
      <c r="N76" s="19">
        <v>173.59100000000001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-458.9098642176977</v>
      </c>
      <c r="D77" s="16">
        <f>SUM(D79:D82)</f>
        <v>-346.34674421621276</v>
      </c>
      <c r="E77" s="16">
        <f t="shared" si="7"/>
        <v>-112.56312000148495</v>
      </c>
      <c r="F77" s="16">
        <f>SUM(F79:F82)</f>
        <v>218.86681929898481</v>
      </c>
      <c r="G77" s="16">
        <f>SUM(G79:G82)</f>
        <v>1229.3187697069957</v>
      </c>
      <c r="H77" s="16">
        <f t="shared" ref="H77" si="8">+F77-G77</f>
        <v>-1010.4519504080108</v>
      </c>
      <c r="I77" s="16">
        <f>SUM(I79:I82)</f>
        <v>495.17257839022835</v>
      </c>
      <c r="J77" s="16">
        <f>SUM(J79:J82)</f>
        <v>2984.6650138447885</v>
      </c>
      <c r="K77" s="16">
        <f t="shared" ref="K77" si="9">+I77-J77</f>
        <v>-2489.4924354545601</v>
      </c>
      <c r="L77" s="16">
        <f>SUM(L79:L82)</f>
        <v>-1593.5627094498329</v>
      </c>
      <c r="M77" s="16">
        <f>SUM(M79:M82)</f>
        <v>3649.1517838605564</v>
      </c>
      <c r="N77" s="16">
        <f t="shared" ref="N77" si="10">+L77-M77</f>
        <v>-5242.7144933103891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5" t="s">
        <v>89</v>
      </c>
      <c r="C79" s="19">
        <v>-293.10000000000002</v>
      </c>
      <c r="D79" s="19">
        <v>-687.09999999999991</v>
      </c>
      <c r="E79" s="16">
        <f t="shared" si="7"/>
        <v>393.99999999999989</v>
      </c>
      <c r="F79" s="19">
        <v>-377</v>
      </c>
      <c r="G79" s="19">
        <v>1022.4</v>
      </c>
      <c r="H79" s="16">
        <f t="shared" ref="H79:H82" si="11">+F79-G79</f>
        <v>-1399.4</v>
      </c>
      <c r="I79" s="19">
        <v>-413.09999999999991</v>
      </c>
      <c r="J79" s="19">
        <v>2608.599999999999</v>
      </c>
      <c r="K79" s="16">
        <f t="shared" ref="K79:K82" si="12">+I79-J79</f>
        <v>-3021.6999999999989</v>
      </c>
      <c r="L79" s="19">
        <v>-1098.5999999999999</v>
      </c>
      <c r="M79" s="19">
        <v>2612.7999999999993</v>
      </c>
      <c r="N79" s="16">
        <f t="shared" ref="N79:N82" si="13">+L79-M79</f>
        <v>-3711.3999999999992</v>
      </c>
    </row>
    <row r="80" spans="1:14" ht="18.75" customHeight="1" x14ac:dyDescent="0.25">
      <c r="A80" s="17" t="s">
        <v>124</v>
      </c>
      <c r="B80" s="35" t="s">
        <v>91</v>
      </c>
      <c r="C80" s="19">
        <v>596.98699999999997</v>
      </c>
      <c r="D80" s="19">
        <v>413.47999999999985</v>
      </c>
      <c r="E80" s="16">
        <f t="shared" si="7"/>
        <v>183.50700000000012</v>
      </c>
      <c r="F80" s="19">
        <v>538.34000000000015</v>
      </c>
      <c r="G80" s="19">
        <v>141.09799999999996</v>
      </c>
      <c r="H80" s="16">
        <f t="shared" si="11"/>
        <v>397.24200000000019</v>
      </c>
      <c r="I80" s="19">
        <v>706.22</v>
      </c>
      <c r="J80" s="19">
        <v>532.97499999999991</v>
      </c>
      <c r="K80" s="16">
        <f t="shared" si="12"/>
        <v>173.24500000000012</v>
      </c>
      <c r="L80" s="19">
        <v>-313.976</v>
      </c>
      <c r="M80" s="19">
        <v>942.56399999999974</v>
      </c>
      <c r="N80" s="16">
        <f t="shared" si="13"/>
        <v>-1256.5399999999997</v>
      </c>
    </row>
    <row r="81" spans="1:14" ht="18.75" customHeight="1" x14ac:dyDescent="0.25">
      <c r="A81" s="17" t="s">
        <v>125</v>
      </c>
      <c r="B81" s="35" t="s">
        <v>68</v>
      </c>
      <c r="C81" s="19">
        <v>-699.40586421769763</v>
      </c>
      <c r="D81" s="19">
        <v>163.2472557837873</v>
      </c>
      <c r="E81" s="16">
        <f t="shared" si="7"/>
        <v>-862.65312000148492</v>
      </c>
      <c r="F81" s="19">
        <v>-162.78118070101536</v>
      </c>
      <c r="G81" s="19">
        <v>172.39076970699551</v>
      </c>
      <c r="H81" s="16">
        <f t="shared" si="11"/>
        <v>-335.17195040801084</v>
      </c>
      <c r="I81" s="19">
        <v>-59.83142160977178</v>
      </c>
      <c r="J81" s="19">
        <v>230.16001384478992</v>
      </c>
      <c r="K81" s="16">
        <f t="shared" si="12"/>
        <v>-289.99143545456172</v>
      </c>
      <c r="L81" s="19">
        <v>-144.53070944983295</v>
      </c>
      <c r="M81" s="19">
        <v>351.39578386055729</v>
      </c>
      <c r="N81" s="16">
        <f t="shared" si="13"/>
        <v>-495.92649331039024</v>
      </c>
    </row>
    <row r="82" spans="1:14" ht="18.75" customHeight="1" x14ac:dyDescent="0.25">
      <c r="A82" s="17" t="s">
        <v>126</v>
      </c>
      <c r="B82" s="35" t="s">
        <v>70</v>
      </c>
      <c r="C82" s="19">
        <v>-63.391000000000005</v>
      </c>
      <c r="D82" s="19">
        <v>-235.97400000000002</v>
      </c>
      <c r="E82" s="16">
        <f t="shared" si="7"/>
        <v>172.58300000000003</v>
      </c>
      <c r="F82" s="19">
        <v>220.30800000000002</v>
      </c>
      <c r="G82" s="19">
        <v>-106.57</v>
      </c>
      <c r="H82" s="16">
        <f t="shared" si="11"/>
        <v>326.87800000000004</v>
      </c>
      <c r="I82" s="19">
        <v>261.88400000000001</v>
      </c>
      <c r="J82" s="19">
        <v>-387.07</v>
      </c>
      <c r="K82" s="16">
        <f t="shared" si="12"/>
        <v>648.95399999999995</v>
      </c>
      <c r="L82" s="19">
        <v>-36.455999999999989</v>
      </c>
      <c r="M82" s="19">
        <v>-257.60800000000006</v>
      </c>
      <c r="N82" s="16">
        <f t="shared" si="13"/>
        <v>221.15200000000007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5" t="s">
        <v>129</v>
      </c>
      <c r="C84" s="19">
        <v>0.44112250874187714</v>
      </c>
      <c r="D84" s="19">
        <v>0</v>
      </c>
      <c r="E84" s="16">
        <f t="shared" ref="E84:E89" si="14">+C84-D84</f>
        <v>0.44112250874187714</v>
      </c>
      <c r="F84" s="19">
        <v>0.96725475990790644</v>
      </c>
      <c r="G84" s="19">
        <v>0</v>
      </c>
      <c r="H84" s="16">
        <f t="shared" ref="H84:H91" si="15">+F84-G84</f>
        <v>0.96725475990790644</v>
      </c>
      <c r="I84" s="19">
        <v>-4.3739492364261876</v>
      </c>
      <c r="J84" s="19">
        <v>0</v>
      </c>
      <c r="K84" s="16">
        <f t="shared" ref="K84:K91" si="16">+I84-J84</f>
        <v>-4.3739492364261876</v>
      </c>
      <c r="L84" s="19">
        <v>-6.7785427313095949</v>
      </c>
      <c r="M84" s="19">
        <v>0</v>
      </c>
      <c r="N84" s="16">
        <f t="shared" ref="N84:N91" si="17">+L84-M84</f>
        <v>-6.7785427313095949</v>
      </c>
    </row>
    <row r="85" spans="1:14" ht="18.75" customHeight="1" x14ac:dyDescent="0.25">
      <c r="A85" s="17" t="s">
        <v>130</v>
      </c>
      <c r="B85" s="35" t="s">
        <v>131</v>
      </c>
      <c r="C85" s="19">
        <v>-352.553</v>
      </c>
      <c r="D85" s="19">
        <v>-428.19254283999976</v>
      </c>
      <c r="E85" s="16">
        <f t="shared" si="14"/>
        <v>75.639542839999763</v>
      </c>
      <c r="F85" s="19">
        <v>233.79099999999994</v>
      </c>
      <c r="G85" s="19">
        <v>1147.1607520900004</v>
      </c>
      <c r="H85" s="16">
        <f t="shared" si="15"/>
        <v>-913.36975209000047</v>
      </c>
      <c r="I85" s="19">
        <v>-248.67000000000007</v>
      </c>
      <c r="J85" s="19">
        <v>3148.3047658899995</v>
      </c>
      <c r="K85" s="16">
        <f t="shared" si="16"/>
        <v>-3396.9747658899996</v>
      </c>
      <c r="L85" s="19">
        <v>-1992.038</v>
      </c>
      <c r="M85" s="19">
        <v>3387.86111368</v>
      </c>
      <c r="N85" s="16">
        <f t="shared" si="17"/>
        <v>-5379.8991136799996</v>
      </c>
    </row>
    <row r="86" spans="1:14" ht="18.75" customHeight="1" x14ac:dyDescent="0.25">
      <c r="A86" s="17" t="s">
        <v>132</v>
      </c>
      <c r="B86" s="35" t="s">
        <v>133</v>
      </c>
      <c r="C86" s="19">
        <v>-92.919986726439618</v>
      </c>
      <c r="D86" s="19">
        <v>54.583798623787274</v>
      </c>
      <c r="E86" s="16">
        <f t="shared" si="14"/>
        <v>-147.50378535022691</v>
      </c>
      <c r="F86" s="19">
        <v>-195.32443546092327</v>
      </c>
      <c r="G86" s="19">
        <v>-18.442982383004477</v>
      </c>
      <c r="H86" s="16">
        <f t="shared" si="15"/>
        <v>-176.88145307791879</v>
      </c>
      <c r="I86" s="19">
        <v>454.62452762665453</v>
      </c>
      <c r="J86" s="19">
        <v>-175.58075204521006</v>
      </c>
      <c r="K86" s="16">
        <f t="shared" si="16"/>
        <v>630.20527967186456</v>
      </c>
      <c r="L86" s="19">
        <v>80.101833281476615</v>
      </c>
      <c r="M86" s="19">
        <v>-81.05532981944279</v>
      </c>
      <c r="N86" s="16">
        <f t="shared" si="17"/>
        <v>161.1571631009194</v>
      </c>
    </row>
    <row r="87" spans="1:14" ht="18.75" customHeight="1" x14ac:dyDescent="0.25">
      <c r="A87" s="17" t="s">
        <v>134</v>
      </c>
      <c r="B87" s="35" t="s">
        <v>135</v>
      </c>
      <c r="C87" s="19">
        <v>30.38</v>
      </c>
      <c r="D87" s="19">
        <v>15.562999999999999</v>
      </c>
      <c r="E87" s="16">
        <f t="shared" si="14"/>
        <v>14.817</v>
      </c>
      <c r="F87" s="19">
        <v>14.588000000000001</v>
      </c>
      <c r="G87" s="19">
        <v>1.2310000000000001</v>
      </c>
      <c r="H87" s="16">
        <f t="shared" si="15"/>
        <v>13.357000000000001</v>
      </c>
      <c r="I87" s="19">
        <v>20.785999999999998</v>
      </c>
      <c r="J87" s="19">
        <v>1.3729999999999998</v>
      </c>
      <c r="K87" s="16">
        <f t="shared" si="16"/>
        <v>19.412999999999997</v>
      </c>
      <c r="L87" s="19">
        <v>28.823</v>
      </c>
      <c r="M87" s="19">
        <v>8.0380000000000003</v>
      </c>
      <c r="N87" s="16">
        <f t="shared" si="17"/>
        <v>20.785</v>
      </c>
    </row>
    <row r="88" spans="1:14" ht="18.75" customHeight="1" x14ac:dyDescent="0.25">
      <c r="A88" s="17" t="s">
        <v>136</v>
      </c>
      <c r="B88" s="35" t="s">
        <v>137</v>
      </c>
      <c r="C88" s="19">
        <v>7.8029999999999688</v>
      </c>
      <c r="D88" s="19">
        <v>-100.66900000000007</v>
      </c>
      <c r="E88" s="16">
        <f t="shared" si="14"/>
        <v>108.47200000000004</v>
      </c>
      <c r="F88" s="19">
        <v>152.14899999999997</v>
      </c>
      <c r="G88" s="19">
        <v>113.22100000000002</v>
      </c>
      <c r="H88" s="16">
        <f t="shared" si="15"/>
        <v>38.927999999999955</v>
      </c>
      <c r="I88" s="19">
        <v>179.10299999999995</v>
      </c>
      <c r="J88" s="19">
        <v>-4.3819999999999908</v>
      </c>
      <c r="K88" s="16">
        <f t="shared" si="16"/>
        <v>183.48499999999996</v>
      </c>
      <c r="L88" s="19">
        <v>134.68899999999999</v>
      </c>
      <c r="M88" s="19">
        <v>149.88299999999998</v>
      </c>
      <c r="N88" s="16">
        <f t="shared" si="17"/>
        <v>-15.193999999999988</v>
      </c>
    </row>
    <row r="89" spans="1:14" ht="18.75" customHeight="1" x14ac:dyDescent="0.25">
      <c r="A89" s="17" t="s">
        <v>138</v>
      </c>
      <c r="B89" s="35" t="s">
        <v>139</v>
      </c>
      <c r="C89" s="19">
        <v>-52.060999999999993</v>
      </c>
      <c r="D89" s="19">
        <v>112.36799999999998</v>
      </c>
      <c r="E89" s="16">
        <f t="shared" si="14"/>
        <v>-164.42899999999997</v>
      </c>
      <c r="F89" s="19">
        <v>12.696000000000002</v>
      </c>
      <c r="G89" s="19">
        <v>-13.851000000000003</v>
      </c>
      <c r="H89" s="16">
        <f t="shared" si="15"/>
        <v>26.547000000000004</v>
      </c>
      <c r="I89" s="19">
        <v>93.703000000000003</v>
      </c>
      <c r="J89" s="19">
        <v>14.949999999999998</v>
      </c>
      <c r="K89" s="16">
        <f t="shared" si="16"/>
        <v>78.753</v>
      </c>
      <c r="L89" s="19">
        <v>161.64000000000001</v>
      </c>
      <c r="M89" s="19">
        <v>184.42500000000001</v>
      </c>
      <c r="N89" s="16">
        <f t="shared" si="17"/>
        <v>-22.784999999999997</v>
      </c>
    </row>
    <row r="90" spans="1:14" ht="18.75" customHeight="1" x14ac:dyDescent="0.25">
      <c r="A90" s="17" t="s">
        <v>140</v>
      </c>
      <c r="B90" s="35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-39.599999999999994</v>
      </c>
      <c r="D91" s="37"/>
      <c r="E91" s="16">
        <f t="shared" si="7"/>
        <v>-39.599999999999994</v>
      </c>
      <c r="F91" s="19">
        <v>-14.599999999999994</v>
      </c>
      <c r="G91" s="37"/>
      <c r="H91" s="16">
        <f t="shared" si="15"/>
        <v>-14.599999999999994</v>
      </c>
      <c r="I91" s="19">
        <v>-11</v>
      </c>
      <c r="J91" s="37"/>
      <c r="K91" s="16">
        <f t="shared" si="16"/>
        <v>-11</v>
      </c>
      <c r="L91" s="19">
        <v>-43.09999999999998</v>
      </c>
      <c r="M91" s="37"/>
      <c r="N91" s="16">
        <f t="shared" si="17"/>
        <v>-43.09999999999998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-656.91129100942885</v>
      </c>
      <c r="F92" s="37"/>
      <c r="G92" s="37"/>
      <c r="H92" s="16">
        <f>+H44-H6-H40</f>
        <v>-47.823676418279092</v>
      </c>
      <c r="I92" s="37"/>
      <c r="J92" s="37"/>
      <c r="K92" s="16">
        <f>+K44-K6-K40</f>
        <v>-451.91080404995159</v>
      </c>
      <c r="L92" s="37"/>
      <c r="M92" s="37"/>
      <c r="N92" s="16">
        <f>+N44-N6-N40</f>
        <v>-1846.1437968846267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47" priority="47" stopIfTrue="1"/>
    <cfRule type="duplicateValues" dxfId="46" priority="48" stopIfTrue="1"/>
  </conditionalFormatting>
  <conditionalFormatting sqref="D5">
    <cfRule type="duplicateValues" dxfId="45" priority="45" stopIfTrue="1"/>
    <cfRule type="duplicateValues" dxfId="44" priority="46" stopIfTrue="1"/>
  </conditionalFormatting>
  <conditionalFormatting sqref="E5">
    <cfRule type="duplicateValues" dxfId="43" priority="43" stopIfTrue="1"/>
    <cfRule type="duplicateValues" dxfId="42" priority="44" stopIfTrue="1"/>
  </conditionalFormatting>
  <conditionalFormatting sqref="C43">
    <cfRule type="duplicateValues" dxfId="41" priority="41" stopIfTrue="1"/>
    <cfRule type="duplicateValues" dxfId="40" priority="42" stopIfTrue="1"/>
  </conditionalFormatting>
  <conditionalFormatting sqref="D43">
    <cfRule type="duplicateValues" dxfId="39" priority="39" stopIfTrue="1"/>
    <cfRule type="duplicateValues" dxfId="38" priority="40" stopIfTrue="1"/>
  </conditionalFormatting>
  <conditionalFormatting sqref="E43">
    <cfRule type="duplicateValues" dxfId="37" priority="37" stopIfTrue="1"/>
    <cfRule type="duplicateValues" dxfId="36" priority="38" stopIfTrue="1"/>
  </conditionalFormatting>
  <conditionalFormatting sqref="F5">
    <cfRule type="duplicateValues" dxfId="35" priority="35" stopIfTrue="1"/>
    <cfRule type="duplicateValues" dxfId="34" priority="36" stopIfTrue="1"/>
  </conditionalFormatting>
  <conditionalFormatting sqref="G5">
    <cfRule type="duplicateValues" dxfId="33" priority="33" stopIfTrue="1"/>
    <cfRule type="duplicateValues" dxfId="32" priority="34" stopIfTrue="1"/>
  </conditionalFormatting>
  <conditionalFormatting sqref="H5">
    <cfRule type="duplicateValues" dxfId="31" priority="31" stopIfTrue="1"/>
    <cfRule type="duplicateValues" dxfId="30" priority="32" stopIfTrue="1"/>
  </conditionalFormatting>
  <conditionalFormatting sqref="I5">
    <cfRule type="duplicateValues" dxfId="29" priority="29" stopIfTrue="1"/>
    <cfRule type="duplicateValues" dxfId="28" priority="30" stopIfTrue="1"/>
  </conditionalFormatting>
  <conditionalFormatting sqref="J5">
    <cfRule type="duplicateValues" dxfId="27" priority="27" stopIfTrue="1"/>
    <cfRule type="duplicateValues" dxfId="26" priority="28" stopIfTrue="1"/>
  </conditionalFormatting>
  <conditionalFormatting sqref="K5">
    <cfRule type="duplicateValues" dxfId="25" priority="25" stopIfTrue="1"/>
    <cfRule type="duplicateValues" dxfId="24" priority="26" stopIfTrue="1"/>
  </conditionalFormatting>
  <conditionalFormatting sqref="L5">
    <cfRule type="duplicateValues" dxfId="23" priority="23" stopIfTrue="1"/>
    <cfRule type="duplicateValues" dxfId="22" priority="24" stopIfTrue="1"/>
  </conditionalFormatting>
  <conditionalFormatting sqref="M5">
    <cfRule type="duplicateValues" dxfId="21" priority="21" stopIfTrue="1"/>
    <cfRule type="duplicateValues" dxfId="20" priority="22" stopIfTrue="1"/>
  </conditionalFormatting>
  <conditionalFormatting sqref="N5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2024-10-02T15:11:28Z</dcterms:created>
  <dcterms:modified xsi:type="dcterms:W3CDTF">2024-10-02T15:11:47Z</dcterms:modified>
</cp:coreProperties>
</file>