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D03289E6-4EDF-4A62-A3B4-EBC0B22FCF89}" xr6:coauthVersionLast="47" xr6:coauthVersionMax="47" xr10:uidLastSave="{00000000-0000-0000-0000-000000000000}"/>
  <bookViews>
    <workbookView xWindow="-120" yWindow="-120" windowWidth="29040" windowHeight="17520" xr2:uid="{97988039-6FE3-4176-B954-C2B515DA03D3}"/>
  </bookViews>
  <sheets>
    <sheet name="IIP_2025" sheetId="1" r:id="rId1"/>
  </sheets>
  <definedNames>
    <definedName name="_xlnm._FilterDatabase" localSheetId="0" hidden="1">IIP_2025!$A$6:$WSB$48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G34" i="1"/>
  <c r="F34" i="1"/>
  <c r="H34" i="1" s="1"/>
  <c r="D34" i="1"/>
  <c r="E34" i="1" s="1"/>
  <c r="C34" i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J29" i="1"/>
  <c r="I29" i="1"/>
  <c r="K29" i="1" s="1"/>
  <c r="G29" i="1"/>
  <c r="F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J24" i="1"/>
  <c r="I24" i="1"/>
  <c r="K24" i="1" s="1"/>
  <c r="G24" i="1"/>
  <c r="F24" i="1"/>
  <c r="D24" i="1"/>
  <c r="C24" i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L19" i="1"/>
  <c r="N19" i="1" s="1"/>
  <c r="J19" i="1"/>
  <c r="J18" i="1" s="1"/>
  <c r="I19" i="1"/>
  <c r="G19" i="1"/>
  <c r="G18" i="1" s="1"/>
  <c r="F19" i="1"/>
  <c r="D19" i="1"/>
  <c r="C19" i="1"/>
  <c r="F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L13" i="1"/>
  <c r="J13" i="1"/>
  <c r="I13" i="1"/>
  <c r="G13" i="1"/>
  <c r="F13" i="1"/>
  <c r="H13" i="1" s="1"/>
  <c r="D13" i="1"/>
  <c r="D7" i="1" s="1"/>
  <c r="C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J8" i="1"/>
  <c r="J7" i="1" s="1"/>
  <c r="I8" i="1"/>
  <c r="I7" i="1" s="1"/>
  <c r="G8" i="1"/>
  <c r="G7" i="1" s="1"/>
  <c r="F8" i="1"/>
  <c r="D8" i="1"/>
  <c r="C8" i="1"/>
  <c r="E8" i="1" s="1"/>
  <c r="G6" i="1" l="1"/>
  <c r="C18" i="1"/>
  <c r="E13" i="1"/>
  <c r="H19" i="1"/>
  <c r="M18" i="1"/>
  <c r="H29" i="1"/>
  <c r="H18" i="1"/>
  <c r="H24" i="1"/>
  <c r="H8" i="1"/>
  <c r="N13" i="1"/>
  <c r="J6" i="1"/>
  <c r="E29" i="1"/>
  <c r="N8" i="1"/>
  <c r="K34" i="1"/>
  <c r="D18" i="1"/>
  <c r="N29" i="1"/>
  <c r="E24" i="1"/>
  <c r="N24" i="1"/>
  <c r="M7" i="1"/>
  <c r="M6" i="1" s="1"/>
  <c r="K13" i="1"/>
  <c r="K19" i="1"/>
  <c r="K7" i="1"/>
  <c r="C7" i="1"/>
  <c r="F7" i="1"/>
  <c r="I18" i="1"/>
  <c r="K18" i="1" s="1"/>
  <c r="L18" i="1"/>
  <c r="N18" i="1" s="1"/>
  <c r="L7" i="1"/>
  <c r="K8" i="1"/>
  <c r="E19" i="1"/>
  <c r="I6" i="1" l="1"/>
  <c r="K6" i="1" s="1"/>
  <c r="E18" i="1"/>
  <c r="D6" i="1"/>
  <c r="N7" i="1"/>
  <c r="L6" i="1"/>
  <c r="N6" i="1" s="1"/>
  <c r="F6" i="1"/>
  <c r="H6" i="1" s="1"/>
  <c r="H7" i="1"/>
  <c r="E7" i="1"/>
  <c r="C6" i="1"/>
  <c r="E6" i="1" s="1"/>
</calcChain>
</file>

<file path=xl/sharedStrings.xml><?xml version="1.0" encoding="utf-8"?>
<sst xmlns="http://schemas.openxmlformats.org/spreadsheetml/2006/main" count="102" uniqueCount="73">
  <si>
    <t>International investment position</t>
  </si>
  <si>
    <t>(mil. EUR)</t>
  </si>
  <si>
    <t>Q1</t>
  </si>
  <si>
    <t>Q2</t>
  </si>
  <si>
    <t>Q3</t>
  </si>
  <si>
    <t>Q4</t>
  </si>
  <si>
    <t>Assets</t>
  </si>
  <si>
    <t>Liabilities</t>
  </si>
  <si>
    <t>Net</t>
  </si>
  <si>
    <t>0.</t>
  </si>
  <si>
    <t>International Investment Position</t>
  </si>
  <si>
    <t>1.</t>
  </si>
  <si>
    <t>Direct investment</t>
  </si>
  <si>
    <t>1.1</t>
  </si>
  <si>
    <t>Equity capital and reinvested earning</t>
  </si>
  <si>
    <t>1.1.S1</t>
  </si>
  <si>
    <t>Central bank</t>
  </si>
  <si>
    <t>1.1.S2</t>
  </si>
  <si>
    <t>Other MFIs</t>
  </si>
  <si>
    <t>1.1.S3</t>
  </si>
  <si>
    <t>General government</t>
  </si>
  <si>
    <t>1.1.S4</t>
  </si>
  <si>
    <t>Other sectors</t>
  </si>
  <si>
    <t>1.2</t>
  </si>
  <si>
    <t>Debt instruments</t>
  </si>
  <si>
    <t>1.2.S1</t>
  </si>
  <si>
    <t>1.2.S2</t>
  </si>
  <si>
    <t>1.2.S3</t>
  </si>
  <si>
    <t>1.2.S4</t>
  </si>
  <si>
    <t>2.</t>
  </si>
  <si>
    <t>Portfolio investment</t>
  </si>
  <si>
    <t>2.1</t>
  </si>
  <si>
    <t>Equity Securities</t>
  </si>
  <si>
    <t>2.1.S1</t>
  </si>
  <si>
    <t>2.1.S2</t>
  </si>
  <si>
    <t>2.1.S3</t>
  </si>
  <si>
    <t>2.1.S4</t>
  </si>
  <si>
    <t>2.2</t>
  </si>
  <si>
    <t>Debt securities</t>
  </si>
  <si>
    <t>2.2.S1</t>
  </si>
  <si>
    <t>2.2.S2</t>
  </si>
  <si>
    <t>2.2.S3</t>
  </si>
  <si>
    <t>2.2.S4</t>
  </si>
  <si>
    <t>3.</t>
  </si>
  <si>
    <t>Financial derivatives</t>
  </si>
  <si>
    <t>3.S1</t>
  </si>
  <si>
    <t>3.S2</t>
  </si>
  <si>
    <t>3.S3</t>
  </si>
  <si>
    <t>3.S4</t>
  </si>
  <si>
    <t>4.</t>
  </si>
  <si>
    <t>Other investment</t>
  </si>
  <si>
    <t>by sectors</t>
  </si>
  <si>
    <t>4.S1</t>
  </si>
  <si>
    <t>4.S2</t>
  </si>
  <si>
    <t>4.S3</t>
  </si>
  <si>
    <t>4.S4</t>
  </si>
  <si>
    <t>by financial instruments</t>
  </si>
  <si>
    <t>4.1</t>
  </si>
  <si>
    <t>Other equity</t>
  </si>
  <si>
    <t>4.2</t>
  </si>
  <si>
    <t>Currency and deposits</t>
  </si>
  <si>
    <t>4.3</t>
  </si>
  <si>
    <t>Loans</t>
  </si>
  <si>
    <t>4.4</t>
  </si>
  <si>
    <t>Insurance, pension and standardised guarantee schemes</t>
  </si>
  <si>
    <t>4.5</t>
  </si>
  <si>
    <t>Trade credits and advances</t>
  </si>
  <si>
    <t>4.6</t>
  </si>
  <si>
    <t>Other accounts receivable/payable</t>
  </si>
  <si>
    <t>4.7</t>
  </si>
  <si>
    <t>SDRs</t>
  </si>
  <si>
    <t>5.</t>
  </si>
  <si>
    <t>Reserve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</si>
</sst>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A9AEF104-25EA-4577-AC3D-8D55428B690B}"/>
    <cellStyle name="Normal 7" xfId="1" xr:uid="{83010610-BB26-4233-8C7C-0FA0143952C4}"/>
    <cellStyle name="Normal_Booklet 2011_euro17_WGES_2011_280" xfId="2" xr:uid="{29CA8DBD-7BA9-40FB-9B28-ADED1C65C9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99D87-605C-44D1-98A3-B2AA9225E250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2025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128142.61891547707</v>
      </c>
      <c r="D6" s="15">
        <f>+D7+D18+D29+D34</f>
        <v>201430.70291884459</v>
      </c>
      <c r="E6" s="15">
        <f>+C6-D6</f>
        <v>-73288.084003367519</v>
      </c>
      <c r="F6" s="15">
        <f>+F7+F18+F29+F34+F48</f>
        <v>131087.38691424503</v>
      </c>
      <c r="G6" s="15">
        <f>+G7+G18+G29+G34</f>
        <v>204573.18810951713</v>
      </c>
      <c r="H6" s="15">
        <f>+F6-G6</f>
        <v>-73485.801195272099</v>
      </c>
      <c r="I6" s="15">
        <f>+I7+I18+I29+I34+I48</f>
        <v>131684.98810553047</v>
      </c>
      <c r="J6" s="15">
        <f>+J7+J18+J29+J34</f>
        <v>203919.4194273657</v>
      </c>
      <c r="K6" s="15">
        <f>+I6-J6</f>
        <v>-72234.431321835233</v>
      </c>
      <c r="L6" s="15">
        <f>+L7+L18+L29+L34+L48</f>
        <v>130230.56015939526</v>
      </c>
      <c r="M6" s="15">
        <f>+M7+M18+M29+M34</f>
        <v>201908.85789227148</v>
      </c>
      <c r="N6" s="15">
        <f>+L6-M6</f>
        <v>-71678.297732876221</v>
      </c>
    </row>
    <row r="7" spans="1:14" s="16" customFormat="1" x14ac:dyDescent="0.25">
      <c r="A7" s="13" t="s">
        <v>11</v>
      </c>
      <c r="B7" s="17" t="s">
        <v>12</v>
      </c>
      <c r="C7" s="15">
        <f>+C8+C13</f>
        <v>22572.839985680002</v>
      </c>
      <c r="D7" s="15">
        <f>+D8+D13</f>
        <v>79000.410605841913</v>
      </c>
      <c r="E7" s="15">
        <f t="shared" ref="E7:E48" si="0">+C7-D7</f>
        <v>-56427.57062016191</v>
      </c>
      <c r="F7" s="15">
        <f>+F8+F13</f>
        <v>22566.007949990002</v>
      </c>
      <c r="G7" s="15">
        <f>+G8+G13</f>
        <v>79630.867575401906</v>
      </c>
      <c r="H7" s="15">
        <f t="shared" ref="H7:H34" si="1">+F7-G7</f>
        <v>-57064.859625411904</v>
      </c>
      <c r="I7" s="15">
        <f>+I8+I13</f>
        <v>22585.57634548</v>
      </c>
      <c r="J7" s="15">
        <f>+J8+J13</f>
        <v>79947.765865971902</v>
      </c>
      <c r="K7" s="15">
        <f t="shared" ref="K7:K34" si="2">+I7-J7</f>
        <v>-57362.189520491898</v>
      </c>
      <c r="L7" s="15">
        <f>+L8+L13</f>
        <v>22164.349690389998</v>
      </c>
      <c r="M7" s="15">
        <f>+M8+M13</f>
        <v>80028.501834591909</v>
      </c>
      <c r="N7" s="15">
        <f t="shared" ref="N7:N34" si="3">+L7-M7</f>
        <v>-57864.152144201915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4562.8923399999994</v>
      </c>
      <c r="D8" s="15">
        <f>SUM(D9:D12)</f>
        <v>60873.56572124191</v>
      </c>
      <c r="E8" s="15">
        <f t="shared" si="0"/>
        <v>-56310.673381241912</v>
      </c>
      <c r="F8" s="15">
        <f>SUM(F9:F12)</f>
        <v>4590.2978000000003</v>
      </c>
      <c r="G8" s="15">
        <f>SUM(G9:G12)</f>
        <v>61090.52166124191</v>
      </c>
      <c r="H8" s="15">
        <f t="shared" si="1"/>
        <v>-56500.22386124191</v>
      </c>
      <c r="I8" s="15">
        <f>SUM(I9:I12)</f>
        <v>4635.4367999999995</v>
      </c>
      <c r="J8" s="15">
        <f>SUM(J9:J12)</f>
        <v>61569.327730141908</v>
      </c>
      <c r="K8" s="15">
        <f t="shared" si="2"/>
        <v>-56933.890930141904</v>
      </c>
      <c r="L8" s="15">
        <f>SUM(L9:L12)</f>
        <v>4648.0274099999997</v>
      </c>
      <c r="M8" s="15">
        <f>SUM(M9:M12)</f>
        <v>62094.052116141902</v>
      </c>
      <c r="N8" s="15">
        <f t="shared" si="3"/>
        <v>-57446.0247061419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443.68534000000005</v>
      </c>
      <c r="D10" s="20">
        <v>12795.280940000002</v>
      </c>
      <c r="E10" s="15">
        <f t="shared" si="0"/>
        <v>-12351.595600000002</v>
      </c>
      <c r="F10" s="20">
        <v>455.62880000000001</v>
      </c>
      <c r="G10" s="20">
        <v>12808.705500000002</v>
      </c>
      <c r="H10" s="15">
        <f t="shared" si="1"/>
        <v>-12353.076700000001</v>
      </c>
      <c r="I10" s="20">
        <v>470.35579999999999</v>
      </c>
      <c r="J10" s="20">
        <v>13096.857620000002</v>
      </c>
      <c r="K10" s="15">
        <f t="shared" si="2"/>
        <v>-12626.501820000003</v>
      </c>
      <c r="L10" s="20">
        <v>484.69241</v>
      </c>
      <c r="M10" s="20">
        <v>13172.273590000001</v>
      </c>
      <c r="N10" s="15">
        <f t="shared" si="3"/>
        <v>-12687.581180000001</v>
      </c>
    </row>
    <row r="11" spans="1:14" s="21" customFormat="1" x14ac:dyDescent="0.25">
      <c r="A11" s="13" t="s">
        <v>19</v>
      </c>
      <c r="B11" s="19" t="s">
        <v>20</v>
      </c>
      <c r="C11" s="20">
        <v>14.186</v>
      </c>
      <c r="D11" s="20">
        <v>0</v>
      </c>
      <c r="E11" s="15">
        <f t="shared" si="0"/>
        <v>14.186</v>
      </c>
      <c r="F11" s="20">
        <v>14.186</v>
      </c>
      <c r="G11" s="20">
        <v>0</v>
      </c>
      <c r="H11" s="15">
        <f t="shared" si="1"/>
        <v>14.186</v>
      </c>
      <c r="I11" s="20">
        <v>14.186</v>
      </c>
      <c r="J11" s="20">
        <v>0</v>
      </c>
      <c r="K11" s="15">
        <f t="shared" si="2"/>
        <v>14.186</v>
      </c>
      <c r="L11" s="20">
        <v>14.186</v>
      </c>
      <c r="M11" s="20">
        <v>0</v>
      </c>
      <c r="N11" s="15">
        <f t="shared" si="3"/>
        <v>14.186</v>
      </c>
    </row>
    <row r="12" spans="1:14" s="21" customFormat="1" x14ac:dyDescent="0.25">
      <c r="A12" s="13" t="s">
        <v>21</v>
      </c>
      <c r="B12" s="19" t="s">
        <v>22</v>
      </c>
      <c r="C12" s="20">
        <v>4105.0209999999997</v>
      </c>
      <c r="D12" s="20">
        <v>48078.284781241906</v>
      </c>
      <c r="E12" s="15">
        <f t="shared" si="0"/>
        <v>-43973.263781241905</v>
      </c>
      <c r="F12" s="20">
        <v>4120.4830000000002</v>
      </c>
      <c r="G12" s="20">
        <v>48281.816161241906</v>
      </c>
      <c r="H12" s="15">
        <f t="shared" si="1"/>
        <v>-44161.333161241906</v>
      </c>
      <c r="I12" s="20">
        <v>4150.8949999999995</v>
      </c>
      <c r="J12" s="20">
        <v>48472.470110141905</v>
      </c>
      <c r="K12" s="15">
        <f t="shared" si="2"/>
        <v>-44321.575110141908</v>
      </c>
      <c r="L12" s="20">
        <v>4149.1489999999994</v>
      </c>
      <c r="M12" s="20">
        <v>48921.778526141905</v>
      </c>
      <c r="N12" s="15">
        <f t="shared" si="3"/>
        <v>-44772.629526141907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18009.947645680004</v>
      </c>
      <c r="D13" s="15">
        <f>SUM(D14:D17)</f>
        <v>18126.844884599999</v>
      </c>
      <c r="E13" s="15">
        <f t="shared" si="0"/>
        <v>-116.89723891999529</v>
      </c>
      <c r="F13" s="15">
        <f>SUM(F14:F17)</f>
        <v>17975.710149990002</v>
      </c>
      <c r="G13" s="15">
        <f>SUM(G14:G17)</f>
        <v>18540.345914159996</v>
      </c>
      <c r="H13" s="15">
        <f t="shared" si="1"/>
        <v>-564.63576416999422</v>
      </c>
      <c r="I13" s="15">
        <f>SUM(I14:I17)</f>
        <v>17950.13954548</v>
      </c>
      <c r="J13" s="15">
        <f>SUM(J14:J17)</f>
        <v>18378.438135829998</v>
      </c>
      <c r="K13" s="15">
        <f t="shared" si="2"/>
        <v>-428.29859034999754</v>
      </c>
      <c r="L13" s="15">
        <f>SUM(L14:L17)</f>
        <v>17516.322280389999</v>
      </c>
      <c r="M13" s="15">
        <f>SUM(M14:M17)</f>
        <v>17934.44971845</v>
      </c>
      <c r="N13" s="15">
        <f t="shared" si="3"/>
        <v>-418.12743806000071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0.104</v>
      </c>
      <c r="D16" s="20">
        <v>0</v>
      </c>
      <c r="E16" s="15">
        <f t="shared" si="0"/>
        <v>0.104</v>
      </c>
      <c r="F16" s="20">
        <v>0.104</v>
      </c>
      <c r="G16" s="20">
        <v>0</v>
      </c>
      <c r="H16" s="15">
        <f t="shared" si="1"/>
        <v>0.104</v>
      </c>
      <c r="I16" s="20">
        <v>0.104</v>
      </c>
      <c r="J16" s="20">
        <v>0</v>
      </c>
      <c r="K16" s="15">
        <f t="shared" si="2"/>
        <v>0.104</v>
      </c>
      <c r="L16" s="20">
        <v>0.104</v>
      </c>
      <c r="M16" s="20">
        <v>0</v>
      </c>
      <c r="N16" s="15">
        <f t="shared" si="3"/>
        <v>0.104</v>
      </c>
    </row>
    <row r="17" spans="1:14" s="21" customFormat="1" x14ac:dyDescent="0.25">
      <c r="A17" s="13" t="s">
        <v>28</v>
      </c>
      <c r="B17" s="19" t="s">
        <v>22</v>
      </c>
      <c r="C17" s="20">
        <v>18009.843645680005</v>
      </c>
      <c r="D17" s="20">
        <v>18126.844884599999</v>
      </c>
      <c r="E17" s="15">
        <f t="shared" si="0"/>
        <v>-117.00123891999465</v>
      </c>
      <c r="F17" s="20">
        <v>17975.606149990002</v>
      </c>
      <c r="G17" s="20">
        <v>18540.345914159996</v>
      </c>
      <c r="H17" s="15">
        <f t="shared" si="1"/>
        <v>-564.73976416999358</v>
      </c>
      <c r="I17" s="20">
        <v>17950.035545480001</v>
      </c>
      <c r="J17" s="20">
        <v>18378.438135829998</v>
      </c>
      <c r="K17" s="15">
        <f t="shared" si="2"/>
        <v>-428.4025903499969</v>
      </c>
      <c r="L17" s="20">
        <v>17516.21828039</v>
      </c>
      <c r="M17" s="20">
        <v>17934.44971845</v>
      </c>
      <c r="N17" s="15">
        <f t="shared" si="3"/>
        <v>-418.23143806000007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61995.100000000006</v>
      </c>
      <c r="D18" s="15">
        <f>+D19+D24</f>
        <v>53028.100000000006</v>
      </c>
      <c r="E18" s="15">
        <f t="shared" si="0"/>
        <v>8967</v>
      </c>
      <c r="F18" s="15">
        <f>+F19+F24</f>
        <v>64101.200000000004</v>
      </c>
      <c r="G18" s="15">
        <f>+G19+G24</f>
        <v>53897.500000000007</v>
      </c>
      <c r="H18" s="15">
        <f t="shared" si="1"/>
        <v>10203.699999999997</v>
      </c>
      <c r="I18" s="15">
        <f>+I19+I24</f>
        <v>66317.700000000012</v>
      </c>
      <c r="J18" s="15">
        <f>+J19+J24</f>
        <v>55695</v>
      </c>
      <c r="K18" s="15">
        <f t="shared" si="2"/>
        <v>10622.700000000012</v>
      </c>
      <c r="L18" s="15">
        <f>+L19+L24</f>
        <v>68764.399999999994</v>
      </c>
      <c r="M18" s="15">
        <f>+M19+M24</f>
        <v>57299.4</v>
      </c>
      <c r="N18" s="15">
        <f t="shared" si="3"/>
        <v>11464.999999999993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26372.300000000003</v>
      </c>
      <c r="D19" s="15">
        <f>SUM(D20:D23)</f>
        <v>811.30000000000007</v>
      </c>
      <c r="E19" s="15">
        <f t="shared" si="0"/>
        <v>25561.000000000004</v>
      </c>
      <c r="F19" s="15">
        <f>SUM(F20:F23)</f>
        <v>28371.9</v>
      </c>
      <c r="G19" s="15">
        <f>SUM(G20:G23)</f>
        <v>844</v>
      </c>
      <c r="H19" s="15">
        <f t="shared" si="1"/>
        <v>27527.9</v>
      </c>
      <c r="I19" s="15">
        <f>SUM(I20:I23)</f>
        <v>31516.1</v>
      </c>
      <c r="J19" s="15">
        <f>SUM(J20:J23)</f>
        <v>902.8</v>
      </c>
      <c r="K19" s="15">
        <f t="shared" si="2"/>
        <v>30613.3</v>
      </c>
      <c r="L19" s="15">
        <f>SUM(L20:L23)</f>
        <v>33580.199999999997</v>
      </c>
      <c r="M19" s="15">
        <f>SUM(M20:M23)</f>
        <v>302.79999999999995</v>
      </c>
      <c r="N19" s="15">
        <f t="shared" si="3"/>
        <v>33277.399999999994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226.2</v>
      </c>
      <c r="D21" s="20">
        <v>0</v>
      </c>
      <c r="E21" s="15">
        <f t="shared" si="0"/>
        <v>226.2</v>
      </c>
      <c r="F21" s="20">
        <v>192.3</v>
      </c>
      <c r="G21" s="20">
        <v>0</v>
      </c>
      <c r="H21" s="15">
        <f t="shared" si="1"/>
        <v>192.3</v>
      </c>
      <c r="I21" s="20">
        <v>165.1</v>
      </c>
      <c r="J21" s="20">
        <v>0</v>
      </c>
      <c r="K21" s="15">
        <f t="shared" si="2"/>
        <v>165.1</v>
      </c>
      <c r="L21" s="20">
        <v>50.2</v>
      </c>
      <c r="M21" s="20">
        <v>0</v>
      </c>
      <c r="N21" s="15">
        <f t="shared" si="3"/>
        <v>50.2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26146.100000000002</v>
      </c>
      <c r="D23" s="20">
        <v>811.30000000000007</v>
      </c>
      <c r="E23" s="15">
        <f t="shared" si="0"/>
        <v>25334.800000000003</v>
      </c>
      <c r="F23" s="20">
        <v>28179.600000000002</v>
      </c>
      <c r="G23" s="20">
        <v>844</v>
      </c>
      <c r="H23" s="15">
        <f t="shared" si="1"/>
        <v>27335.600000000002</v>
      </c>
      <c r="I23" s="20">
        <v>31351</v>
      </c>
      <c r="J23" s="20">
        <v>902.8</v>
      </c>
      <c r="K23" s="15">
        <f t="shared" si="2"/>
        <v>30448.2</v>
      </c>
      <c r="L23" s="20">
        <v>33530</v>
      </c>
      <c r="M23" s="20">
        <v>302.79999999999995</v>
      </c>
      <c r="N23" s="15">
        <f t="shared" si="3"/>
        <v>33227.199999999997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35622.800000000003</v>
      </c>
      <c r="D24" s="15">
        <f>SUM(D25:D28)</f>
        <v>52216.800000000003</v>
      </c>
      <c r="E24" s="15">
        <f t="shared" si="0"/>
        <v>-16594</v>
      </c>
      <c r="F24" s="15">
        <f>SUM(F25:F28)</f>
        <v>35729.300000000003</v>
      </c>
      <c r="G24" s="15">
        <f>SUM(G25:G28)</f>
        <v>53053.500000000007</v>
      </c>
      <c r="H24" s="15">
        <f t="shared" si="1"/>
        <v>-17324.200000000004</v>
      </c>
      <c r="I24" s="15">
        <f>SUM(I25:I28)</f>
        <v>34801.600000000006</v>
      </c>
      <c r="J24" s="15">
        <f>SUM(J25:J28)</f>
        <v>54792.2</v>
      </c>
      <c r="K24" s="15">
        <f t="shared" si="2"/>
        <v>-19990.599999999991</v>
      </c>
      <c r="L24" s="15">
        <f>SUM(L25:L28)</f>
        <v>35184.200000000004</v>
      </c>
      <c r="M24" s="15">
        <f>SUM(M25:M28)</f>
        <v>56996.6</v>
      </c>
      <c r="N24" s="15">
        <f t="shared" si="3"/>
        <v>-21812.399999999994</v>
      </c>
    </row>
    <row r="25" spans="1:14" s="21" customFormat="1" x14ac:dyDescent="0.25">
      <c r="A25" s="13" t="s">
        <v>39</v>
      </c>
      <c r="B25" s="19" t="s">
        <v>16</v>
      </c>
      <c r="C25" s="20">
        <v>23091.4</v>
      </c>
      <c r="D25" s="20">
        <v>0</v>
      </c>
      <c r="E25" s="15">
        <f t="shared" si="0"/>
        <v>23091.4</v>
      </c>
      <c r="F25" s="20">
        <v>22418</v>
      </c>
      <c r="G25" s="20">
        <v>0</v>
      </c>
      <c r="H25" s="15">
        <f t="shared" si="1"/>
        <v>22418</v>
      </c>
      <c r="I25" s="20">
        <v>20862</v>
      </c>
      <c r="J25" s="20">
        <v>0</v>
      </c>
      <c r="K25" s="15">
        <f t="shared" si="2"/>
        <v>20862</v>
      </c>
      <c r="L25" s="20">
        <v>20732.300000000003</v>
      </c>
      <c r="M25" s="20">
        <v>0</v>
      </c>
      <c r="N25" s="15">
        <f t="shared" si="3"/>
        <v>20732.300000000003</v>
      </c>
    </row>
    <row r="26" spans="1:14" s="21" customFormat="1" x14ac:dyDescent="0.25">
      <c r="A26" s="13" t="s">
        <v>40</v>
      </c>
      <c r="B26" s="19" t="s">
        <v>18</v>
      </c>
      <c r="C26" s="20">
        <v>3798.3999999999996</v>
      </c>
      <c r="D26" s="20">
        <v>10189.4</v>
      </c>
      <c r="E26" s="15">
        <f t="shared" si="0"/>
        <v>-6391</v>
      </c>
      <c r="F26" s="20">
        <v>4812.2000000000007</v>
      </c>
      <c r="G26" s="20">
        <v>10864.4</v>
      </c>
      <c r="H26" s="15">
        <f t="shared" si="1"/>
        <v>-6052.1999999999989</v>
      </c>
      <c r="I26" s="20">
        <v>5439.7</v>
      </c>
      <c r="J26" s="20">
        <v>11871</v>
      </c>
      <c r="K26" s="15">
        <f t="shared" si="2"/>
        <v>-6431.3</v>
      </c>
      <c r="L26" s="20">
        <v>5524</v>
      </c>
      <c r="M26" s="20">
        <v>11961.3</v>
      </c>
      <c r="N26" s="15">
        <f t="shared" si="3"/>
        <v>-6437.2999999999993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39668.9</v>
      </c>
      <c r="E27" s="15">
        <f t="shared" si="0"/>
        <v>-39668.9</v>
      </c>
      <c r="F27" s="20">
        <v>0</v>
      </c>
      <c r="G27" s="20">
        <v>39880.700000000004</v>
      </c>
      <c r="H27" s="15">
        <f t="shared" si="1"/>
        <v>-39880.700000000004</v>
      </c>
      <c r="I27" s="20">
        <v>0</v>
      </c>
      <c r="J27" s="20">
        <v>40514.1</v>
      </c>
      <c r="K27" s="15">
        <f t="shared" si="2"/>
        <v>-40514.1</v>
      </c>
      <c r="L27" s="20">
        <v>0</v>
      </c>
      <c r="M27" s="20">
        <v>41925.9</v>
      </c>
      <c r="N27" s="15">
        <f t="shared" si="3"/>
        <v>-41925.9</v>
      </c>
    </row>
    <row r="28" spans="1:14" s="21" customFormat="1" x14ac:dyDescent="0.25">
      <c r="A28" s="13" t="s">
        <v>42</v>
      </c>
      <c r="B28" s="19" t="s">
        <v>22</v>
      </c>
      <c r="C28" s="20">
        <v>8733</v>
      </c>
      <c r="D28" s="20">
        <v>2358.5</v>
      </c>
      <c r="E28" s="15">
        <f t="shared" si="0"/>
        <v>6374.5</v>
      </c>
      <c r="F28" s="20">
        <v>8499.1</v>
      </c>
      <c r="G28" s="20">
        <v>2308.4</v>
      </c>
      <c r="H28" s="15">
        <f t="shared" si="1"/>
        <v>6190.7000000000007</v>
      </c>
      <c r="I28" s="20">
        <v>8499.9000000000015</v>
      </c>
      <c r="J28" s="20">
        <v>2407.1</v>
      </c>
      <c r="K28" s="15">
        <f t="shared" si="2"/>
        <v>6092.8000000000011</v>
      </c>
      <c r="L28" s="20">
        <v>8927.9</v>
      </c>
      <c r="M28" s="20">
        <v>3109.4</v>
      </c>
      <c r="N28" s="15">
        <f t="shared" si="3"/>
        <v>5818.5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933.86504118059986</v>
      </c>
      <c r="D29" s="15">
        <f>SUM(D30:D33)</f>
        <v>1419.3646364826693</v>
      </c>
      <c r="E29" s="15">
        <f t="shared" si="0"/>
        <v>-485.49959530206945</v>
      </c>
      <c r="F29" s="15">
        <f>SUM(F30:F33)</f>
        <v>802.89978436050012</v>
      </c>
      <c r="G29" s="15">
        <f>SUM(G30:G33)</f>
        <v>1576.2070945252135</v>
      </c>
      <c r="H29" s="15">
        <f t="shared" si="1"/>
        <v>-773.30731016471339</v>
      </c>
      <c r="I29" s="15">
        <f>SUM(I30:I33)</f>
        <v>783.26785389650001</v>
      </c>
      <c r="J29" s="15">
        <f>SUM(J30:J33)</f>
        <v>1689.4248633438001</v>
      </c>
      <c r="K29" s="15">
        <f t="shared" si="2"/>
        <v>-906.15700944730008</v>
      </c>
      <c r="L29" s="15">
        <f>SUM(L30:L33)</f>
        <v>982.26532817809994</v>
      </c>
      <c r="M29" s="15">
        <f>SUM(M30:M33)</f>
        <v>1624.7463823096</v>
      </c>
      <c r="N29" s="15">
        <f t="shared" si="3"/>
        <v>-642.48105413150006</v>
      </c>
    </row>
    <row r="30" spans="1:14" s="21" customFormat="1" x14ac:dyDescent="0.25">
      <c r="A30" s="13" t="s">
        <v>45</v>
      </c>
      <c r="B30" s="19" t="s">
        <v>16</v>
      </c>
      <c r="C30" s="20">
        <v>185.7</v>
      </c>
      <c r="D30" s="20">
        <v>352.79999999999995</v>
      </c>
      <c r="E30" s="15">
        <f t="shared" si="0"/>
        <v>-167.09999999999997</v>
      </c>
      <c r="F30" s="20">
        <v>199.60000000000002</v>
      </c>
      <c r="G30" s="20">
        <v>444.4</v>
      </c>
      <c r="H30" s="15">
        <f t="shared" si="1"/>
        <v>-244.79999999999995</v>
      </c>
      <c r="I30" s="20">
        <v>208.70000000000002</v>
      </c>
      <c r="J30" s="20">
        <v>484.40000000000003</v>
      </c>
      <c r="K30" s="15">
        <f t="shared" si="2"/>
        <v>-275.70000000000005</v>
      </c>
      <c r="L30" s="20">
        <v>344.3</v>
      </c>
      <c r="M30" s="20">
        <v>612.9</v>
      </c>
      <c r="N30" s="15">
        <f t="shared" si="3"/>
        <v>-268.59999999999997</v>
      </c>
    </row>
    <row r="31" spans="1:14" s="21" customFormat="1" x14ac:dyDescent="0.25">
      <c r="A31" s="13" t="s">
        <v>46</v>
      </c>
      <c r="B31" s="19" t="s">
        <v>18</v>
      </c>
      <c r="C31" s="20">
        <v>504.69999999999993</v>
      </c>
      <c r="D31" s="20">
        <v>683.9</v>
      </c>
      <c r="E31" s="15">
        <f t="shared" si="0"/>
        <v>-179.20000000000005</v>
      </c>
      <c r="F31" s="20">
        <v>460.3</v>
      </c>
      <c r="G31" s="20">
        <v>688.9</v>
      </c>
      <c r="H31" s="15">
        <f t="shared" si="1"/>
        <v>-228.59999999999997</v>
      </c>
      <c r="I31" s="20">
        <v>464.8</v>
      </c>
      <c r="J31" s="20">
        <v>611.70000000000005</v>
      </c>
      <c r="K31" s="15">
        <f t="shared" si="2"/>
        <v>-146.90000000000003</v>
      </c>
      <c r="L31" s="20">
        <v>484.40000000000003</v>
      </c>
      <c r="M31" s="20">
        <v>536.4</v>
      </c>
      <c r="N31" s="15">
        <f t="shared" si="3"/>
        <v>-51.999999999999943</v>
      </c>
    </row>
    <row r="32" spans="1:14" s="21" customFormat="1" x14ac:dyDescent="0.25">
      <c r="A32" s="13" t="s">
        <v>47</v>
      </c>
      <c r="B32" s="19" t="s">
        <v>20</v>
      </c>
      <c r="C32" s="20">
        <v>18.1171405706</v>
      </c>
      <c r="D32" s="20">
        <v>74.641291102669697</v>
      </c>
      <c r="E32" s="15">
        <f t="shared" si="0"/>
        <v>-56.524150532069697</v>
      </c>
      <c r="F32" s="20">
        <v>43.892163810499994</v>
      </c>
      <c r="G32" s="20">
        <v>82.372954125213397</v>
      </c>
      <c r="H32" s="15">
        <f t="shared" si="1"/>
        <v>-38.480790314713403</v>
      </c>
      <c r="I32" s="20">
        <v>42.958100466499999</v>
      </c>
      <c r="J32" s="20">
        <v>79.031669603799998</v>
      </c>
      <c r="K32" s="15">
        <f t="shared" si="2"/>
        <v>-36.073569137299998</v>
      </c>
      <c r="L32" s="20">
        <v>43.035656128100001</v>
      </c>
      <c r="M32" s="20">
        <v>78.431065589599996</v>
      </c>
      <c r="N32" s="15">
        <f t="shared" si="3"/>
        <v>-35.395409461499995</v>
      </c>
    </row>
    <row r="33" spans="1:14" s="21" customFormat="1" x14ac:dyDescent="0.25">
      <c r="A33" s="13" t="s">
        <v>48</v>
      </c>
      <c r="B33" s="19" t="s">
        <v>22</v>
      </c>
      <c r="C33" s="20">
        <v>225.34790061000001</v>
      </c>
      <c r="D33" s="20">
        <v>308.02334537999997</v>
      </c>
      <c r="E33" s="15">
        <f t="shared" si="0"/>
        <v>-82.675444769999956</v>
      </c>
      <c r="F33" s="20">
        <v>99.107620550000007</v>
      </c>
      <c r="G33" s="20">
        <v>360.53414040000007</v>
      </c>
      <c r="H33" s="15">
        <f t="shared" si="1"/>
        <v>-261.42651985000009</v>
      </c>
      <c r="I33" s="20">
        <v>66.809753430000001</v>
      </c>
      <c r="J33" s="20">
        <v>514.29319373999999</v>
      </c>
      <c r="K33" s="15">
        <f t="shared" si="2"/>
        <v>-447.48344030999999</v>
      </c>
      <c r="L33" s="20">
        <v>110.52967204999999</v>
      </c>
      <c r="M33" s="20">
        <v>397.01531671999999</v>
      </c>
      <c r="N33" s="15">
        <f t="shared" si="3"/>
        <v>-286.48564467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28451.073888616444</v>
      </c>
      <c r="D34" s="15">
        <f>SUM(D36:D39)</f>
        <v>67982.827676519999</v>
      </c>
      <c r="E34" s="15">
        <f t="shared" si="0"/>
        <v>-39531.753787903552</v>
      </c>
      <c r="F34" s="15">
        <f>SUM(F36:F39)</f>
        <v>29092.179179894527</v>
      </c>
      <c r="G34" s="15">
        <f>SUM(G36:G39)</f>
        <v>69468.613439590001</v>
      </c>
      <c r="H34" s="15">
        <f t="shared" si="1"/>
        <v>-40376.434259695474</v>
      </c>
      <c r="I34" s="15">
        <f>SUM(I36:I39)</f>
        <v>26799.94390615396</v>
      </c>
      <c r="J34" s="15">
        <f>SUM(J36:J39)</f>
        <v>66587.228698049992</v>
      </c>
      <c r="K34" s="15">
        <f t="shared" si="2"/>
        <v>-39787.284791896032</v>
      </c>
      <c r="L34" s="15">
        <f>SUM(L36:L39)</f>
        <v>22912.345140827187</v>
      </c>
      <c r="M34" s="15">
        <f>SUM(M36:M39)</f>
        <v>62956.209675369995</v>
      </c>
      <c r="N34" s="15">
        <f t="shared" si="3"/>
        <v>-40043.864534542809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781.2</v>
      </c>
      <c r="D36" s="20">
        <v>35038.023000000001</v>
      </c>
      <c r="E36" s="15">
        <f t="shared" si="0"/>
        <v>-34256.823000000004</v>
      </c>
      <c r="F36" s="20">
        <v>1030.7</v>
      </c>
      <c r="G36" s="20">
        <v>36689.299999999996</v>
      </c>
      <c r="H36" s="15">
        <f t="shared" ref="H36:H39" si="4">+F36-G36</f>
        <v>-35658.6</v>
      </c>
      <c r="I36" s="20">
        <v>907</v>
      </c>
      <c r="J36" s="20">
        <v>34375.999999999993</v>
      </c>
      <c r="K36" s="15">
        <f t="shared" ref="K36:K39" si="5">+I36-J36</f>
        <v>-33468.999999999993</v>
      </c>
      <c r="L36" s="20">
        <v>918.6</v>
      </c>
      <c r="M36" s="20">
        <v>27865</v>
      </c>
      <c r="N36" s="15">
        <f t="shared" ref="N36:N39" si="6">+L36-M36</f>
        <v>-26946.400000000001</v>
      </c>
    </row>
    <row r="37" spans="1:14" s="21" customFormat="1" x14ac:dyDescent="0.25">
      <c r="A37" s="13" t="s">
        <v>53</v>
      </c>
      <c r="B37" s="19" t="s">
        <v>18</v>
      </c>
      <c r="C37" s="20">
        <v>9418.9</v>
      </c>
      <c r="D37" s="20">
        <v>15863.599999999999</v>
      </c>
      <c r="E37" s="15">
        <f t="shared" si="0"/>
        <v>-6444.6999999999989</v>
      </c>
      <c r="F37" s="20">
        <v>10412.699999999999</v>
      </c>
      <c r="G37" s="20">
        <v>15965.6</v>
      </c>
      <c r="H37" s="15">
        <f t="shared" si="4"/>
        <v>-5552.9000000000015</v>
      </c>
      <c r="I37" s="20">
        <v>9489.6999999999989</v>
      </c>
      <c r="J37" s="20">
        <v>16471.900000000001</v>
      </c>
      <c r="K37" s="15">
        <f t="shared" si="5"/>
        <v>-6982.2000000000025</v>
      </c>
      <c r="L37" s="20">
        <v>9379.6000000000022</v>
      </c>
      <c r="M37" s="20">
        <v>19989.799999999996</v>
      </c>
      <c r="N37" s="15">
        <f t="shared" si="6"/>
        <v>-10610.199999999993</v>
      </c>
    </row>
    <row r="38" spans="1:14" s="21" customFormat="1" x14ac:dyDescent="0.25">
      <c r="A38" s="13" t="s">
        <v>54</v>
      </c>
      <c r="B38" s="19" t="s">
        <v>20</v>
      </c>
      <c r="C38" s="20">
        <v>13648.205884996445</v>
      </c>
      <c r="D38" s="20">
        <v>5851.2323947700006</v>
      </c>
      <c r="E38" s="15">
        <f t="shared" si="0"/>
        <v>7796.9734902264445</v>
      </c>
      <c r="F38" s="20">
        <v>12762.564536504526</v>
      </c>
      <c r="G38" s="20">
        <v>5867.9261789000002</v>
      </c>
      <c r="H38" s="15">
        <f t="shared" si="4"/>
        <v>6894.6383576045255</v>
      </c>
      <c r="I38" s="20">
        <v>11700.298773253962</v>
      </c>
      <c r="J38" s="20">
        <v>5856.2103011600002</v>
      </c>
      <c r="K38" s="15">
        <f t="shared" si="5"/>
        <v>5844.0884720939621</v>
      </c>
      <c r="L38" s="20">
        <v>7998.3933319471871</v>
      </c>
      <c r="M38" s="20">
        <v>5852.0527226000004</v>
      </c>
      <c r="N38" s="15">
        <f t="shared" si="6"/>
        <v>2146.3406093471867</v>
      </c>
    </row>
    <row r="39" spans="1:14" s="21" customFormat="1" x14ac:dyDescent="0.25">
      <c r="A39" s="13" t="s">
        <v>55</v>
      </c>
      <c r="B39" s="19" t="s">
        <v>22</v>
      </c>
      <c r="C39" s="20">
        <v>4602.7680036199999</v>
      </c>
      <c r="D39" s="20">
        <v>11229.972281750001</v>
      </c>
      <c r="E39" s="15">
        <f t="shared" si="0"/>
        <v>-6627.2042781300006</v>
      </c>
      <c r="F39" s="20">
        <v>4886.2146433899998</v>
      </c>
      <c r="G39" s="20">
        <v>10945.787260690002</v>
      </c>
      <c r="H39" s="15">
        <f t="shared" si="4"/>
        <v>-6059.5726173000021</v>
      </c>
      <c r="I39" s="20">
        <v>4702.9451329000003</v>
      </c>
      <c r="J39" s="20">
        <v>9883.1183968900004</v>
      </c>
      <c r="K39" s="15">
        <f t="shared" si="5"/>
        <v>-5180.1732639900001</v>
      </c>
      <c r="L39" s="20">
        <v>4615.7518088799998</v>
      </c>
      <c r="M39" s="20">
        <v>9249.3569527700001</v>
      </c>
      <c r="N39" s="15">
        <f t="shared" si="6"/>
        <v>-4633.6051438900004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1275.4807499364438</v>
      </c>
      <c r="D41" s="20">
        <v>0</v>
      </c>
      <c r="E41" s="15">
        <f t="shared" si="0"/>
        <v>1275.4807499364438</v>
      </c>
      <c r="F41" s="20">
        <v>1271.522577444526</v>
      </c>
      <c r="G41" s="20">
        <v>0</v>
      </c>
      <c r="H41" s="15">
        <f t="shared" ref="H41:H48" si="7">+F41-G41</f>
        <v>1271.522577444526</v>
      </c>
      <c r="I41" s="20">
        <v>1274.1688141939615</v>
      </c>
      <c r="J41" s="20">
        <v>0</v>
      </c>
      <c r="K41" s="15">
        <f t="shared" ref="K41:K48" si="8">+I41-J41</f>
        <v>1274.1688141939615</v>
      </c>
      <c r="L41" s="20">
        <v>1284.4906738871866</v>
      </c>
      <c r="M41" s="20">
        <v>0</v>
      </c>
      <c r="N41" s="15">
        <f t="shared" ref="N41:N48" si="9">+L41-M41</f>
        <v>1284.4906738871866</v>
      </c>
    </row>
    <row r="42" spans="1:14" s="21" customFormat="1" x14ac:dyDescent="0.25">
      <c r="A42" s="13" t="s">
        <v>59</v>
      </c>
      <c r="B42" s="19" t="s">
        <v>60</v>
      </c>
      <c r="C42" s="20">
        <v>15356.787110180001</v>
      </c>
      <c r="D42" s="20">
        <v>47360.599394769997</v>
      </c>
      <c r="E42" s="15">
        <f t="shared" si="0"/>
        <v>-32003.812284589996</v>
      </c>
      <c r="F42" s="20">
        <v>15603.422092330002</v>
      </c>
      <c r="G42" s="20">
        <v>49976.295178900007</v>
      </c>
      <c r="H42" s="15">
        <f t="shared" si="7"/>
        <v>-34372.873086570005</v>
      </c>
      <c r="I42" s="20">
        <v>14013.67582412</v>
      </c>
      <c r="J42" s="20">
        <v>48183.024301159996</v>
      </c>
      <c r="K42" s="15">
        <f t="shared" si="8"/>
        <v>-34169.348477039995</v>
      </c>
      <c r="L42" s="20">
        <v>10617.045590680002</v>
      </c>
      <c r="M42" s="20">
        <v>42501.868722600004</v>
      </c>
      <c r="N42" s="15">
        <f t="shared" si="9"/>
        <v>-31884.823131920002</v>
      </c>
    </row>
    <row r="43" spans="1:14" s="21" customFormat="1" x14ac:dyDescent="0.25">
      <c r="A43" s="13" t="s">
        <v>61</v>
      </c>
      <c r="B43" s="19" t="s">
        <v>62</v>
      </c>
      <c r="C43" s="20">
        <v>7189.9560000000001</v>
      </c>
      <c r="D43" s="20">
        <v>11863.970132840001</v>
      </c>
      <c r="E43" s="15">
        <f t="shared" si="0"/>
        <v>-4674.0141328400005</v>
      </c>
      <c r="F43" s="20">
        <v>7441.2479999999996</v>
      </c>
      <c r="G43" s="20">
        <v>11318.1858551</v>
      </c>
      <c r="H43" s="15">
        <f t="shared" si="7"/>
        <v>-3876.9378551000009</v>
      </c>
      <c r="I43" s="20">
        <v>7013.223</v>
      </c>
      <c r="J43" s="20">
        <v>11392.39608757</v>
      </c>
      <c r="K43" s="15">
        <f t="shared" si="8"/>
        <v>-4379.1730875699996</v>
      </c>
      <c r="L43" s="20">
        <v>6660.7860000000001</v>
      </c>
      <c r="M43" s="20">
        <v>10648.543867690001</v>
      </c>
      <c r="N43" s="15">
        <f t="shared" si="9"/>
        <v>-3987.7578676900011</v>
      </c>
    </row>
    <row r="44" spans="1:14" s="21" customFormat="1" x14ac:dyDescent="0.25">
      <c r="A44" s="13" t="s">
        <v>63</v>
      </c>
      <c r="B44" s="19" t="s">
        <v>64</v>
      </c>
      <c r="C44" s="20">
        <v>159.64734211999999</v>
      </c>
      <c r="D44" s="20">
        <v>21.038199399999993</v>
      </c>
      <c r="E44" s="15">
        <f t="shared" si="0"/>
        <v>138.60914271999999</v>
      </c>
      <c r="F44" s="20">
        <v>155.33015158000001</v>
      </c>
      <c r="G44" s="20">
        <v>26.207152409999999</v>
      </c>
      <c r="H44" s="15">
        <f t="shared" si="7"/>
        <v>129.12299917000001</v>
      </c>
      <c r="I44" s="20">
        <v>151.76284328</v>
      </c>
      <c r="J44" s="20">
        <v>28.549554500000003</v>
      </c>
      <c r="K44" s="15">
        <f t="shared" si="8"/>
        <v>123.21328878</v>
      </c>
      <c r="L44" s="20">
        <v>149.36804841</v>
      </c>
      <c r="M44" s="20">
        <v>531.13881155000001</v>
      </c>
      <c r="N44" s="15">
        <f t="shared" si="9"/>
        <v>-381.77076313999999</v>
      </c>
    </row>
    <row r="45" spans="1:14" s="21" customFormat="1" x14ac:dyDescent="0.25">
      <c r="A45" s="13" t="s">
        <v>65</v>
      </c>
      <c r="B45" s="19" t="s">
        <v>66</v>
      </c>
      <c r="C45" s="20">
        <v>4108.9891492200004</v>
      </c>
      <c r="D45" s="20">
        <v>5082.9601542799992</v>
      </c>
      <c r="E45" s="15">
        <f t="shared" si="0"/>
        <v>-973.97100505999879</v>
      </c>
      <c r="F45" s="20">
        <v>4128.77970327</v>
      </c>
      <c r="G45" s="20">
        <v>4983.1702383800002</v>
      </c>
      <c r="H45" s="15">
        <f t="shared" si="7"/>
        <v>-854.3905351100002</v>
      </c>
      <c r="I45" s="20">
        <v>3888.1667982199997</v>
      </c>
      <c r="J45" s="20">
        <v>4096.2359051600006</v>
      </c>
      <c r="K45" s="15">
        <f t="shared" si="8"/>
        <v>-208.06910694000089</v>
      </c>
      <c r="L45" s="20">
        <v>3421.7829956100004</v>
      </c>
      <c r="M45" s="20">
        <v>3709.7662679699997</v>
      </c>
      <c r="N45" s="15">
        <f t="shared" si="9"/>
        <v>-287.98327235999932</v>
      </c>
    </row>
    <row r="46" spans="1:14" s="21" customFormat="1" x14ac:dyDescent="0.25">
      <c r="A46" s="13" t="s">
        <v>67</v>
      </c>
      <c r="B46" s="19" t="s">
        <v>68</v>
      </c>
      <c r="C46" s="20">
        <v>360.21353715999999</v>
      </c>
      <c r="D46" s="20">
        <v>2061.2367952300001</v>
      </c>
      <c r="E46" s="15">
        <f t="shared" si="0"/>
        <v>-1701.0232580700001</v>
      </c>
      <c r="F46" s="20">
        <v>491.87665527000001</v>
      </c>
      <c r="G46" s="20">
        <v>1641.1550147999997</v>
      </c>
      <c r="H46" s="15">
        <f t="shared" si="7"/>
        <v>-1149.2783595299998</v>
      </c>
      <c r="I46" s="20">
        <v>458.94662634000002</v>
      </c>
      <c r="J46" s="20">
        <v>1348.6228496600002</v>
      </c>
      <c r="K46" s="15">
        <f t="shared" si="8"/>
        <v>-889.67622332000019</v>
      </c>
      <c r="L46" s="20">
        <v>778.87183224</v>
      </c>
      <c r="M46" s="20">
        <v>4049.7920055599998</v>
      </c>
      <c r="N46" s="15">
        <f t="shared" si="9"/>
        <v>-3270.9201733199998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1593.0229999999999</v>
      </c>
      <c r="E47" s="15">
        <f t="shared" si="0"/>
        <v>-1593.0229999999999</v>
      </c>
      <c r="F47" s="23"/>
      <c r="G47" s="20">
        <v>1523.6</v>
      </c>
      <c r="H47" s="15">
        <f t="shared" si="7"/>
        <v>-1523.6</v>
      </c>
      <c r="I47" s="23"/>
      <c r="J47" s="20">
        <v>1538.4</v>
      </c>
      <c r="K47" s="15">
        <f t="shared" si="8"/>
        <v>-1538.4</v>
      </c>
      <c r="L47" s="23"/>
      <c r="M47" s="20">
        <v>1515.1</v>
      </c>
      <c r="N47" s="15">
        <f t="shared" si="9"/>
        <v>-1515.1</v>
      </c>
    </row>
    <row r="48" spans="1:14" s="21" customFormat="1" x14ac:dyDescent="0.25">
      <c r="A48" s="13" t="s">
        <v>71</v>
      </c>
      <c r="B48" s="17" t="s">
        <v>72</v>
      </c>
      <c r="C48" s="20">
        <v>14189.74</v>
      </c>
      <c r="D48" s="23"/>
      <c r="E48" s="15">
        <f t="shared" si="0"/>
        <v>14189.74</v>
      </c>
      <c r="F48" s="20">
        <v>14525.1</v>
      </c>
      <c r="G48" s="23"/>
      <c r="H48" s="15">
        <f t="shared" si="7"/>
        <v>14525.1</v>
      </c>
      <c r="I48" s="20">
        <v>15198.5</v>
      </c>
      <c r="J48" s="23"/>
      <c r="K48" s="15">
        <f t="shared" si="8"/>
        <v>15198.5</v>
      </c>
      <c r="L48" s="20">
        <v>15407.199999999999</v>
      </c>
      <c r="M48" s="23"/>
      <c r="N48" s="15">
        <f t="shared" si="9"/>
        <v>15407.199999999999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2026-03-25T11:41:20Z</dcterms:created>
  <dcterms:modified xsi:type="dcterms:W3CDTF">2026-03-25T11:42:17Z</dcterms:modified>
</cp:coreProperties>
</file>