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SharedOPB\0_DATA DO ECB\WEB\"/>
    </mc:Choice>
  </mc:AlternateContent>
  <xr:revisionPtr revIDLastSave="0" documentId="8_{F00101CD-D936-45DC-B732-5A8195644281}" xr6:coauthVersionLast="47" xr6:coauthVersionMax="47" xr10:uidLastSave="{00000000-0000-0000-0000-000000000000}"/>
  <bookViews>
    <workbookView xWindow="-108" yWindow="-108" windowWidth="23256" windowHeight="13896" tabRatio="598" xr2:uid="{1A626734-94BA-41F0-86A0-8ECE39D19209}"/>
  </bookViews>
  <sheets>
    <sheet name="QBOP_2024" sheetId="1" r:id="rId1"/>
  </sheets>
  <definedNames>
    <definedName name="_xlnm._FilterDatabase" localSheetId="0" hidden="1">QBOP_2024!$A$6:$BC$92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1" i="1" l="1"/>
  <c r="K91" i="1"/>
  <c r="H91" i="1"/>
  <c r="E91" i="1"/>
  <c r="N90" i="1"/>
  <c r="K90" i="1"/>
  <c r="H90" i="1"/>
  <c r="E90" i="1"/>
  <c r="N89" i="1"/>
  <c r="K89" i="1"/>
  <c r="H89" i="1"/>
  <c r="E89" i="1"/>
  <c r="N88" i="1"/>
  <c r="K88" i="1"/>
  <c r="H88" i="1"/>
  <c r="E88" i="1"/>
  <c r="N87" i="1"/>
  <c r="K87" i="1"/>
  <c r="H87" i="1"/>
  <c r="E87" i="1"/>
  <c r="N86" i="1"/>
  <c r="K86" i="1"/>
  <c r="H86" i="1"/>
  <c r="E86" i="1"/>
  <c r="N85" i="1"/>
  <c r="K85" i="1"/>
  <c r="H85" i="1"/>
  <c r="E85" i="1"/>
  <c r="N84" i="1"/>
  <c r="K84" i="1"/>
  <c r="H84" i="1"/>
  <c r="E84" i="1"/>
  <c r="N82" i="1"/>
  <c r="K82" i="1"/>
  <c r="H82" i="1"/>
  <c r="E82" i="1"/>
  <c r="N81" i="1"/>
  <c r="K81" i="1"/>
  <c r="H81" i="1"/>
  <c r="E81" i="1"/>
  <c r="N80" i="1"/>
  <c r="K80" i="1"/>
  <c r="H80" i="1"/>
  <c r="E80" i="1"/>
  <c r="N79" i="1"/>
  <c r="K79" i="1"/>
  <c r="H79" i="1"/>
  <c r="E79" i="1"/>
  <c r="M77" i="1"/>
  <c r="L77" i="1"/>
  <c r="N77" i="1" s="1"/>
  <c r="J77" i="1"/>
  <c r="I77" i="1"/>
  <c r="K77" i="1" s="1"/>
  <c r="G77" i="1"/>
  <c r="F77" i="1"/>
  <c r="H77" i="1" s="1"/>
  <c r="D77" i="1"/>
  <c r="C77" i="1"/>
  <c r="N72" i="1"/>
  <c r="K72" i="1"/>
  <c r="H72" i="1"/>
  <c r="E72" i="1"/>
  <c r="N71" i="1"/>
  <c r="K71" i="1"/>
  <c r="H71" i="1"/>
  <c r="E71" i="1"/>
  <c r="N70" i="1"/>
  <c r="K70" i="1"/>
  <c r="H70" i="1"/>
  <c r="E70" i="1"/>
  <c r="N69" i="1"/>
  <c r="K69" i="1"/>
  <c r="H69" i="1"/>
  <c r="E69" i="1"/>
  <c r="N68" i="1"/>
  <c r="K68" i="1"/>
  <c r="H68" i="1"/>
  <c r="E68" i="1"/>
  <c r="M67" i="1"/>
  <c r="M61" i="1" s="1"/>
  <c r="L67" i="1"/>
  <c r="J67" i="1"/>
  <c r="I67" i="1"/>
  <c r="K67" i="1" s="1"/>
  <c r="G67" i="1"/>
  <c r="F67" i="1"/>
  <c r="H67" i="1" s="1"/>
  <c r="D67" i="1"/>
  <c r="C67" i="1"/>
  <c r="N66" i="1"/>
  <c r="K66" i="1"/>
  <c r="H66" i="1"/>
  <c r="E66" i="1"/>
  <c r="N65" i="1"/>
  <c r="K65" i="1"/>
  <c r="H65" i="1"/>
  <c r="E65" i="1"/>
  <c r="N64" i="1"/>
  <c r="K64" i="1"/>
  <c r="H64" i="1"/>
  <c r="E64" i="1"/>
  <c r="N63" i="1"/>
  <c r="K63" i="1"/>
  <c r="H63" i="1"/>
  <c r="E63" i="1"/>
  <c r="M62" i="1"/>
  <c r="L62" i="1"/>
  <c r="N62" i="1" s="1"/>
  <c r="J62" i="1"/>
  <c r="I62" i="1"/>
  <c r="K62" i="1" s="1"/>
  <c r="G62" i="1"/>
  <c r="F62" i="1"/>
  <c r="D62" i="1"/>
  <c r="C62" i="1"/>
  <c r="N60" i="1"/>
  <c r="K60" i="1"/>
  <c r="H60" i="1"/>
  <c r="E60" i="1"/>
  <c r="N59" i="1"/>
  <c r="K59" i="1"/>
  <c r="H59" i="1"/>
  <c r="E59" i="1"/>
  <c r="N58" i="1"/>
  <c r="K58" i="1"/>
  <c r="H58" i="1"/>
  <c r="E58" i="1"/>
  <c r="N57" i="1"/>
  <c r="K57" i="1"/>
  <c r="H57" i="1"/>
  <c r="E57" i="1"/>
  <c r="M56" i="1"/>
  <c r="L56" i="1"/>
  <c r="J56" i="1"/>
  <c r="I56" i="1"/>
  <c r="G56" i="1"/>
  <c r="F56" i="1"/>
  <c r="H56" i="1" s="1"/>
  <c r="D56" i="1"/>
  <c r="C56" i="1"/>
  <c r="E56" i="1" s="1"/>
  <c r="N55" i="1"/>
  <c r="K55" i="1"/>
  <c r="H55" i="1"/>
  <c r="E55" i="1"/>
  <c r="N54" i="1"/>
  <c r="K54" i="1"/>
  <c r="H54" i="1"/>
  <c r="E54" i="1"/>
  <c r="N53" i="1"/>
  <c r="K53" i="1"/>
  <c r="H53" i="1"/>
  <c r="E53" i="1"/>
  <c r="N52" i="1"/>
  <c r="K52" i="1"/>
  <c r="H52" i="1"/>
  <c r="E52" i="1"/>
  <c r="M51" i="1"/>
  <c r="L51" i="1"/>
  <c r="J51" i="1"/>
  <c r="I51" i="1"/>
  <c r="K51" i="1" s="1"/>
  <c r="G51" i="1"/>
  <c r="F51" i="1"/>
  <c r="D51" i="1"/>
  <c r="C51" i="1"/>
  <c r="N50" i="1"/>
  <c r="K50" i="1"/>
  <c r="H50" i="1"/>
  <c r="E50" i="1"/>
  <c r="N49" i="1"/>
  <c r="K49" i="1"/>
  <c r="H49" i="1"/>
  <c r="E49" i="1"/>
  <c r="N48" i="1"/>
  <c r="K48" i="1"/>
  <c r="H48" i="1"/>
  <c r="E48" i="1"/>
  <c r="N47" i="1"/>
  <c r="K47" i="1"/>
  <c r="H47" i="1"/>
  <c r="E47" i="1"/>
  <c r="M46" i="1"/>
  <c r="L46" i="1"/>
  <c r="J46" i="1"/>
  <c r="I46" i="1"/>
  <c r="G46" i="1"/>
  <c r="F46" i="1"/>
  <c r="D46" i="1"/>
  <c r="D45" i="1" s="1"/>
  <c r="C46" i="1"/>
  <c r="C45" i="1" s="1"/>
  <c r="N42" i="1"/>
  <c r="K42" i="1"/>
  <c r="H42" i="1"/>
  <c r="E42" i="1"/>
  <c r="N41" i="1"/>
  <c r="K41" i="1"/>
  <c r="H41" i="1"/>
  <c r="E41" i="1"/>
  <c r="M40" i="1"/>
  <c r="L40" i="1"/>
  <c r="J40" i="1"/>
  <c r="I40" i="1"/>
  <c r="G40" i="1"/>
  <c r="F40" i="1"/>
  <c r="H40" i="1" s="1"/>
  <c r="D40" i="1"/>
  <c r="C40" i="1"/>
  <c r="N39" i="1"/>
  <c r="K39" i="1"/>
  <c r="H39" i="1"/>
  <c r="E39" i="1"/>
  <c r="N38" i="1"/>
  <c r="K38" i="1"/>
  <c r="H38" i="1"/>
  <c r="E38" i="1"/>
  <c r="M37" i="1"/>
  <c r="L37" i="1"/>
  <c r="J37" i="1"/>
  <c r="I37" i="1"/>
  <c r="K37" i="1" s="1"/>
  <c r="G37" i="1"/>
  <c r="H37" i="1" s="1"/>
  <c r="F37" i="1"/>
  <c r="D37" i="1"/>
  <c r="C37" i="1"/>
  <c r="E37" i="1" s="1"/>
  <c r="N36" i="1"/>
  <c r="K36" i="1"/>
  <c r="H36" i="1"/>
  <c r="E36" i="1"/>
  <c r="N35" i="1"/>
  <c r="K35" i="1"/>
  <c r="H35" i="1"/>
  <c r="E35" i="1"/>
  <c r="M34" i="1"/>
  <c r="L34" i="1"/>
  <c r="J34" i="1"/>
  <c r="I34" i="1"/>
  <c r="G34" i="1"/>
  <c r="F34" i="1"/>
  <c r="H34" i="1" s="1"/>
  <c r="D34" i="1"/>
  <c r="C34" i="1"/>
  <c r="N33" i="1"/>
  <c r="K33" i="1"/>
  <c r="H33" i="1"/>
  <c r="E33" i="1"/>
  <c r="N32" i="1"/>
  <c r="K32" i="1"/>
  <c r="H32" i="1"/>
  <c r="E32" i="1"/>
  <c r="N31" i="1"/>
  <c r="K31" i="1"/>
  <c r="H31" i="1"/>
  <c r="E31" i="1"/>
  <c r="N30" i="1"/>
  <c r="K30" i="1"/>
  <c r="H30" i="1"/>
  <c r="E30" i="1"/>
  <c r="M29" i="1"/>
  <c r="L29" i="1"/>
  <c r="J29" i="1"/>
  <c r="I29" i="1"/>
  <c r="G29" i="1"/>
  <c r="G24" i="1" s="1"/>
  <c r="G22" i="1" s="1"/>
  <c r="F29" i="1"/>
  <c r="D29" i="1"/>
  <c r="C29" i="1"/>
  <c r="N28" i="1"/>
  <c r="K28" i="1"/>
  <c r="H28" i="1"/>
  <c r="E28" i="1"/>
  <c r="N27" i="1"/>
  <c r="K27" i="1"/>
  <c r="H27" i="1"/>
  <c r="E27" i="1"/>
  <c r="N26" i="1"/>
  <c r="K26" i="1"/>
  <c r="H26" i="1"/>
  <c r="E26" i="1"/>
  <c r="M25" i="1"/>
  <c r="L25" i="1"/>
  <c r="J25" i="1"/>
  <c r="I25" i="1"/>
  <c r="G25" i="1"/>
  <c r="F25" i="1"/>
  <c r="H25" i="1" s="1"/>
  <c r="D25" i="1"/>
  <c r="C25" i="1"/>
  <c r="E25" i="1" s="1"/>
  <c r="N23" i="1"/>
  <c r="K23" i="1"/>
  <c r="H23" i="1"/>
  <c r="E23" i="1"/>
  <c r="N21" i="1"/>
  <c r="K21" i="1"/>
  <c r="H21" i="1"/>
  <c r="E21" i="1"/>
  <c r="N20" i="1"/>
  <c r="K20" i="1"/>
  <c r="H20" i="1"/>
  <c r="E20" i="1"/>
  <c r="N19" i="1"/>
  <c r="K19" i="1"/>
  <c r="H19" i="1"/>
  <c r="E19" i="1"/>
  <c r="N18" i="1"/>
  <c r="K18" i="1"/>
  <c r="H18" i="1"/>
  <c r="E18" i="1"/>
  <c r="N17" i="1"/>
  <c r="K17" i="1"/>
  <c r="H17" i="1"/>
  <c r="E17" i="1"/>
  <c r="N16" i="1"/>
  <c r="K16" i="1"/>
  <c r="H16" i="1"/>
  <c r="E16" i="1"/>
  <c r="N15" i="1"/>
  <c r="K15" i="1"/>
  <c r="H15" i="1"/>
  <c r="E15" i="1"/>
  <c r="N14" i="1"/>
  <c r="K14" i="1"/>
  <c r="H14" i="1"/>
  <c r="E14" i="1"/>
  <c r="N13" i="1"/>
  <c r="K13" i="1"/>
  <c r="H13" i="1"/>
  <c r="E13" i="1"/>
  <c r="N12" i="1"/>
  <c r="K12" i="1"/>
  <c r="H12" i="1"/>
  <c r="E12" i="1"/>
  <c r="N11" i="1"/>
  <c r="K11" i="1"/>
  <c r="H11" i="1"/>
  <c r="E11" i="1"/>
  <c r="N10" i="1"/>
  <c r="K10" i="1"/>
  <c r="H10" i="1"/>
  <c r="E10" i="1"/>
  <c r="N9" i="1"/>
  <c r="K9" i="1"/>
  <c r="H9" i="1"/>
  <c r="E9" i="1"/>
  <c r="M8" i="1"/>
  <c r="L8" i="1"/>
  <c r="J8" i="1"/>
  <c r="I8" i="1"/>
  <c r="G8" i="1"/>
  <c r="F8" i="1"/>
  <c r="D8" i="1"/>
  <c r="C8" i="1"/>
  <c r="N7" i="1"/>
  <c r="K7" i="1"/>
  <c r="H7" i="1"/>
  <c r="E7" i="1"/>
  <c r="G6" i="1" l="1"/>
  <c r="K8" i="1"/>
  <c r="H46" i="1"/>
  <c r="N40" i="1"/>
  <c r="K46" i="1"/>
  <c r="C61" i="1"/>
  <c r="C44" i="1" s="1"/>
  <c r="J45" i="1"/>
  <c r="L45" i="1"/>
  <c r="D24" i="1"/>
  <c r="D22" i="1" s="1"/>
  <c r="D6" i="1" s="1"/>
  <c r="I24" i="1"/>
  <c r="G45" i="1"/>
  <c r="H51" i="1"/>
  <c r="D61" i="1"/>
  <c r="E61" i="1" s="1"/>
  <c r="E34" i="1"/>
  <c r="H62" i="1"/>
  <c r="N67" i="1"/>
  <c r="G61" i="1"/>
  <c r="G44" i="1" s="1"/>
  <c r="J24" i="1"/>
  <c r="J22" i="1" s="1"/>
  <c r="J6" i="1" s="1"/>
  <c r="H8" i="1"/>
  <c r="M24" i="1"/>
  <c r="M22" i="1" s="1"/>
  <c r="M6" i="1" s="1"/>
  <c r="E29" i="1"/>
  <c r="K34" i="1"/>
  <c r="E40" i="1"/>
  <c r="L24" i="1"/>
  <c r="L22" i="1" s="1"/>
  <c r="J61" i="1"/>
  <c r="N25" i="1"/>
  <c r="E51" i="1"/>
  <c r="K56" i="1"/>
  <c r="F24" i="1"/>
  <c r="H24" i="1" s="1"/>
  <c r="N51" i="1"/>
  <c r="M45" i="1"/>
  <c r="M44" i="1" s="1"/>
  <c r="N34" i="1"/>
  <c r="N29" i="1"/>
  <c r="N8" i="1"/>
  <c r="K29" i="1"/>
  <c r="N37" i="1"/>
  <c r="K40" i="1"/>
  <c r="N56" i="1"/>
  <c r="E67" i="1"/>
  <c r="E77" i="1"/>
  <c r="I22" i="1"/>
  <c r="E45" i="1"/>
  <c r="F22" i="1"/>
  <c r="K25" i="1"/>
  <c r="E62" i="1"/>
  <c r="F61" i="1"/>
  <c r="N46" i="1"/>
  <c r="E8" i="1"/>
  <c r="E46" i="1"/>
  <c r="F45" i="1"/>
  <c r="C24" i="1"/>
  <c r="I61" i="1"/>
  <c r="K61" i="1" s="1"/>
  <c r="I45" i="1"/>
  <c r="H29" i="1"/>
  <c r="L61" i="1"/>
  <c r="N61" i="1" s="1"/>
  <c r="J44" i="1" l="1"/>
  <c r="D44" i="1"/>
  <c r="E44" i="1" s="1"/>
  <c r="N45" i="1"/>
  <c r="N24" i="1"/>
  <c r="K24" i="1"/>
  <c r="H61" i="1"/>
  <c r="L6" i="1"/>
  <c r="N6" i="1" s="1"/>
  <c r="N22" i="1"/>
  <c r="K45" i="1"/>
  <c r="I44" i="1"/>
  <c r="K44" i="1" s="1"/>
  <c r="L44" i="1"/>
  <c r="N44" i="1" s="1"/>
  <c r="N92" i="1" s="1"/>
  <c r="I6" i="1"/>
  <c r="K6" i="1" s="1"/>
  <c r="K22" i="1"/>
  <c r="H22" i="1"/>
  <c r="F6" i="1"/>
  <c r="H6" i="1" s="1"/>
  <c r="E24" i="1"/>
  <c r="C22" i="1"/>
  <c r="H45" i="1"/>
  <c r="F44" i="1"/>
  <c r="H44" i="1" s="1"/>
  <c r="H92" i="1" l="1"/>
  <c r="K92" i="1"/>
  <c r="E22" i="1"/>
  <c r="C6" i="1"/>
  <c r="E6" i="1" s="1"/>
  <c r="E92" i="1" s="1"/>
</calcChain>
</file>

<file path=xl/sharedStrings.xml><?xml version="1.0" encoding="utf-8"?>
<sst xmlns="http://schemas.openxmlformats.org/spreadsheetml/2006/main" count="200" uniqueCount="148">
  <si>
    <t>Balance of payments</t>
  </si>
  <si>
    <t>(cumulative in mil. EUR)</t>
  </si>
  <si>
    <t>Q1</t>
  </si>
  <si>
    <t>Q2</t>
  </si>
  <si>
    <t>Q3</t>
  </si>
  <si>
    <t>Q4</t>
  </si>
  <si>
    <t>Credit</t>
  </si>
  <si>
    <t>Debit</t>
  </si>
  <si>
    <t>Balance</t>
  </si>
  <si>
    <t>1.</t>
  </si>
  <si>
    <t>Current account</t>
  </si>
  <si>
    <t>1.1</t>
  </si>
  <si>
    <t>Goods</t>
  </si>
  <si>
    <t>1.2</t>
  </si>
  <si>
    <t>Services</t>
  </si>
  <si>
    <t>1.2.1</t>
  </si>
  <si>
    <t>Manufacturing services on physical inputs owned by others</t>
  </si>
  <si>
    <t>1.2.2</t>
  </si>
  <si>
    <t>Maintenance and repair services not included elsewhere (n.i.e.)</t>
  </si>
  <si>
    <t>1.2.3</t>
  </si>
  <si>
    <t>Transport</t>
  </si>
  <si>
    <t>1.2.4</t>
  </si>
  <si>
    <t>Travel</t>
  </si>
  <si>
    <t>1.2.5</t>
  </si>
  <si>
    <t>Construction</t>
  </si>
  <si>
    <t>1.2.6</t>
  </si>
  <si>
    <t>Insurance and pension services</t>
  </si>
  <si>
    <t>1.2.7</t>
  </si>
  <si>
    <t>Financial services</t>
  </si>
  <si>
    <t>1.2.8</t>
  </si>
  <si>
    <t>Charges for the use of intellectual property</t>
  </si>
  <si>
    <t>1.2.9</t>
  </si>
  <si>
    <t>Telecommunications, computer, and information services</t>
  </si>
  <si>
    <t>1.2.10</t>
  </si>
  <si>
    <t>Other business services</t>
  </si>
  <si>
    <t>1.2.11</t>
  </si>
  <si>
    <t>Personal, cultural and recreational services</t>
  </si>
  <si>
    <t>1.2.12</t>
  </si>
  <si>
    <t>Government goods and services</t>
  </si>
  <si>
    <t>1.2.13</t>
  </si>
  <si>
    <t>Services not include elsewhere (n.i.e.)</t>
  </si>
  <si>
    <t>1.3</t>
  </si>
  <si>
    <t>Primary income</t>
  </si>
  <si>
    <t>1.3.1</t>
  </si>
  <si>
    <t>Compensation of employees</t>
  </si>
  <si>
    <t>1.3.2</t>
  </si>
  <si>
    <t>Investment income</t>
  </si>
  <si>
    <t>1.3.2.1</t>
  </si>
  <si>
    <t>Direct investment</t>
  </si>
  <si>
    <t>1.3.2.1.1</t>
  </si>
  <si>
    <t>Dividends</t>
  </si>
  <si>
    <t>1.3.2.1.2</t>
  </si>
  <si>
    <t>Reinvested earnings</t>
  </si>
  <si>
    <t>1.3.2.1.3</t>
  </si>
  <si>
    <t xml:space="preserve">Debt instruments </t>
  </si>
  <si>
    <t>1.3.2.2</t>
  </si>
  <si>
    <t>Portfolio investment</t>
  </si>
  <si>
    <t>1.3.2.2.1</t>
  </si>
  <si>
    <t>Equity securities</t>
  </si>
  <si>
    <t>1.3.2.2.2</t>
  </si>
  <si>
    <t>Debt securities</t>
  </si>
  <si>
    <t>1.3.2.3</t>
  </si>
  <si>
    <t>Other investment</t>
  </si>
  <si>
    <t>1.3.2.4</t>
  </si>
  <si>
    <t>Reserve assets</t>
  </si>
  <si>
    <t>1.3.3</t>
  </si>
  <si>
    <t>Other primary income</t>
  </si>
  <si>
    <t>1.3.3.v</t>
  </si>
  <si>
    <t>General government</t>
  </si>
  <si>
    <t>1.3.3.o</t>
  </si>
  <si>
    <t>Other sectors</t>
  </si>
  <si>
    <t>1.4</t>
  </si>
  <si>
    <t>Secondary income</t>
  </si>
  <si>
    <t>1.4.v</t>
  </si>
  <si>
    <t>1.4.o</t>
  </si>
  <si>
    <t>2.</t>
  </si>
  <si>
    <t>Capital account</t>
  </si>
  <si>
    <t>2.1</t>
  </si>
  <si>
    <t>Gross acquisitions/disposals of non-produced non-financial assets</t>
  </si>
  <si>
    <t>2.2</t>
  </si>
  <si>
    <t>Capital transfers</t>
  </si>
  <si>
    <t>Assets</t>
  </si>
  <si>
    <t>Liabilities</t>
  </si>
  <si>
    <t>Net</t>
  </si>
  <si>
    <t>3.</t>
  </si>
  <si>
    <t>Financial account</t>
  </si>
  <si>
    <t>3.1</t>
  </si>
  <si>
    <t>3.1.1</t>
  </si>
  <si>
    <t>Equity</t>
  </si>
  <si>
    <t>3.1.1.S1</t>
  </si>
  <si>
    <t>Central bank</t>
  </si>
  <si>
    <t>3.1.1.S2</t>
  </si>
  <si>
    <t>Other MFIs</t>
  </si>
  <si>
    <t>3.1.1.S3</t>
  </si>
  <si>
    <t>3.1.1.S4</t>
  </si>
  <si>
    <t>3.1.2</t>
  </si>
  <si>
    <t>Reinvestment of earnings</t>
  </si>
  <si>
    <t>3.1.2.S1</t>
  </si>
  <si>
    <t>3.1.2.S2</t>
  </si>
  <si>
    <t>3.1.2.S3</t>
  </si>
  <si>
    <t>3.1.2.S4</t>
  </si>
  <si>
    <t>3.1.3</t>
  </si>
  <si>
    <t>Debt instruments</t>
  </si>
  <si>
    <t>3.1.3.S1</t>
  </si>
  <si>
    <t>3.1.3.S2</t>
  </si>
  <si>
    <t>3.1.3.S3</t>
  </si>
  <si>
    <t>3.1.3.S4</t>
  </si>
  <si>
    <t>3.2</t>
  </si>
  <si>
    <t>3.2.1</t>
  </si>
  <si>
    <t>3.2.1.S1</t>
  </si>
  <si>
    <t>3.2.1.S2</t>
  </si>
  <si>
    <t>3.2.1.S3</t>
  </si>
  <si>
    <t>3.2.1.S4</t>
  </si>
  <si>
    <t>3.2.2</t>
  </si>
  <si>
    <t>3.2.2.S1</t>
  </si>
  <si>
    <t>3.2.2.S2</t>
  </si>
  <si>
    <t>3.2.2.S3</t>
  </si>
  <si>
    <t>3.2.2.S4</t>
  </si>
  <si>
    <t>3.3</t>
  </si>
  <si>
    <t>Financial derivatives</t>
  </si>
  <si>
    <t>3.3.S1</t>
  </si>
  <si>
    <t>3.3.S2</t>
  </si>
  <si>
    <t>3.3.S3</t>
  </si>
  <si>
    <t>3.3.S4</t>
  </si>
  <si>
    <t>3.4</t>
  </si>
  <si>
    <t>by sectors</t>
  </si>
  <si>
    <t>3.4.S1</t>
  </si>
  <si>
    <t>3.4.S2</t>
  </si>
  <si>
    <t>3.4.S3</t>
  </si>
  <si>
    <t>3.4.S4</t>
  </si>
  <si>
    <t>by financial instruments</t>
  </si>
  <si>
    <t>3.4.1</t>
  </si>
  <si>
    <t>Other equity</t>
  </si>
  <si>
    <t>3.4.2</t>
  </si>
  <si>
    <t>Currency and deposits</t>
  </si>
  <si>
    <t>3.4.3</t>
  </si>
  <si>
    <t>Loans</t>
  </si>
  <si>
    <t>3.4.4</t>
  </si>
  <si>
    <t>Insurance, pension schemes, and standardised guarantee schemes</t>
  </si>
  <si>
    <t>3.4.5</t>
  </si>
  <si>
    <t>Trade credits and advances</t>
  </si>
  <si>
    <t>3.4.6</t>
  </si>
  <si>
    <t>Other accounts receivable/payable</t>
  </si>
  <si>
    <t>3.4.7</t>
  </si>
  <si>
    <t>SDRs</t>
  </si>
  <si>
    <t>3.5</t>
  </si>
  <si>
    <t>4.</t>
  </si>
  <si>
    <t>Net errors and omissions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</si>
</sst>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Times New Roman"/>
      <family val="2"/>
    </font>
    <font>
      <sz val="10"/>
      <name val="Times New Roman"/>
      <family val="1"/>
    </font>
    <font>
      <sz val="14"/>
      <name val="Aptos Narrow"/>
      <family val="2"/>
      <charset val="238"/>
      <scheme val="minor"/>
    </font>
    <font>
      <b/>
      <sz val="20"/>
      <name val="Aptos Narrow"/>
      <family val="2"/>
      <charset val="238"/>
      <scheme val="minor"/>
    </font>
    <font>
      <b/>
      <sz val="16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4"/>
      <name val="Aptos Narrow"/>
      <family val="2"/>
      <charset val="238"/>
      <scheme val="minor"/>
    </font>
    <font>
      <b/>
      <sz val="14"/>
      <name val="Arial"/>
      <family val="2"/>
    </font>
    <font>
      <b/>
      <sz val="14"/>
      <name val="Aptos Narrow"/>
      <family val="2"/>
      <scheme val="minor"/>
    </font>
    <font>
      <b/>
      <sz val="12"/>
      <name val="Aptos Narrow"/>
      <family val="2"/>
      <charset val="238"/>
      <scheme val="minor"/>
    </font>
    <font>
      <sz val="10"/>
      <name val="Arial"/>
      <family val="2"/>
    </font>
    <font>
      <sz val="12"/>
      <name val="Aptos Narrow"/>
      <family val="2"/>
      <charset val="238"/>
      <scheme val="minor"/>
    </font>
    <font>
      <u/>
      <sz val="14"/>
      <name val="Aptos Narrow"/>
      <family val="2"/>
      <charset val="238"/>
      <scheme val="minor"/>
    </font>
    <font>
      <i/>
      <sz val="14"/>
      <name val="Aptos Narrow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6" fillId="0" borderId="0"/>
  </cellStyleXfs>
  <cellXfs count="40">
    <xf numFmtId="0" fontId="0" fillId="0" borderId="0" xfId="0"/>
    <xf numFmtId="0" fontId="2" fillId="0" borderId="0" xfId="1" applyFont="1" applyAlignment="1">
      <alignment horizontal="right"/>
    </xf>
    <xf numFmtId="0" fontId="3" fillId="0" borderId="0" xfId="1" applyFont="1"/>
    <xf numFmtId="0" fontId="2" fillId="2" borderId="0" xfId="1" applyFont="1" applyFill="1" applyAlignment="1">
      <alignment vertical="center"/>
    </xf>
    <xf numFmtId="0" fontId="2" fillId="2" borderId="0" xfId="1" applyFont="1" applyFill="1"/>
    <xf numFmtId="0" fontId="4" fillId="0" borderId="0" xfId="1" applyFont="1"/>
    <xf numFmtId="0" fontId="5" fillId="0" borderId="0" xfId="1" applyFont="1"/>
    <xf numFmtId="0" fontId="7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wrapText="1"/>
    </xf>
    <xf numFmtId="49" fontId="10" fillId="0" borderId="3" xfId="1" applyNumberFormat="1" applyFont="1" applyBorder="1" applyAlignment="1">
      <alignment horizontal="right"/>
    </xf>
    <xf numFmtId="0" fontId="7" fillId="2" borderId="3" xfId="2" applyFont="1" applyFill="1" applyBorder="1"/>
    <xf numFmtId="164" fontId="12" fillId="0" borderId="3" xfId="3" applyNumberFormat="1" applyFont="1" applyBorder="1" applyAlignment="1">
      <alignment vertical="center"/>
    </xf>
    <xf numFmtId="49" fontId="12" fillId="0" borderId="3" xfId="1" applyNumberFormat="1" applyFont="1" applyBorder="1" applyAlignment="1">
      <alignment horizontal="right"/>
    </xf>
    <xf numFmtId="0" fontId="13" fillId="2" borderId="1" xfId="1" applyFont="1" applyFill="1" applyBorder="1" applyAlignment="1">
      <alignment horizontal="justify" vertical="top" wrapText="1"/>
    </xf>
    <xf numFmtId="164" fontId="12" fillId="7" borderId="3" xfId="3" applyNumberFormat="1" applyFont="1" applyFill="1" applyBorder="1" applyAlignment="1">
      <alignment vertical="center"/>
    </xf>
    <xf numFmtId="0" fontId="3" fillId="2" borderId="1" xfId="1" applyFont="1" applyFill="1" applyBorder="1" applyAlignment="1">
      <alignment horizontal="left" wrapText="1" indent="2"/>
    </xf>
    <xf numFmtId="0" fontId="3" fillId="0" borderId="1" xfId="1" applyFont="1" applyBorder="1" applyAlignment="1">
      <alignment horizontal="left" wrapText="1" indent="2"/>
    </xf>
    <xf numFmtId="0" fontId="13" fillId="0" borderId="1" xfId="1" applyFont="1" applyBorder="1" applyAlignment="1">
      <alignment horizontal="justify" vertical="top" wrapText="1"/>
    </xf>
    <xf numFmtId="0" fontId="3" fillId="0" borderId="1" xfId="1" applyFont="1" applyBorder="1" applyAlignment="1">
      <alignment horizontal="left" wrapText="1" indent="4"/>
    </xf>
    <xf numFmtId="0" fontId="3" fillId="2" borderId="1" xfId="1" applyFont="1" applyFill="1" applyBorder="1" applyAlignment="1">
      <alignment horizontal="left" wrapText="1" indent="6"/>
    </xf>
    <xf numFmtId="0" fontId="3" fillId="0" borderId="1" xfId="1" applyFont="1" applyBorder="1" applyAlignment="1">
      <alignment horizontal="left" vertical="top" wrapText="1" indent="6"/>
    </xf>
    <xf numFmtId="0" fontId="3" fillId="2" borderId="1" xfId="1" applyFont="1" applyFill="1" applyBorder="1" applyAlignment="1">
      <alignment horizontal="left" wrapText="1" indent="4"/>
    </xf>
    <xf numFmtId="0" fontId="3" fillId="2" borderId="1" xfId="1" applyFont="1" applyFill="1" applyBorder="1" applyAlignment="1">
      <alignment horizontal="left" vertical="top" wrapText="1" indent="6"/>
    </xf>
    <xf numFmtId="0" fontId="13" fillId="2" borderId="1" xfId="1" applyFont="1" applyFill="1" applyBorder="1" applyAlignment="1">
      <alignment horizontal="justify" wrapText="1"/>
    </xf>
    <xf numFmtId="0" fontId="7" fillId="2" borderId="4" xfId="2" applyFont="1" applyFill="1" applyBorder="1"/>
    <xf numFmtId="0" fontId="7" fillId="2" borderId="1" xfId="2" applyFont="1" applyFill="1" applyBorder="1"/>
    <xf numFmtId="0" fontId="13" fillId="2" borderId="3" xfId="1" applyFont="1" applyFill="1" applyBorder="1" applyAlignment="1">
      <alignment horizontal="justify" vertical="top" wrapText="1"/>
    </xf>
    <xf numFmtId="0" fontId="3" fillId="2" borderId="1" xfId="1" applyFont="1" applyFill="1" applyBorder="1" applyAlignment="1">
      <alignment horizontal="left" vertical="top" indent="2"/>
    </xf>
    <xf numFmtId="164" fontId="12" fillId="8" borderId="3" xfId="3" applyNumberFormat="1" applyFont="1" applyFill="1" applyBorder="1" applyAlignment="1">
      <alignment vertical="center"/>
    </xf>
    <xf numFmtId="0" fontId="3" fillId="0" borderId="3" xfId="1" applyFont="1" applyBorder="1" applyAlignment="1">
      <alignment horizontal="left"/>
    </xf>
    <xf numFmtId="0" fontId="14" fillId="2" borderId="3" xfId="1" applyFont="1" applyFill="1" applyBorder="1" applyAlignment="1">
      <alignment horizontal="left" vertical="top" wrapText="1" indent="4"/>
    </xf>
    <xf numFmtId="0" fontId="7" fillId="2" borderId="1" xfId="1" applyFont="1" applyFill="1" applyBorder="1" applyAlignment="1">
      <alignment horizontal="left" vertical="top" wrapText="1"/>
    </xf>
    <xf numFmtId="0" fontId="2" fillId="0" borderId="0" xfId="1" applyFont="1"/>
    <xf numFmtId="164" fontId="2" fillId="2" borderId="0" xfId="1" applyNumberFormat="1" applyFont="1" applyFill="1" applyAlignment="1">
      <alignment vertical="center"/>
    </xf>
    <xf numFmtId="4" fontId="2" fillId="2" borderId="0" xfId="1" applyNumberFormat="1" applyFont="1" applyFill="1" applyAlignment="1">
      <alignment vertical="center"/>
    </xf>
    <xf numFmtId="164" fontId="2" fillId="2" borderId="0" xfId="1" applyNumberFormat="1" applyFont="1" applyFill="1"/>
  </cellXfs>
  <cellStyles count="4">
    <cellStyle name="Normal" xfId="0" builtinId="0"/>
    <cellStyle name="Normal 3" xfId="3" xr:uid="{A2764306-D5FA-4ED6-A089-63A05EDE987E}"/>
    <cellStyle name="Normal 7" xfId="1" xr:uid="{F916D3FE-FFAC-4FA1-8FF6-9D2DE826A4F7}"/>
    <cellStyle name="Normal_Booklet 2011_euro17_WGES_2011_280" xfId="2" xr:uid="{5773EED5-72E5-4C59-B30B-FC518BA3DE35}"/>
  </cellStyles>
  <dxfs count="52"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62108-8357-40A5-8611-182D9DF5010C}">
  <sheetPr>
    <tabColor rgb="FFFF0000"/>
    <pageSetUpPr fitToPage="1"/>
  </sheetPr>
  <dimension ref="A1:N149"/>
  <sheetViews>
    <sheetView showGridLines="0" tabSelected="1" topLeftCell="B1" zoomScale="75" zoomScaleNormal="75" zoomScaleSheetLayoutView="75" zoomScalePageLayoutView="40" workbookViewId="0">
      <selection activeCell="B1" sqref="B1"/>
    </sheetView>
  </sheetViews>
  <sheetFormatPr defaultColWidth="9.109375" defaultRowHeight="13.2" x14ac:dyDescent="0.25"/>
  <cols>
    <col min="1" max="1" width="12.5546875" style="4" customWidth="1"/>
    <col min="2" max="2" width="75.6640625" style="4" customWidth="1"/>
    <col min="3" max="5" width="13.33203125" style="3" customWidth="1"/>
    <col min="6" max="14" width="13.33203125" style="4" customWidth="1"/>
    <col min="15" max="16384" width="9.109375" style="4"/>
  </cols>
  <sheetData>
    <row r="1" spans="1:14" ht="24.9" customHeight="1" x14ac:dyDescent="0.35">
      <c r="A1" s="1"/>
      <c r="B1" s="2"/>
    </row>
    <row r="2" spans="1:14" ht="24.9" customHeight="1" x14ac:dyDescent="0.5">
      <c r="A2" s="1"/>
      <c r="B2" s="5" t="s">
        <v>0</v>
      </c>
      <c r="C2" s="5"/>
    </row>
    <row r="3" spans="1:14" ht="24.9" customHeight="1" x14ac:dyDescent="0.4">
      <c r="A3" s="1"/>
      <c r="B3" s="6" t="s">
        <v>1</v>
      </c>
    </row>
    <row r="4" spans="1:14" ht="24.9" customHeight="1" x14ac:dyDescent="0.5">
      <c r="A4" s="1"/>
      <c r="B4" s="5">
        <v>2024</v>
      </c>
      <c r="C4" s="7"/>
      <c r="D4" s="8" t="s">
        <v>2</v>
      </c>
      <c r="E4" s="8"/>
      <c r="F4" s="9"/>
      <c r="G4" s="9" t="s">
        <v>3</v>
      </c>
      <c r="H4" s="9"/>
      <c r="I4" s="10"/>
      <c r="J4" s="10" t="s">
        <v>4</v>
      </c>
      <c r="K4" s="10"/>
      <c r="L4" s="11"/>
      <c r="M4" s="11" t="s">
        <v>5</v>
      </c>
      <c r="N4" s="11"/>
    </row>
    <row r="5" spans="1:14" ht="24.9" customHeight="1" x14ac:dyDescent="0.35">
      <c r="A5" s="1"/>
      <c r="B5" s="2"/>
      <c r="C5" s="12" t="s">
        <v>6</v>
      </c>
      <c r="D5" s="12" t="s">
        <v>7</v>
      </c>
      <c r="E5" s="12" t="s">
        <v>8</v>
      </c>
      <c r="F5" s="12" t="s">
        <v>6</v>
      </c>
      <c r="G5" s="12" t="s">
        <v>7</v>
      </c>
      <c r="H5" s="12" t="s">
        <v>8</v>
      </c>
      <c r="I5" s="12" t="s">
        <v>6</v>
      </c>
      <c r="J5" s="12" t="s">
        <v>7</v>
      </c>
      <c r="K5" s="12" t="s">
        <v>8</v>
      </c>
      <c r="L5" s="12" t="s">
        <v>6</v>
      </c>
      <c r="M5" s="12" t="s">
        <v>7</v>
      </c>
      <c r="N5" s="12" t="s">
        <v>8</v>
      </c>
    </row>
    <row r="6" spans="1:14" ht="18.75" customHeight="1" x14ac:dyDescent="0.35">
      <c r="A6" s="13" t="s">
        <v>9</v>
      </c>
      <c r="B6" s="14" t="s">
        <v>10</v>
      </c>
      <c r="C6" s="15">
        <f>+C7+C8+C22+C37</f>
        <v>28484.32654541263</v>
      </c>
      <c r="D6" s="15">
        <f>+D7+D8+D22+D37</f>
        <v>29114.321366523465</v>
      </c>
      <c r="E6" s="15">
        <f>+C6-D6</f>
        <v>-629.99482111083489</v>
      </c>
      <c r="F6" s="15">
        <f>+F7+F8+F22+F37</f>
        <v>58220.128479320862</v>
      </c>
      <c r="G6" s="15">
        <f>+G7+G8+G22+G37</f>
        <v>60231.12948053579</v>
      </c>
      <c r="H6" s="15">
        <f>+F6-G6</f>
        <v>-2011.0010012149287</v>
      </c>
      <c r="I6" s="15">
        <f>+I7+I8+I22+I37</f>
        <v>87010.637442283129</v>
      </c>
      <c r="J6" s="15">
        <f>+J7+J8+J22+J37</f>
        <v>90633.948729984782</v>
      </c>
      <c r="K6" s="15">
        <f>+I6-J6</f>
        <v>-3623.3112877016538</v>
      </c>
      <c r="L6" s="15">
        <f>+L7+L8+L22+L37</f>
        <v>117779.38824637566</v>
      </c>
      <c r="M6" s="15">
        <f>+M7+M8+M22+M37</f>
        <v>123800.53162331779</v>
      </c>
      <c r="N6" s="15">
        <f>+L6-M6</f>
        <v>-6021.1433769421274</v>
      </c>
    </row>
    <row r="7" spans="1:14" ht="18.75" customHeight="1" x14ac:dyDescent="0.3">
      <c r="A7" s="16" t="s">
        <v>11</v>
      </c>
      <c r="B7" s="17" t="s">
        <v>12</v>
      </c>
      <c r="C7" s="18">
        <v>23939.692620999998</v>
      </c>
      <c r="D7" s="18">
        <v>23445.096318000004</v>
      </c>
      <c r="E7" s="15">
        <f t="shared" ref="E7:E69" si="0">+C7-D7</f>
        <v>494.5963029999948</v>
      </c>
      <c r="F7" s="18">
        <v>48968.820322999993</v>
      </c>
      <c r="G7" s="18">
        <v>48507.010491000001</v>
      </c>
      <c r="H7" s="15">
        <f t="shared" ref="H7:H42" si="1">+F7-G7</f>
        <v>461.80983199999173</v>
      </c>
      <c r="I7" s="18">
        <v>72475.784028999988</v>
      </c>
      <c r="J7" s="18">
        <v>72458.337067</v>
      </c>
      <c r="K7" s="15">
        <f t="shared" ref="K7:K42" si="2">+I7-J7</f>
        <v>17.446961999987252</v>
      </c>
      <c r="L7" s="18">
        <v>98281.20554699999</v>
      </c>
      <c r="M7" s="18">
        <v>99330.060537999991</v>
      </c>
      <c r="N7" s="15">
        <f t="shared" ref="N7:N42" si="3">+L7-M7</f>
        <v>-1048.8549910000002</v>
      </c>
    </row>
    <row r="8" spans="1:14" ht="18.75" customHeight="1" x14ac:dyDescent="0.3">
      <c r="A8" s="16" t="s">
        <v>13</v>
      </c>
      <c r="B8" s="17" t="s">
        <v>14</v>
      </c>
      <c r="C8" s="15">
        <f>SUM(C9:C21)</f>
        <v>2874.9934600616612</v>
      </c>
      <c r="D8" s="15">
        <f>SUM(D9:D21)</f>
        <v>2702.4915234572272</v>
      </c>
      <c r="E8" s="15">
        <f t="shared" si="0"/>
        <v>172.50193660443392</v>
      </c>
      <c r="F8" s="15">
        <f>SUM(F9:F21)</f>
        <v>5974.7826643916951</v>
      </c>
      <c r="G8" s="15">
        <f>SUM(G9:G21)</f>
        <v>5603.550228734518</v>
      </c>
      <c r="H8" s="15">
        <f t="shared" si="1"/>
        <v>371.23243565717712</v>
      </c>
      <c r="I8" s="15">
        <f>SUM(I9:I21)</f>
        <v>9544.3114008807279</v>
      </c>
      <c r="J8" s="15">
        <f>SUM(J9:J21)</f>
        <v>8938.7690025945067</v>
      </c>
      <c r="K8" s="15">
        <f t="shared" si="2"/>
        <v>605.54239828622121</v>
      </c>
      <c r="L8" s="15">
        <f>SUM(L9:L21)</f>
        <v>12849.917162519247</v>
      </c>
      <c r="M8" s="15">
        <f>SUM(M9:M21)</f>
        <v>12210.81724900792</v>
      </c>
      <c r="N8" s="15">
        <f t="shared" si="3"/>
        <v>639.09991351132703</v>
      </c>
    </row>
    <row r="9" spans="1:14" ht="18.75" customHeight="1" x14ac:dyDescent="0.35">
      <c r="A9" s="16" t="s">
        <v>15</v>
      </c>
      <c r="B9" s="19" t="s">
        <v>16</v>
      </c>
      <c r="C9" s="18">
        <v>289.85619700000001</v>
      </c>
      <c r="D9" s="18">
        <v>-2.5633059999999994</v>
      </c>
      <c r="E9" s="15">
        <f t="shared" si="0"/>
        <v>292.41950300000002</v>
      </c>
      <c r="F9" s="18">
        <v>562.45987200000002</v>
      </c>
      <c r="G9" s="18">
        <v>5.9650590000000001</v>
      </c>
      <c r="H9" s="15">
        <f t="shared" si="1"/>
        <v>556.49481300000002</v>
      </c>
      <c r="I9" s="18">
        <v>840.44236599999999</v>
      </c>
      <c r="J9" s="18">
        <v>14.314123000000002</v>
      </c>
      <c r="K9" s="15">
        <f t="shared" si="2"/>
        <v>826.128243</v>
      </c>
      <c r="L9" s="18">
        <v>1121.2102559999998</v>
      </c>
      <c r="M9" s="18">
        <v>9.8950070000000014</v>
      </c>
      <c r="N9" s="15">
        <f t="shared" si="3"/>
        <v>1111.3152489999998</v>
      </c>
    </row>
    <row r="10" spans="1:14" ht="18.75" customHeight="1" x14ac:dyDescent="0.35">
      <c r="A10" s="16" t="s">
        <v>17</v>
      </c>
      <c r="B10" s="19" t="s">
        <v>18</v>
      </c>
      <c r="C10" s="18">
        <v>69.785557923495034</v>
      </c>
      <c r="D10" s="18">
        <v>57.307901212243259</v>
      </c>
      <c r="E10" s="15">
        <f t="shared" si="0"/>
        <v>12.477656711251775</v>
      </c>
      <c r="F10" s="18">
        <v>147.40811584699009</v>
      </c>
      <c r="G10" s="18">
        <v>115.48780242448646</v>
      </c>
      <c r="H10" s="15">
        <f t="shared" si="1"/>
        <v>31.920313422503625</v>
      </c>
      <c r="I10" s="18">
        <v>232.07874568797132</v>
      </c>
      <c r="J10" s="18">
        <v>191.93897580825205</v>
      </c>
      <c r="K10" s="15">
        <f t="shared" si="2"/>
        <v>40.139769879719267</v>
      </c>
      <c r="L10" s="18">
        <v>318.0162856754007</v>
      </c>
      <c r="M10" s="18">
        <v>268.32740835322591</v>
      </c>
      <c r="N10" s="15">
        <f t="shared" si="3"/>
        <v>49.68887732217479</v>
      </c>
    </row>
    <row r="11" spans="1:14" ht="18.75" customHeight="1" x14ac:dyDescent="0.35">
      <c r="A11" s="16" t="s">
        <v>19</v>
      </c>
      <c r="B11" s="19" t="s">
        <v>20</v>
      </c>
      <c r="C11" s="18">
        <v>860.85548866072747</v>
      </c>
      <c r="D11" s="18">
        <v>844.32490307114085</v>
      </c>
      <c r="E11" s="15">
        <f t="shared" si="0"/>
        <v>16.530585589586622</v>
      </c>
      <c r="F11" s="18">
        <v>1830.1379773214546</v>
      </c>
      <c r="G11" s="18">
        <v>1768.3098061422816</v>
      </c>
      <c r="H11" s="15">
        <f t="shared" si="1"/>
        <v>61.828171179173069</v>
      </c>
      <c r="I11" s="18">
        <v>2858.4418328131651</v>
      </c>
      <c r="J11" s="18">
        <v>2707.1499014946189</v>
      </c>
      <c r="K11" s="15">
        <f t="shared" si="2"/>
        <v>151.29193131854618</v>
      </c>
      <c r="L11" s="18">
        <v>3843.8630486677321</v>
      </c>
      <c r="M11" s="18">
        <v>3699.8140959486809</v>
      </c>
      <c r="N11" s="15">
        <f t="shared" si="3"/>
        <v>144.04895271905116</v>
      </c>
    </row>
    <row r="12" spans="1:14" ht="18.75" customHeight="1" x14ac:dyDescent="0.35">
      <c r="A12" s="16" t="s">
        <v>21</v>
      </c>
      <c r="B12" s="19" t="s">
        <v>22</v>
      </c>
      <c r="C12" s="18">
        <v>290.10000000000002</v>
      </c>
      <c r="D12" s="18">
        <v>433.5</v>
      </c>
      <c r="E12" s="15">
        <f t="shared" si="0"/>
        <v>-143.39999999999998</v>
      </c>
      <c r="F12" s="18">
        <v>620.79999999999995</v>
      </c>
      <c r="G12" s="18">
        <v>934.7</v>
      </c>
      <c r="H12" s="15">
        <f t="shared" si="1"/>
        <v>-313.90000000000009</v>
      </c>
      <c r="I12" s="18">
        <v>1219.9000000000001</v>
      </c>
      <c r="J12" s="18">
        <v>1850.68</v>
      </c>
      <c r="K12" s="15">
        <f t="shared" si="2"/>
        <v>-630.78</v>
      </c>
      <c r="L12" s="18">
        <v>1569.1000000000001</v>
      </c>
      <c r="M12" s="18">
        <v>2395.98</v>
      </c>
      <c r="N12" s="15">
        <f t="shared" si="3"/>
        <v>-826.87999999999988</v>
      </c>
    </row>
    <row r="13" spans="1:14" ht="18.75" customHeight="1" x14ac:dyDescent="0.35">
      <c r="A13" s="16" t="s">
        <v>23</v>
      </c>
      <c r="B13" s="19" t="s">
        <v>24</v>
      </c>
      <c r="C13" s="18">
        <v>34.988</v>
      </c>
      <c r="D13" s="18">
        <v>27.877999999999997</v>
      </c>
      <c r="E13" s="15">
        <f t="shared" si="0"/>
        <v>7.110000000000003</v>
      </c>
      <c r="F13" s="18">
        <v>70.747000000000014</v>
      </c>
      <c r="G13" s="18">
        <v>89.140000000000015</v>
      </c>
      <c r="H13" s="15">
        <f t="shared" si="1"/>
        <v>-18.393000000000001</v>
      </c>
      <c r="I13" s="18">
        <v>110.03100000000002</v>
      </c>
      <c r="J13" s="18">
        <v>112.67</v>
      </c>
      <c r="K13" s="15">
        <f t="shared" si="2"/>
        <v>-2.6389999999999816</v>
      </c>
      <c r="L13" s="18">
        <v>149.49100000000001</v>
      </c>
      <c r="M13" s="18">
        <v>167.73600000000002</v>
      </c>
      <c r="N13" s="15">
        <f t="shared" si="3"/>
        <v>-18.245000000000005</v>
      </c>
    </row>
    <row r="14" spans="1:14" ht="18.75" customHeight="1" x14ac:dyDescent="0.35">
      <c r="A14" s="16" t="s">
        <v>25</v>
      </c>
      <c r="B14" s="19" t="s">
        <v>26</v>
      </c>
      <c r="C14" s="18">
        <v>22.975499999999982</v>
      </c>
      <c r="D14" s="18">
        <v>43.79464999999999</v>
      </c>
      <c r="E14" s="15">
        <f t="shared" si="0"/>
        <v>-20.819150000000008</v>
      </c>
      <c r="F14" s="18">
        <v>43.936499999999988</v>
      </c>
      <c r="G14" s="18">
        <v>86.374074999999991</v>
      </c>
      <c r="H14" s="15">
        <f t="shared" si="1"/>
        <v>-42.437575000000002</v>
      </c>
      <c r="I14" s="18">
        <v>66.523399999999995</v>
      </c>
      <c r="J14" s="18">
        <v>131.73533</v>
      </c>
      <c r="K14" s="15">
        <f t="shared" si="2"/>
        <v>-65.211930000000009</v>
      </c>
      <c r="L14" s="18">
        <v>86.593199999999982</v>
      </c>
      <c r="M14" s="18">
        <v>170.62717999999998</v>
      </c>
      <c r="N14" s="15">
        <f t="shared" si="3"/>
        <v>-84.03398</v>
      </c>
    </row>
    <row r="15" spans="1:14" ht="18.75" customHeight="1" x14ac:dyDescent="0.35">
      <c r="A15" s="16" t="s">
        <v>27</v>
      </c>
      <c r="B15" s="19" t="s">
        <v>28</v>
      </c>
      <c r="C15" s="18">
        <v>68.914927137591221</v>
      </c>
      <c r="D15" s="18">
        <v>74.271607951019533</v>
      </c>
      <c r="E15" s="15">
        <f t="shared" si="0"/>
        <v>-5.3566808134283121</v>
      </c>
      <c r="F15" s="18">
        <v>138.85520054355686</v>
      </c>
      <c r="G15" s="18">
        <v>159.39927168227666</v>
      </c>
      <c r="H15" s="15">
        <f t="shared" si="1"/>
        <v>-20.544071138719801</v>
      </c>
      <c r="I15" s="18">
        <v>215.65191600900033</v>
      </c>
      <c r="J15" s="18">
        <v>254.30526712558293</v>
      </c>
      <c r="K15" s="15">
        <f t="shared" si="2"/>
        <v>-38.653351116582598</v>
      </c>
      <c r="L15" s="18">
        <v>294.81121681349873</v>
      </c>
      <c r="M15" s="18">
        <v>343.28499220812796</v>
      </c>
      <c r="N15" s="15">
        <f t="shared" si="3"/>
        <v>-48.473775394629229</v>
      </c>
    </row>
    <row r="16" spans="1:14" ht="18.75" customHeight="1" x14ac:dyDescent="0.35">
      <c r="A16" s="16" t="s">
        <v>29</v>
      </c>
      <c r="B16" s="19" t="s">
        <v>30</v>
      </c>
      <c r="C16" s="18">
        <v>11.933</v>
      </c>
      <c r="D16" s="18">
        <v>226.55868966383298</v>
      </c>
      <c r="E16" s="15">
        <f t="shared" si="0"/>
        <v>-214.62568966383299</v>
      </c>
      <c r="F16" s="18">
        <v>30.960000000000004</v>
      </c>
      <c r="G16" s="18">
        <v>434.28437932766599</v>
      </c>
      <c r="H16" s="15">
        <f t="shared" si="1"/>
        <v>-403.32437932766601</v>
      </c>
      <c r="I16" s="18">
        <v>44.921000000000006</v>
      </c>
      <c r="J16" s="18">
        <v>633.24140468166513</v>
      </c>
      <c r="K16" s="15">
        <f t="shared" si="2"/>
        <v>-588.32040468166508</v>
      </c>
      <c r="L16" s="18">
        <v>61.858000000000004</v>
      </c>
      <c r="M16" s="18">
        <v>840.32224796642163</v>
      </c>
      <c r="N16" s="15">
        <f t="shared" si="3"/>
        <v>-778.46424796642168</v>
      </c>
    </row>
    <row r="17" spans="1:14" ht="18.75" customHeight="1" x14ac:dyDescent="0.35">
      <c r="A17" s="16" t="s">
        <v>31</v>
      </c>
      <c r="B17" s="19" t="s">
        <v>32</v>
      </c>
      <c r="C17" s="18">
        <v>498.29373543503965</v>
      </c>
      <c r="D17" s="18">
        <v>365.47422029024483</v>
      </c>
      <c r="E17" s="15">
        <f t="shared" si="0"/>
        <v>132.81951514479482</v>
      </c>
      <c r="F17" s="18">
        <v>1010.9614708700791</v>
      </c>
      <c r="G17" s="18">
        <v>697.59228058048961</v>
      </c>
      <c r="H17" s="15">
        <f t="shared" si="1"/>
        <v>313.36919028958948</v>
      </c>
      <c r="I17" s="18">
        <v>1536.5814296957858</v>
      </c>
      <c r="J17" s="18">
        <v>1067.2918934278587</v>
      </c>
      <c r="K17" s="15">
        <f t="shared" si="2"/>
        <v>469.28953626792713</v>
      </c>
      <c r="L17" s="18">
        <v>2104.8587249875718</v>
      </c>
      <c r="M17" s="18">
        <v>1525.5429523459402</v>
      </c>
      <c r="N17" s="15">
        <f t="shared" si="3"/>
        <v>579.31577264163161</v>
      </c>
    </row>
    <row r="18" spans="1:14" ht="18.75" customHeight="1" x14ac:dyDescent="0.35">
      <c r="A18" s="16" t="s">
        <v>33</v>
      </c>
      <c r="B18" s="19" t="s">
        <v>34</v>
      </c>
      <c r="C18" s="18">
        <v>711.13905390480738</v>
      </c>
      <c r="D18" s="18">
        <v>615.92785726874558</v>
      </c>
      <c r="E18" s="15">
        <f t="shared" si="0"/>
        <v>95.2111966360618</v>
      </c>
      <c r="F18" s="18">
        <v>1480.9585278096151</v>
      </c>
      <c r="G18" s="18">
        <v>1280.2585545773179</v>
      </c>
      <c r="H18" s="15">
        <f t="shared" si="1"/>
        <v>200.69997323229722</v>
      </c>
      <c r="I18" s="18">
        <v>2365.6357106748064</v>
      </c>
      <c r="J18" s="18">
        <v>1922.1801070565282</v>
      </c>
      <c r="K18" s="15">
        <f t="shared" si="2"/>
        <v>443.45560361827825</v>
      </c>
      <c r="L18" s="18">
        <v>3228.5614303750435</v>
      </c>
      <c r="M18" s="18">
        <v>2718.4653651855224</v>
      </c>
      <c r="N18" s="15">
        <f t="shared" si="3"/>
        <v>510.09606518952114</v>
      </c>
    </row>
    <row r="19" spans="1:14" ht="18.75" customHeight="1" x14ac:dyDescent="0.35">
      <c r="A19" s="16" t="s">
        <v>35</v>
      </c>
      <c r="B19" s="20" t="s">
        <v>36</v>
      </c>
      <c r="C19" s="18">
        <v>5.6359999999999992</v>
      </c>
      <c r="D19" s="18">
        <v>15.844999999999999</v>
      </c>
      <c r="E19" s="15">
        <f t="shared" si="0"/>
        <v>-10.209</v>
      </c>
      <c r="F19" s="18">
        <v>13.566999999999997</v>
      </c>
      <c r="G19" s="18">
        <v>30.658999999999995</v>
      </c>
      <c r="H19" s="15">
        <f t="shared" si="1"/>
        <v>-17.091999999999999</v>
      </c>
      <c r="I19" s="18">
        <v>19.489999999999995</v>
      </c>
      <c r="J19" s="18">
        <v>51.168999999999997</v>
      </c>
      <c r="K19" s="15">
        <f t="shared" si="2"/>
        <v>-31.679000000000002</v>
      </c>
      <c r="L19" s="18">
        <v>25.171999999999997</v>
      </c>
      <c r="M19" s="18">
        <v>68.177999999999997</v>
      </c>
      <c r="N19" s="15">
        <f t="shared" si="3"/>
        <v>-43.006</v>
      </c>
    </row>
    <row r="20" spans="1:14" ht="18.75" customHeight="1" x14ac:dyDescent="0.35">
      <c r="A20" s="16" t="s">
        <v>37</v>
      </c>
      <c r="B20" s="20" t="s">
        <v>38</v>
      </c>
      <c r="C20" s="18">
        <v>10.516</v>
      </c>
      <c r="D20" s="18">
        <v>0.17200000000000001</v>
      </c>
      <c r="E20" s="15">
        <f t="shared" si="0"/>
        <v>10.343999999999999</v>
      </c>
      <c r="F20" s="18">
        <v>23.991</v>
      </c>
      <c r="G20" s="18">
        <v>1.38</v>
      </c>
      <c r="H20" s="15">
        <f t="shared" si="1"/>
        <v>22.611000000000001</v>
      </c>
      <c r="I20" s="18">
        <v>34.613999999999997</v>
      </c>
      <c r="J20" s="18">
        <v>2.093</v>
      </c>
      <c r="K20" s="15">
        <f t="shared" si="2"/>
        <v>32.521000000000001</v>
      </c>
      <c r="L20" s="18">
        <v>46.381999999999998</v>
      </c>
      <c r="M20" s="18">
        <v>2.6440000000000001</v>
      </c>
      <c r="N20" s="15">
        <f t="shared" si="3"/>
        <v>43.738</v>
      </c>
    </row>
    <row r="21" spans="1:14" ht="18.75" customHeight="1" x14ac:dyDescent="0.35">
      <c r="A21" s="16" t="s">
        <v>39</v>
      </c>
      <c r="B21" s="20" t="s">
        <v>40</v>
      </c>
      <c r="C21" s="18">
        <v>0</v>
      </c>
      <c r="D21" s="18">
        <v>0</v>
      </c>
      <c r="E21" s="15">
        <f t="shared" si="0"/>
        <v>0</v>
      </c>
      <c r="F21" s="18">
        <v>0</v>
      </c>
      <c r="G21" s="18">
        <v>0</v>
      </c>
      <c r="H21" s="15">
        <f t="shared" si="1"/>
        <v>0</v>
      </c>
      <c r="I21" s="18">
        <v>0</v>
      </c>
      <c r="J21" s="18">
        <v>0</v>
      </c>
      <c r="K21" s="15">
        <f t="shared" si="2"/>
        <v>0</v>
      </c>
      <c r="L21" s="18">
        <v>0</v>
      </c>
      <c r="M21" s="18">
        <v>0</v>
      </c>
      <c r="N21" s="15">
        <f t="shared" si="3"/>
        <v>0</v>
      </c>
    </row>
    <row r="22" spans="1:14" ht="18.75" customHeight="1" x14ac:dyDescent="0.3">
      <c r="A22" s="16" t="s">
        <v>41</v>
      </c>
      <c r="B22" s="21" t="s">
        <v>42</v>
      </c>
      <c r="C22" s="15">
        <f>+C23+C24+C34</f>
        <v>1232.60388235097</v>
      </c>
      <c r="D22" s="15">
        <f>+D23+D24+D34</f>
        <v>2325.7923667062364</v>
      </c>
      <c r="E22" s="15">
        <f t="shared" si="0"/>
        <v>-1093.1884843552664</v>
      </c>
      <c r="F22" s="15">
        <f>+F23+F24+F34</f>
        <v>2433.6536299291802</v>
      </c>
      <c r="G22" s="15">
        <f>+G23+G24+G34</f>
        <v>4765.9695422550785</v>
      </c>
      <c r="H22" s="15">
        <f t="shared" si="1"/>
        <v>-2332.3159123258984</v>
      </c>
      <c r="I22" s="15">
        <f>+I23+I24+I34</f>
        <v>3782.9759374024152</v>
      </c>
      <c r="J22" s="15">
        <f>+J23+J24+J34</f>
        <v>7197.0583432940921</v>
      </c>
      <c r="K22" s="15">
        <f t="shared" si="2"/>
        <v>-3414.0824058916769</v>
      </c>
      <c r="L22" s="15">
        <f>+L23+L24+L34</f>
        <v>5005.1554468564227</v>
      </c>
      <c r="M22" s="15">
        <f>+M23+M24+M34</f>
        <v>9613.7658415536862</v>
      </c>
      <c r="N22" s="15">
        <f t="shared" si="3"/>
        <v>-4608.6103946972635</v>
      </c>
    </row>
    <row r="23" spans="1:14" ht="18.75" customHeight="1" x14ac:dyDescent="0.35">
      <c r="A23" s="16" t="s">
        <v>43</v>
      </c>
      <c r="B23" s="20" t="s">
        <v>44</v>
      </c>
      <c r="C23" s="18">
        <v>600.58575300000007</v>
      </c>
      <c r="D23" s="18">
        <v>92.579445000000007</v>
      </c>
      <c r="E23" s="15">
        <f t="shared" si="0"/>
        <v>508.00630800000005</v>
      </c>
      <c r="F23" s="18">
        <v>1174.7457360000001</v>
      </c>
      <c r="G23" s="18">
        <v>187.75149900000002</v>
      </c>
      <c r="H23" s="15">
        <f t="shared" si="1"/>
        <v>986.99423700000011</v>
      </c>
      <c r="I23" s="18">
        <v>1775.3314890000004</v>
      </c>
      <c r="J23" s="18">
        <v>284.11850700000002</v>
      </c>
      <c r="K23" s="15">
        <f t="shared" si="2"/>
        <v>1491.2129820000005</v>
      </c>
      <c r="L23" s="18">
        <v>2402.3430120000007</v>
      </c>
      <c r="M23" s="18">
        <v>385.46854500000006</v>
      </c>
      <c r="N23" s="15">
        <f t="shared" si="3"/>
        <v>2016.8744670000005</v>
      </c>
    </row>
    <row r="24" spans="1:14" ht="18.75" customHeight="1" x14ac:dyDescent="0.35">
      <c r="A24" s="16" t="s">
        <v>45</v>
      </c>
      <c r="B24" s="20" t="s">
        <v>46</v>
      </c>
      <c r="C24" s="15">
        <f>+C25+C29+C32+C33</f>
        <v>463.98909143482501</v>
      </c>
      <c r="D24" s="15">
        <f>+D25+D29+D32+D33</f>
        <v>2203.3364652292494</v>
      </c>
      <c r="E24" s="15">
        <f t="shared" si="0"/>
        <v>-1739.3473737944244</v>
      </c>
      <c r="F24" s="15">
        <f>+F25+F29+F32+F33</f>
        <v>929.66841417816443</v>
      </c>
      <c r="G24" s="15">
        <f>+G25+G29+G32+G33</f>
        <v>4512.1792688069881</v>
      </c>
      <c r="H24" s="15">
        <f t="shared" si="1"/>
        <v>-3582.5108546288238</v>
      </c>
      <c r="I24" s="15">
        <f>+I25+I29+I32+I33</f>
        <v>1415.3101938811892</v>
      </c>
      <c r="J24" s="15">
        <f>+J25+J29+J32+J33</f>
        <v>6807.3886876635934</v>
      </c>
      <c r="K24" s="15">
        <f t="shared" si="2"/>
        <v>-5392.0784937824046</v>
      </c>
      <c r="L24" s="15">
        <f>+L25+L29+L32+L33</f>
        <v>1947.3185758564223</v>
      </c>
      <c r="M24" s="15">
        <f>+M25+M29+M32+M33</f>
        <v>9076.9599238636856</v>
      </c>
      <c r="N24" s="15">
        <f t="shared" si="3"/>
        <v>-7129.6413480072633</v>
      </c>
    </row>
    <row r="25" spans="1:14" ht="18.75" customHeight="1" x14ac:dyDescent="0.35">
      <c r="A25" s="16" t="s">
        <v>47</v>
      </c>
      <c r="B25" s="22" t="s">
        <v>48</v>
      </c>
      <c r="C25" s="15">
        <f>SUM(C26:C28)</f>
        <v>175.87784499999998</v>
      </c>
      <c r="D25" s="15">
        <f>SUM(D26:D28)</f>
        <v>1553.9640852500002</v>
      </c>
      <c r="E25" s="15">
        <f t="shared" si="0"/>
        <v>-1378.0862402500002</v>
      </c>
      <c r="F25" s="15">
        <f>SUM(F26:F28)</f>
        <v>356.45415800000018</v>
      </c>
      <c r="G25" s="15">
        <f>SUM(G26:G28)</f>
        <v>3147.6591915000004</v>
      </c>
      <c r="H25" s="15">
        <f t="shared" si="1"/>
        <v>-2791.2050335000004</v>
      </c>
      <c r="I25" s="15">
        <f>SUM(I26:I28)</f>
        <v>535.74990200000002</v>
      </c>
      <c r="J25" s="15">
        <f>SUM(J26:J28)</f>
        <v>4707.2545117500003</v>
      </c>
      <c r="K25" s="15">
        <f t="shared" si="2"/>
        <v>-4171.5046097499999</v>
      </c>
      <c r="L25" s="15">
        <f>SUM(L26:L28)</f>
        <v>724.18204500000002</v>
      </c>
      <c r="M25" s="15">
        <f>SUM(M26:M28)</f>
        <v>6280.9097529999999</v>
      </c>
      <c r="N25" s="15">
        <f t="shared" si="3"/>
        <v>-5556.7277080000003</v>
      </c>
    </row>
    <row r="26" spans="1:14" ht="18.75" customHeight="1" x14ac:dyDescent="0.35">
      <c r="A26" s="16" t="s">
        <v>49</v>
      </c>
      <c r="B26" s="23" t="s">
        <v>50</v>
      </c>
      <c r="C26" s="18">
        <v>59.094000000000001</v>
      </c>
      <c r="D26" s="18">
        <v>733.58382200000005</v>
      </c>
      <c r="E26" s="15">
        <f t="shared" si="0"/>
        <v>-674.489822</v>
      </c>
      <c r="F26" s="18">
        <v>94.441000000000003</v>
      </c>
      <c r="G26" s="18">
        <v>1937.485126</v>
      </c>
      <c r="H26" s="15">
        <f t="shared" si="1"/>
        <v>-1843.044126</v>
      </c>
      <c r="I26" s="18">
        <v>130.33199999999999</v>
      </c>
      <c r="J26" s="18">
        <v>2616.6058950000001</v>
      </c>
      <c r="K26" s="15">
        <f t="shared" si="2"/>
        <v>-2486.2738950000003</v>
      </c>
      <c r="L26" s="18">
        <v>207.095</v>
      </c>
      <c r="M26" s="18">
        <v>3779.6119440000002</v>
      </c>
      <c r="N26" s="15">
        <f t="shared" si="3"/>
        <v>-3572.5169440000004</v>
      </c>
    </row>
    <row r="27" spans="1:14" ht="18.75" customHeight="1" x14ac:dyDescent="0.35">
      <c r="A27" s="16" t="s">
        <v>51</v>
      </c>
      <c r="B27" s="23" t="s">
        <v>52</v>
      </c>
      <c r="C27" s="18">
        <v>60.905999999999985</v>
      </c>
      <c r="D27" s="18">
        <v>672.82526325000003</v>
      </c>
      <c r="E27" s="15">
        <f t="shared" si="0"/>
        <v>-611.91926325000009</v>
      </c>
      <c r="F27" s="18">
        <v>145.55900000000017</v>
      </c>
      <c r="G27" s="18">
        <v>914.25606550000009</v>
      </c>
      <c r="H27" s="15">
        <f t="shared" si="1"/>
        <v>-768.69706549999989</v>
      </c>
      <c r="I27" s="18">
        <v>229.66799999999998</v>
      </c>
      <c r="J27" s="18">
        <v>1652.2316167500001</v>
      </c>
      <c r="K27" s="15">
        <f t="shared" si="2"/>
        <v>-1422.5636167500002</v>
      </c>
      <c r="L27" s="18">
        <v>272.90500099999997</v>
      </c>
      <c r="M27" s="18">
        <v>1916.5998089999998</v>
      </c>
      <c r="N27" s="15">
        <f t="shared" si="3"/>
        <v>-1643.6948079999997</v>
      </c>
    </row>
    <row r="28" spans="1:14" ht="18.75" customHeight="1" x14ac:dyDescent="0.3">
      <c r="A28" s="16" t="s">
        <v>53</v>
      </c>
      <c r="B28" s="24" t="s">
        <v>54</v>
      </c>
      <c r="C28" s="18">
        <v>55.877845000000001</v>
      </c>
      <c r="D28" s="18">
        <v>147.55499999999998</v>
      </c>
      <c r="E28" s="15">
        <f t="shared" si="0"/>
        <v>-91.677154999999971</v>
      </c>
      <c r="F28" s="18">
        <v>116.45415799999999</v>
      </c>
      <c r="G28" s="18">
        <v>295.91800000000001</v>
      </c>
      <c r="H28" s="15">
        <f t="shared" si="1"/>
        <v>-179.463842</v>
      </c>
      <c r="I28" s="18">
        <v>175.74990199999999</v>
      </c>
      <c r="J28" s="18">
        <v>438.41700000000003</v>
      </c>
      <c r="K28" s="15">
        <f t="shared" si="2"/>
        <v>-262.66709800000001</v>
      </c>
      <c r="L28" s="18">
        <v>244.18204399999996</v>
      </c>
      <c r="M28" s="18">
        <v>584.69800000000009</v>
      </c>
      <c r="N28" s="15">
        <f t="shared" si="3"/>
        <v>-340.51595600000013</v>
      </c>
    </row>
    <row r="29" spans="1:14" ht="18.75" customHeight="1" x14ac:dyDescent="0.35">
      <c r="A29" s="16" t="s">
        <v>55</v>
      </c>
      <c r="B29" s="25" t="s">
        <v>56</v>
      </c>
      <c r="C29" s="15">
        <f>SUM(C30:C31)</f>
        <v>183.8</v>
      </c>
      <c r="D29" s="15">
        <f>SUM(D30:D31)</f>
        <v>251.6</v>
      </c>
      <c r="E29" s="15">
        <f t="shared" si="0"/>
        <v>-67.799999999999983</v>
      </c>
      <c r="F29" s="15">
        <f>SUM(F30:F31)</f>
        <v>365.6</v>
      </c>
      <c r="G29" s="15">
        <f>SUM(G30:G31)</f>
        <v>544.40000000000009</v>
      </c>
      <c r="H29" s="15">
        <f t="shared" si="1"/>
        <v>-178.80000000000007</v>
      </c>
      <c r="I29" s="15">
        <f>SUM(I30:I31)</f>
        <v>562.29999999999995</v>
      </c>
      <c r="J29" s="15">
        <f>SUM(J30:J31)</f>
        <v>857.5</v>
      </c>
      <c r="K29" s="15">
        <f t="shared" si="2"/>
        <v>-295.20000000000005</v>
      </c>
      <c r="L29" s="15">
        <f>SUM(L30:L31)</f>
        <v>792</v>
      </c>
      <c r="M29" s="15">
        <f>SUM(M30:M31)</f>
        <v>1177.4000000000001</v>
      </c>
      <c r="N29" s="15">
        <f t="shared" si="3"/>
        <v>-385.40000000000009</v>
      </c>
    </row>
    <row r="30" spans="1:14" ht="18.75" customHeight="1" x14ac:dyDescent="0.35">
      <c r="A30" s="16" t="s">
        <v>57</v>
      </c>
      <c r="B30" s="23" t="s">
        <v>58</v>
      </c>
      <c r="C30" s="18">
        <v>67</v>
      </c>
      <c r="D30" s="18">
        <v>0</v>
      </c>
      <c r="E30" s="15">
        <f t="shared" si="0"/>
        <v>67</v>
      </c>
      <c r="F30" s="18">
        <v>125</v>
      </c>
      <c r="G30" s="18">
        <v>0</v>
      </c>
      <c r="H30" s="15">
        <f t="shared" si="1"/>
        <v>125</v>
      </c>
      <c r="I30" s="18">
        <v>192</v>
      </c>
      <c r="J30" s="18">
        <v>0</v>
      </c>
      <c r="K30" s="15">
        <f t="shared" si="2"/>
        <v>192</v>
      </c>
      <c r="L30" s="18">
        <v>283</v>
      </c>
      <c r="M30" s="18">
        <v>0</v>
      </c>
      <c r="N30" s="15">
        <f t="shared" si="3"/>
        <v>283</v>
      </c>
    </row>
    <row r="31" spans="1:14" ht="18.75" customHeight="1" x14ac:dyDescent="0.35">
      <c r="A31" s="16" t="s">
        <v>59</v>
      </c>
      <c r="B31" s="23" t="s">
        <v>60</v>
      </c>
      <c r="C31" s="18">
        <v>116.8</v>
      </c>
      <c r="D31" s="18">
        <v>251.6</v>
      </c>
      <c r="E31" s="15">
        <f t="shared" si="0"/>
        <v>-134.80000000000001</v>
      </c>
      <c r="F31" s="18">
        <v>240.60000000000002</v>
      </c>
      <c r="G31" s="18">
        <v>544.40000000000009</v>
      </c>
      <c r="H31" s="15">
        <f t="shared" si="1"/>
        <v>-303.80000000000007</v>
      </c>
      <c r="I31" s="18">
        <v>370.3</v>
      </c>
      <c r="J31" s="18">
        <v>857.5</v>
      </c>
      <c r="K31" s="15">
        <f t="shared" si="2"/>
        <v>-487.2</v>
      </c>
      <c r="L31" s="18">
        <v>509</v>
      </c>
      <c r="M31" s="18">
        <v>1177.4000000000001</v>
      </c>
      <c r="N31" s="15">
        <f t="shared" si="3"/>
        <v>-668.40000000000009</v>
      </c>
    </row>
    <row r="32" spans="1:14" ht="18.75" customHeight="1" x14ac:dyDescent="0.35">
      <c r="A32" s="16" t="s">
        <v>61</v>
      </c>
      <c r="B32" s="25" t="s">
        <v>62</v>
      </c>
      <c r="C32" s="18">
        <v>73.811246434825009</v>
      </c>
      <c r="D32" s="18">
        <v>397.77237997924931</v>
      </c>
      <c r="E32" s="15">
        <f t="shared" si="0"/>
        <v>-323.96113354442429</v>
      </c>
      <c r="F32" s="18">
        <v>149.71425617816433</v>
      </c>
      <c r="G32" s="18">
        <v>820.1200773069877</v>
      </c>
      <c r="H32" s="15">
        <f t="shared" si="1"/>
        <v>-670.40582112882339</v>
      </c>
      <c r="I32" s="18">
        <v>235.26029188118935</v>
      </c>
      <c r="J32" s="18">
        <v>1242.634175913593</v>
      </c>
      <c r="K32" s="15">
        <f t="shared" si="2"/>
        <v>-1007.3738840324037</v>
      </c>
      <c r="L32" s="18">
        <v>319.53653085642242</v>
      </c>
      <c r="M32" s="18">
        <v>1618.6501708636856</v>
      </c>
      <c r="N32" s="15">
        <f t="shared" si="3"/>
        <v>-1299.1136400072633</v>
      </c>
    </row>
    <row r="33" spans="1:14" ht="18.75" customHeight="1" x14ac:dyDescent="0.35">
      <c r="A33" s="16" t="s">
        <v>63</v>
      </c>
      <c r="B33" s="25" t="s">
        <v>64</v>
      </c>
      <c r="C33" s="18">
        <v>30.5</v>
      </c>
      <c r="D33" s="18">
        <v>0</v>
      </c>
      <c r="E33" s="15">
        <f t="shared" si="0"/>
        <v>30.5</v>
      </c>
      <c r="F33" s="18">
        <v>57.9</v>
      </c>
      <c r="G33" s="18">
        <v>0</v>
      </c>
      <c r="H33" s="15">
        <f t="shared" si="1"/>
        <v>57.9</v>
      </c>
      <c r="I33" s="18">
        <v>82</v>
      </c>
      <c r="J33" s="18">
        <v>0</v>
      </c>
      <c r="K33" s="15">
        <f t="shared" si="2"/>
        <v>82</v>
      </c>
      <c r="L33" s="18">
        <v>111.6</v>
      </c>
      <c r="M33" s="18">
        <v>0</v>
      </c>
      <c r="N33" s="15">
        <f t="shared" si="3"/>
        <v>111.6</v>
      </c>
    </row>
    <row r="34" spans="1:14" ht="18.75" customHeight="1" x14ac:dyDescent="0.35">
      <c r="A34" s="16" t="s">
        <v>65</v>
      </c>
      <c r="B34" s="20" t="s">
        <v>66</v>
      </c>
      <c r="C34" s="15">
        <f>SUM(C35:C36)</f>
        <v>168.02903791614489</v>
      </c>
      <c r="D34" s="15">
        <f>SUM(D35:D36)</f>
        <v>29.87645647698734</v>
      </c>
      <c r="E34" s="15">
        <f t="shared" si="0"/>
        <v>138.15258143915756</v>
      </c>
      <c r="F34" s="15">
        <f>SUM(F35:F36)</f>
        <v>329.23947975101544</v>
      </c>
      <c r="G34" s="15">
        <f>SUM(G35:G36)</f>
        <v>66.038774448090408</v>
      </c>
      <c r="H34" s="15">
        <f t="shared" si="1"/>
        <v>263.20070530292503</v>
      </c>
      <c r="I34" s="15">
        <f>SUM(I35:I36)</f>
        <v>592.33425452122538</v>
      </c>
      <c r="J34" s="15">
        <f>SUM(J35:J36)</f>
        <v>105.55114863049813</v>
      </c>
      <c r="K34" s="15">
        <f t="shared" si="2"/>
        <v>486.78310589072726</v>
      </c>
      <c r="L34" s="15">
        <f>SUM(L35:L36)</f>
        <v>655.49385900000004</v>
      </c>
      <c r="M34" s="15">
        <f>SUM(M35:M36)</f>
        <v>151.33737269</v>
      </c>
      <c r="N34" s="15">
        <f t="shared" si="3"/>
        <v>504.15648631000005</v>
      </c>
    </row>
    <row r="35" spans="1:14" ht="18.75" customHeight="1" x14ac:dyDescent="0.3">
      <c r="A35" s="16" t="s">
        <v>67</v>
      </c>
      <c r="B35" s="26" t="s">
        <v>68</v>
      </c>
      <c r="C35" s="18">
        <v>167.309943</v>
      </c>
      <c r="D35" s="18">
        <v>28.7532684</v>
      </c>
      <c r="E35" s="15">
        <f t="shared" si="0"/>
        <v>138.55667460000001</v>
      </c>
      <c r="F35" s="18">
        <v>327.79114000000004</v>
      </c>
      <c r="G35" s="18">
        <v>63.776544659999999</v>
      </c>
      <c r="H35" s="15">
        <f t="shared" si="1"/>
        <v>264.01459534000003</v>
      </c>
      <c r="I35" s="18">
        <v>590.1835319999999</v>
      </c>
      <c r="J35" s="18">
        <v>102.19183425</v>
      </c>
      <c r="K35" s="15">
        <f t="shared" si="2"/>
        <v>487.9916977499999</v>
      </c>
      <c r="L35" s="18">
        <v>652.55585900000005</v>
      </c>
      <c r="M35" s="18">
        <v>146.74837269</v>
      </c>
      <c r="N35" s="15">
        <f t="shared" si="3"/>
        <v>505.80748631000006</v>
      </c>
    </row>
    <row r="36" spans="1:14" ht="18.75" customHeight="1" x14ac:dyDescent="0.3">
      <c r="A36" s="16" t="s">
        <v>69</v>
      </c>
      <c r="B36" s="26" t="s">
        <v>70</v>
      </c>
      <c r="C36" s="18">
        <v>0.71909491614486898</v>
      </c>
      <c r="D36" s="18">
        <v>1.1231880769873397</v>
      </c>
      <c r="E36" s="15">
        <f t="shared" si="0"/>
        <v>-0.40409316084247071</v>
      </c>
      <c r="F36" s="18">
        <v>1.4483397510153859</v>
      </c>
      <c r="G36" s="18">
        <v>2.2622297880904036</v>
      </c>
      <c r="H36" s="15">
        <f t="shared" si="1"/>
        <v>-0.81389003707501772</v>
      </c>
      <c r="I36" s="18">
        <v>2.1507225212254322</v>
      </c>
      <c r="J36" s="18">
        <v>3.3593143804981307</v>
      </c>
      <c r="K36" s="15">
        <f t="shared" si="2"/>
        <v>-1.2085918592726985</v>
      </c>
      <c r="L36" s="18">
        <v>2.9380000000000002</v>
      </c>
      <c r="M36" s="18">
        <v>4.5890000000000004</v>
      </c>
      <c r="N36" s="15">
        <f t="shared" si="3"/>
        <v>-1.6510000000000002</v>
      </c>
    </row>
    <row r="37" spans="1:14" ht="18.75" customHeight="1" x14ac:dyDescent="0.35">
      <c r="A37" s="16" t="s">
        <v>71</v>
      </c>
      <c r="B37" s="27" t="s">
        <v>72</v>
      </c>
      <c r="C37" s="15">
        <f>SUM(C38:C39)</f>
        <v>437.03658200000001</v>
      </c>
      <c r="D37" s="15">
        <f>SUM(D38:D39)</f>
        <v>640.94115836000003</v>
      </c>
      <c r="E37" s="15">
        <f t="shared" si="0"/>
        <v>-203.90457636000002</v>
      </c>
      <c r="F37" s="15">
        <f>SUM(F38:F39)</f>
        <v>842.87186199999996</v>
      </c>
      <c r="G37" s="15">
        <f>SUM(G38:G39)</f>
        <v>1354.5992185461923</v>
      </c>
      <c r="H37" s="15">
        <f t="shared" si="1"/>
        <v>-511.72735654619237</v>
      </c>
      <c r="I37" s="15">
        <f>SUM(I38:I39)</f>
        <v>1207.566075</v>
      </c>
      <c r="J37" s="15">
        <f>SUM(J38:J39)</f>
        <v>2039.7843170961924</v>
      </c>
      <c r="K37" s="15">
        <f t="shared" si="2"/>
        <v>-832.2182420961924</v>
      </c>
      <c r="L37" s="15">
        <f>SUM(L38:L39)</f>
        <v>1643.1100900000001</v>
      </c>
      <c r="M37" s="15">
        <f>SUM(M38:M39)</f>
        <v>2645.8879947561923</v>
      </c>
      <c r="N37" s="15">
        <f t="shared" si="3"/>
        <v>-1002.7779047561921</v>
      </c>
    </row>
    <row r="38" spans="1:14" ht="18.75" customHeight="1" x14ac:dyDescent="0.3">
      <c r="A38" s="16" t="s">
        <v>73</v>
      </c>
      <c r="B38" s="26" t="s">
        <v>68</v>
      </c>
      <c r="C38" s="18">
        <v>267.80116400000003</v>
      </c>
      <c r="D38" s="18">
        <v>347.61507535999999</v>
      </c>
      <c r="E38" s="15">
        <f t="shared" si="0"/>
        <v>-79.813911359999963</v>
      </c>
      <c r="F38" s="18">
        <v>508.90990899999997</v>
      </c>
      <c r="G38" s="18">
        <v>774.7045075461923</v>
      </c>
      <c r="H38" s="15">
        <f t="shared" si="1"/>
        <v>-265.79459854619233</v>
      </c>
      <c r="I38" s="18">
        <v>704.36870399999998</v>
      </c>
      <c r="J38" s="18">
        <v>1163.4492590961922</v>
      </c>
      <c r="K38" s="15">
        <f t="shared" si="2"/>
        <v>-459.08055509619226</v>
      </c>
      <c r="L38" s="18">
        <v>966.16842400000007</v>
      </c>
      <c r="M38" s="18">
        <v>1460.1262397561923</v>
      </c>
      <c r="N38" s="15">
        <f t="shared" si="3"/>
        <v>-493.95781575619219</v>
      </c>
    </row>
    <row r="39" spans="1:14" ht="18.75" customHeight="1" x14ac:dyDescent="0.3">
      <c r="A39" s="16" t="s">
        <v>74</v>
      </c>
      <c r="B39" s="26" t="s">
        <v>70</v>
      </c>
      <c r="C39" s="18">
        <v>169.23541799999998</v>
      </c>
      <c r="D39" s="18">
        <v>293.32608300000004</v>
      </c>
      <c r="E39" s="15">
        <f t="shared" si="0"/>
        <v>-124.09066500000006</v>
      </c>
      <c r="F39" s="18">
        <v>333.96195299999999</v>
      </c>
      <c r="G39" s="18">
        <v>579.89471100000003</v>
      </c>
      <c r="H39" s="15">
        <f t="shared" si="1"/>
        <v>-245.93275800000004</v>
      </c>
      <c r="I39" s="18">
        <v>503.19737100000003</v>
      </c>
      <c r="J39" s="18">
        <v>876.33505800000012</v>
      </c>
      <c r="K39" s="15">
        <f t="shared" si="2"/>
        <v>-373.13768700000008</v>
      </c>
      <c r="L39" s="18">
        <v>676.94166599999994</v>
      </c>
      <c r="M39" s="18">
        <v>1185.761755</v>
      </c>
      <c r="N39" s="15">
        <f t="shared" si="3"/>
        <v>-508.82008900000005</v>
      </c>
    </row>
    <row r="40" spans="1:14" ht="18.75" customHeight="1" x14ac:dyDescent="0.35">
      <c r="A40" s="13" t="s">
        <v>75</v>
      </c>
      <c r="B40" s="28" t="s">
        <v>76</v>
      </c>
      <c r="C40" s="15">
        <f>SUM(C41:C42)</f>
        <v>282.49319700000001</v>
      </c>
      <c r="D40" s="15">
        <f>SUM(D41:D42)</f>
        <v>254.10000000000002</v>
      </c>
      <c r="E40" s="15">
        <f t="shared" si="0"/>
        <v>28.393196999999986</v>
      </c>
      <c r="F40" s="15">
        <f>SUM(F41:F42)</f>
        <v>1623.797341</v>
      </c>
      <c r="G40" s="15">
        <f>SUM(G41:G42)</f>
        <v>568.6</v>
      </c>
      <c r="H40" s="15">
        <f t="shared" si="1"/>
        <v>1055.1973410000001</v>
      </c>
      <c r="I40" s="15">
        <f>SUM(I41:I42)</f>
        <v>2032.548335</v>
      </c>
      <c r="J40" s="15">
        <f>SUM(J41:J42)</f>
        <v>794.5</v>
      </c>
      <c r="K40" s="15">
        <f t="shared" si="2"/>
        <v>1238.048335</v>
      </c>
      <c r="L40" s="15">
        <f>SUM(L41:L42)</f>
        <v>2433.2813239999996</v>
      </c>
      <c r="M40" s="15">
        <f>SUM(M41:M42)</f>
        <v>1068.67</v>
      </c>
      <c r="N40" s="15">
        <f t="shared" si="3"/>
        <v>1364.6113239999995</v>
      </c>
    </row>
    <row r="41" spans="1:14" ht="18.75" customHeight="1" x14ac:dyDescent="0.35">
      <c r="A41" s="16" t="s">
        <v>77</v>
      </c>
      <c r="B41" s="20" t="s">
        <v>78</v>
      </c>
      <c r="C41" s="18">
        <v>58</v>
      </c>
      <c r="D41" s="18">
        <v>254.10000000000002</v>
      </c>
      <c r="E41" s="15">
        <f t="shared" si="0"/>
        <v>-196.10000000000002</v>
      </c>
      <c r="F41" s="18">
        <v>134.1</v>
      </c>
      <c r="G41" s="18">
        <v>568.6</v>
      </c>
      <c r="H41" s="15">
        <f t="shared" si="1"/>
        <v>-434.5</v>
      </c>
      <c r="I41" s="18">
        <v>192.8</v>
      </c>
      <c r="J41" s="18">
        <v>794.5</v>
      </c>
      <c r="K41" s="15">
        <f t="shared" si="2"/>
        <v>-601.70000000000005</v>
      </c>
      <c r="L41" s="18">
        <v>273.2</v>
      </c>
      <c r="M41" s="18">
        <v>1068.67</v>
      </c>
      <c r="N41" s="15">
        <f t="shared" si="3"/>
        <v>-795.47</v>
      </c>
    </row>
    <row r="42" spans="1:14" ht="18.75" customHeight="1" x14ac:dyDescent="0.35">
      <c r="A42" s="16" t="s">
        <v>79</v>
      </c>
      <c r="B42" s="20" t="s">
        <v>80</v>
      </c>
      <c r="C42" s="18">
        <v>224.49319700000001</v>
      </c>
      <c r="D42" s="18">
        <v>0</v>
      </c>
      <c r="E42" s="15">
        <f t="shared" si="0"/>
        <v>224.49319700000001</v>
      </c>
      <c r="F42" s="18">
        <v>1489.6973410000001</v>
      </c>
      <c r="G42" s="18">
        <v>0</v>
      </c>
      <c r="H42" s="15">
        <f t="shared" si="1"/>
        <v>1489.6973410000001</v>
      </c>
      <c r="I42" s="18">
        <v>1839.748335</v>
      </c>
      <c r="J42" s="18">
        <v>0</v>
      </c>
      <c r="K42" s="15">
        <f t="shared" si="2"/>
        <v>1839.748335</v>
      </c>
      <c r="L42" s="18">
        <v>2160.0813239999998</v>
      </c>
      <c r="M42" s="18">
        <v>0</v>
      </c>
      <c r="N42" s="15">
        <f t="shared" si="3"/>
        <v>2160.0813239999998</v>
      </c>
    </row>
    <row r="43" spans="1:14" ht="18.75" customHeight="1" x14ac:dyDescent="0.35">
      <c r="A43" s="16"/>
      <c r="B43" s="20"/>
      <c r="C43" s="12" t="s">
        <v>81</v>
      </c>
      <c r="D43" s="12" t="s">
        <v>82</v>
      </c>
      <c r="E43" s="12" t="s">
        <v>83</v>
      </c>
      <c r="F43" s="12" t="s">
        <v>81</v>
      </c>
      <c r="G43" s="12" t="s">
        <v>82</v>
      </c>
      <c r="H43" s="12" t="s">
        <v>83</v>
      </c>
      <c r="I43" s="12" t="s">
        <v>81</v>
      </c>
      <c r="J43" s="12" t="s">
        <v>82</v>
      </c>
      <c r="K43" s="12" t="s">
        <v>83</v>
      </c>
      <c r="L43" s="12" t="s">
        <v>81</v>
      </c>
      <c r="M43" s="12" t="s">
        <v>82</v>
      </c>
      <c r="N43" s="12" t="s">
        <v>83</v>
      </c>
    </row>
    <row r="44" spans="1:14" ht="18.75" customHeight="1" x14ac:dyDescent="0.35">
      <c r="A44" s="13" t="s">
        <v>84</v>
      </c>
      <c r="B44" s="29" t="s">
        <v>85</v>
      </c>
      <c r="C44" s="15">
        <f>+C45+C61+E72+C77+C91</f>
        <v>7862.0546794514357</v>
      </c>
      <c r="D44" s="15">
        <f>+D45+D61+D77</f>
        <v>8766.6470932828815</v>
      </c>
      <c r="E44" s="15">
        <f t="shared" si="0"/>
        <v>-904.59241383144581</v>
      </c>
      <c r="F44" s="15">
        <f>+F45+F61+H72+F77+F91</f>
        <v>9817.6957203558704</v>
      </c>
      <c r="G44" s="15">
        <f>+G45+G61+G77</f>
        <v>9711.4339662325146</v>
      </c>
      <c r="H44" s="15">
        <f t="shared" ref="H44:H71" si="4">+F44-G44</f>
        <v>106.26175412335579</v>
      </c>
      <c r="I44" s="15">
        <f>+I45+I61+K72+I77+I91</f>
        <v>11668.834570528463</v>
      </c>
      <c r="J44" s="15">
        <f>+J45+J61+J77</f>
        <v>13687.462233435515</v>
      </c>
      <c r="K44" s="15">
        <f t="shared" ref="K44:K71" si="5">+I44-J44</f>
        <v>-2018.6276629070526</v>
      </c>
      <c r="L44" s="15">
        <f>+L45+L61+N72+L77+L91</f>
        <v>11792.518168224784</v>
      </c>
      <c r="M44" s="15">
        <f>+M45+M61+M77</f>
        <v>15816.840843993619</v>
      </c>
      <c r="N44" s="15">
        <f t="shared" ref="N44:N71" si="6">+L44-M44</f>
        <v>-4024.3226757688353</v>
      </c>
    </row>
    <row r="45" spans="1:14" ht="18.75" customHeight="1" x14ac:dyDescent="0.3">
      <c r="A45" s="16" t="s">
        <v>86</v>
      </c>
      <c r="B45" s="17" t="s">
        <v>48</v>
      </c>
      <c r="C45" s="15">
        <f>+C46+C51+C56</f>
        <v>1053.1855966500002</v>
      </c>
      <c r="D45" s="15">
        <f>+D46+D51+D56</f>
        <v>1554.2652849200003</v>
      </c>
      <c r="E45" s="15">
        <f t="shared" si="0"/>
        <v>-501.07968827000013</v>
      </c>
      <c r="F45" s="15">
        <f>+F46+F51+F56</f>
        <v>1517.3422934400005</v>
      </c>
      <c r="G45" s="15">
        <f>+G46+G51+G56</f>
        <v>2402.6413519299995</v>
      </c>
      <c r="H45" s="15">
        <f t="shared" si="4"/>
        <v>-885.29905848999897</v>
      </c>
      <c r="I45" s="15">
        <f>+I46+I51+I56</f>
        <v>1608.4516595500006</v>
      </c>
      <c r="J45" s="15">
        <f>+J46+J51+J56</f>
        <v>3739.2898841899996</v>
      </c>
      <c r="K45" s="15">
        <f t="shared" si="5"/>
        <v>-2130.8382246399988</v>
      </c>
      <c r="L45" s="15">
        <f>+L46+L51+L56</f>
        <v>2076.8150999600002</v>
      </c>
      <c r="M45" s="15">
        <f>+M46+M51+M56</f>
        <v>4620.3503593200003</v>
      </c>
      <c r="N45" s="15">
        <f t="shared" si="6"/>
        <v>-2543.5352593600001</v>
      </c>
    </row>
    <row r="46" spans="1:14" ht="18.75" customHeight="1" x14ac:dyDescent="0.3">
      <c r="A46" s="16" t="s">
        <v>87</v>
      </c>
      <c r="B46" s="31" t="s">
        <v>88</v>
      </c>
      <c r="C46" s="15">
        <f>SUM(C47:C50)</f>
        <v>36.933000000000007</v>
      </c>
      <c r="D46" s="15">
        <f>SUM(D47:D50)</f>
        <v>133.57340399999998</v>
      </c>
      <c r="E46" s="15">
        <f t="shared" si="0"/>
        <v>-96.640403999999975</v>
      </c>
      <c r="F46" s="15">
        <f>SUM(F47:F50)</f>
        <v>-2.1930000000000014</v>
      </c>
      <c r="G46" s="15">
        <f>SUM(G47:G50)</f>
        <v>296.29846299999997</v>
      </c>
      <c r="H46" s="15">
        <f t="shared" si="4"/>
        <v>-298.49146299999995</v>
      </c>
      <c r="I46" s="15">
        <f>SUM(I47:I50)</f>
        <v>161.12299999999999</v>
      </c>
      <c r="J46" s="15">
        <f>SUM(J47:J50)</f>
        <v>610.23949200000004</v>
      </c>
      <c r="K46" s="15">
        <f t="shared" si="5"/>
        <v>-449.11649200000005</v>
      </c>
      <c r="L46" s="15">
        <f>SUM(L47:L50)</f>
        <v>320.34900000000005</v>
      </c>
      <c r="M46" s="15">
        <f>SUM(M47:M50)</f>
        <v>1308.693293</v>
      </c>
      <c r="N46" s="15">
        <f t="shared" si="6"/>
        <v>-988.34429299999999</v>
      </c>
    </row>
    <row r="47" spans="1:14" ht="18.75" customHeight="1" x14ac:dyDescent="0.3">
      <c r="A47" s="16" t="s">
        <v>89</v>
      </c>
      <c r="B47" s="26" t="s">
        <v>90</v>
      </c>
      <c r="C47" s="18">
        <v>0</v>
      </c>
      <c r="D47" s="18">
        <v>0</v>
      </c>
      <c r="E47" s="15">
        <f t="shared" si="0"/>
        <v>0</v>
      </c>
      <c r="F47" s="18">
        <v>0</v>
      </c>
      <c r="G47" s="18">
        <v>0</v>
      </c>
      <c r="H47" s="15">
        <f t="shared" si="4"/>
        <v>0</v>
      </c>
      <c r="I47" s="18">
        <v>0</v>
      </c>
      <c r="J47" s="18">
        <v>0</v>
      </c>
      <c r="K47" s="15">
        <f t="shared" si="5"/>
        <v>0</v>
      </c>
      <c r="L47" s="18">
        <v>0</v>
      </c>
      <c r="M47" s="18">
        <v>0</v>
      </c>
      <c r="N47" s="15">
        <f t="shared" si="6"/>
        <v>0</v>
      </c>
    </row>
    <row r="48" spans="1:14" ht="18.75" customHeight="1" x14ac:dyDescent="0.3">
      <c r="A48" s="16" t="s">
        <v>91</v>
      </c>
      <c r="B48" s="26" t="s">
        <v>92</v>
      </c>
      <c r="C48" s="18">
        <v>0</v>
      </c>
      <c r="D48" s="18">
        <v>2.2964040000000003</v>
      </c>
      <c r="E48" s="15">
        <f t="shared" si="0"/>
        <v>-2.2964040000000003</v>
      </c>
      <c r="F48" s="18">
        <v>0</v>
      </c>
      <c r="G48" s="18">
        <v>384.39146299999999</v>
      </c>
      <c r="H48" s="15">
        <f t="shared" si="4"/>
        <v>-384.39146299999999</v>
      </c>
      <c r="I48" s="18">
        <v>180</v>
      </c>
      <c r="J48" s="18">
        <v>546.05749200000002</v>
      </c>
      <c r="K48" s="15">
        <f t="shared" si="5"/>
        <v>-366.05749200000002</v>
      </c>
      <c r="L48" s="18">
        <v>180</v>
      </c>
      <c r="M48" s="18">
        <v>903.00929299999996</v>
      </c>
      <c r="N48" s="15">
        <f t="shared" si="6"/>
        <v>-723.00929299999996</v>
      </c>
    </row>
    <row r="49" spans="1:14" ht="18.75" customHeight="1" x14ac:dyDescent="0.3">
      <c r="A49" s="16" t="s">
        <v>93</v>
      </c>
      <c r="B49" s="26" t="s">
        <v>68</v>
      </c>
      <c r="C49" s="18">
        <v>0</v>
      </c>
      <c r="D49" s="18">
        <v>0</v>
      </c>
      <c r="E49" s="15">
        <f t="shared" si="0"/>
        <v>0</v>
      </c>
      <c r="F49" s="18">
        <v>0</v>
      </c>
      <c r="G49" s="18">
        <v>0</v>
      </c>
      <c r="H49" s="15">
        <f t="shared" si="4"/>
        <v>0</v>
      </c>
      <c r="I49" s="18">
        <v>0</v>
      </c>
      <c r="J49" s="18">
        <v>0</v>
      </c>
      <c r="K49" s="15">
        <f t="shared" si="5"/>
        <v>0</v>
      </c>
      <c r="L49" s="18">
        <v>0</v>
      </c>
      <c r="M49" s="18">
        <v>0</v>
      </c>
      <c r="N49" s="15">
        <f t="shared" si="6"/>
        <v>0</v>
      </c>
    </row>
    <row r="50" spans="1:14" ht="18.75" customHeight="1" x14ac:dyDescent="0.3">
      <c r="A50" s="16" t="s">
        <v>94</v>
      </c>
      <c r="B50" s="26" t="s">
        <v>70</v>
      </c>
      <c r="C50" s="18">
        <v>36.933000000000007</v>
      </c>
      <c r="D50" s="18">
        <v>131.27699999999999</v>
      </c>
      <c r="E50" s="15">
        <f t="shared" si="0"/>
        <v>-94.34399999999998</v>
      </c>
      <c r="F50" s="18">
        <v>-2.1930000000000014</v>
      </c>
      <c r="G50" s="18">
        <v>-88.092999999999989</v>
      </c>
      <c r="H50" s="15">
        <f t="shared" si="4"/>
        <v>85.899999999999991</v>
      </c>
      <c r="I50" s="18">
        <v>-18.877000000000002</v>
      </c>
      <c r="J50" s="18">
        <v>64.182000000000002</v>
      </c>
      <c r="K50" s="15">
        <f t="shared" si="5"/>
        <v>-83.058999999999997</v>
      </c>
      <c r="L50" s="18">
        <v>140.34900000000005</v>
      </c>
      <c r="M50" s="18">
        <v>405.68400000000003</v>
      </c>
      <c r="N50" s="15">
        <f t="shared" si="6"/>
        <v>-265.33499999999998</v>
      </c>
    </row>
    <row r="51" spans="1:14" ht="18.75" customHeight="1" x14ac:dyDescent="0.3">
      <c r="A51" s="16" t="s">
        <v>95</v>
      </c>
      <c r="B51" s="31" t="s">
        <v>96</v>
      </c>
      <c r="C51" s="15">
        <f>SUM(C52:C55)</f>
        <v>60.905999999999985</v>
      </c>
      <c r="D51" s="15">
        <f>SUM(D52:D55)</f>
        <v>672.82526325000015</v>
      </c>
      <c r="E51" s="15">
        <f t="shared" si="0"/>
        <v>-611.9192632500002</v>
      </c>
      <c r="F51" s="15">
        <f>SUM(F52:F55)</f>
        <v>145.55900000000017</v>
      </c>
      <c r="G51" s="15">
        <f>SUM(G52:G55)</f>
        <v>914.25606549999986</v>
      </c>
      <c r="H51" s="15">
        <f t="shared" si="4"/>
        <v>-768.69706549999967</v>
      </c>
      <c r="I51" s="15">
        <f>SUM(I52:I55)</f>
        <v>229.66799999999998</v>
      </c>
      <c r="J51" s="15">
        <f>SUM(J52:J55)</f>
        <v>1652.2316167499998</v>
      </c>
      <c r="K51" s="15">
        <f t="shared" si="5"/>
        <v>-1422.5636167499999</v>
      </c>
      <c r="L51" s="15">
        <f>SUM(L52:L55)</f>
        <v>272.90500099999997</v>
      </c>
      <c r="M51" s="15">
        <f>SUM(M52:M55)</f>
        <v>1916.5998089999996</v>
      </c>
      <c r="N51" s="15">
        <f t="shared" si="6"/>
        <v>-1643.6948079999997</v>
      </c>
    </row>
    <row r="52" spans="1:14" ht="18.75" customHeight="1" x14ac:dyDescent="0.3">
      <c r="A52" s="16" t="s">
        <v>97</v>
      </c>
      <c r="B52" s="26" t="s">
        <v>90</v>
      </c>
      <c r="C52" s="18">
        <v>0</v>
      </c>
      <c r="D52" s="18">
        <v>0</v>
      </c>
      <c r="E52" s="15">
        <f t="shared" si="0"/>
        <v>0</v>
      </c>
      <c r="F52" s="18">
        <v>0</v>
      </c>
      <c r="G52" s="18">
        <v>0</v>
      </c>
      <c r="H52" s="15">
        <f t="shared" si="4"/>
        <v>0</v>
      </c>
      <c r="I52" s="18">
        <v>0</v>
      </c>
      <c r="J52" s="18">
        <v>0</v>
      </c>
      <c r="K52" s="15">
        <f t="shared" si="5"/>
        <v>0</v>
      </c>
      <c r="L52" s="18">
        <v>0</v>
      </c>
      <c r="M52" s="18">
        <v>0</v>
      </c>
      <c r="N52" s="15">
        <f t="shared" si="6"/>
        <v>0</v>
      </c>
    </row>
    <row r="53" spans="1:14" ht="18.75" customHeight="1" x14ac:dyDescent="0.3">
      <c r="A53" s="16" t="s">
        <v>98</v>
      </c>
      <c r="B53" s="26" t="s">
        <v>92</v>
      </c>
      <c r="C53" s="18">
        <v>-23.089199000000001</v>
      </c>
      <c r="D53" s="18">
        <v>-143.57420299999998</v>
      </c>
      <c r="E53" s="15">
        <f t="shared" si="0"/>
        <v>120.48500399999998</v>
      </c>
      <c r="F53" s="18">
        <v>-15.619274000000001</v>
      </c>
      <c r="G53" s="18">
        <v>-135.34886700000004</v>
      </c>
      <c r="H53" s="15">
        <f t="shared" si="4"/>
        <v>119.72959300000004</v>
      </c>
      <c r="I53" s="18">
        <v>-9.2664240000000007</v>
      </c>
      <c r="J53" s="18">
        <v>18.669217999999972</v>
      </c>
      <c r="K53" s="15">
        <f t="shared" si="5"/>
        <v>-27.935641999999973</v>
      </c>
      <c r="L53" s="18">
        <v>-1.2594890000000005</v>
      </c>
      <c r="M53" s="18">
        <v>224.92694399999996</v>
      </c>
      <c r="N53" s="15">
        <f t="shared" si="6"/>
        <v>-226.18643299999997</v>
      </c>
    </row>
    <row r="54" spans="1:14" ht="18.75" customHeight="1" x14ac:dyDescent="0.3">
      <c r="A54" s="16" t="s">
        <v>99</v>
      </c>
      <c r="B54" s="26" t="s">
        <v>68</v>
      </c>
      <c r="C54" s="18">
        <v>0</v>
      </c>
      <c r="D54" s="18">
        <v>0</v>
      </c>
      <c r="E54" s="15">
        <f t="shared" si="0"/>
        <v>0</v>
      </c>
      <c r="F54" s="18">
        <v>0</v>
      </c>
      <c r="G54" s="18">
        <v>0</v>
      </c>
      <c r="H54" s="15">
        <f t="shared" si="4"/>
        <v>0</v>
      </c>
      <c r="I54" s="18">
        <v>0</v>
      </c>
      <c r="J54" s="18">
        <v>0</v>
      </c>
      <c r="K54" s="15">
        <f t="shared" si="5"/>
        <v>0</v>
      </c>
      <c r="L54" s="18">
        <v>0</v>
      </c>
      <c r="M54" s="18">
        <v>0</v>
      </c>
      <c r="N54" s="15">
        <f t="shared" si="6"/>
        <v>0</v>
      </c>
    </row>
    <row r="55" spans="1:14" ht="18.75" customHeight="1" x14ac:dyDescent="0.3">
      <c r="A55" s="16" t="s">
        <v>100</v>
      </c>
      <c r="B55" s="26" t="s">
        <v>70</v>
      </c>
      <c r="C55" s="18">
        <v>83.995198999999985</v>
      </c>
      <c r="D55" s="18">
        <v>816.39946625000016</v>
      </c>
      <c r="E55" s="15">
        <f t="shared" si="0"/>
        <v>-732.4042672500002</v>
      </c>
      <c r="F55" s="18">
        <v>161.17827400000016</v>
      </c>
      <c r="G55" s="18">
        <v>1049.6049324999999</v>
      </c>
      <c r="H55" s="15">
        <f t="shared" si="4"/>
        <v>-888.4266584999998</v>
      </c>
      <c r="I55" s="18">
        <v>238.93442399999998</v>
      </c>
      <c r="J55" s="18">
        <v>1633.5623987499998</v>
      </c>
      <c r="K55" s="15">
        <f t="shared" si="5"/>
        <v>-1394.6279747499998</v>
      </c>
      <c r="L55" s="18">
        <v>274.16448999999994</v>
      </c>
      <c r="M55" s="18">
        <v>1691.6728649999995</v>
      </c>
      <c r="N55" s="15">
        <f t="shared" si="6"/>
        <v>-1417.5083749999997</v>
      </c>
    </row>
    <row r="56" spans="1:14" ht="18.75" customHeight="1" x14ac:dyDescent="0.3">
      <c r="A56" s="16" t="s">
        <v>101</v>
      </c>
      <c r="B56" s="31" t="s">
        <v>102</v>
      </c>
      <c r="C56" s="15">
        <f>SUM(C57:C60)</f>
        <v>955.34659665000027</v>
      </c>
      <c r="D56" s="15">
        <f>SUM(D57:D60)</f>
        <v>747.8666176700001</v>
      </c>
      <c r="E56" s="15">
        <f t="shared" si="0"/>
        <v>207.47997898000017</v>
      </c>
      <c r="F56" s="15">
        <f>SUM(F57:F60)</f>
        <v>1373.9762934400003</v>
      </c>
      <c r="G56" s="15">
        <f>SUM(G57:G60)</f>
        <v>1192.0868234299999</v>
      </c>
      <c r="H56" s="15">
        <f t="shared" si="4"/>
        <v>181.88947001000042</v>
      </c>
      <c r="I56" s="15">
        <f>SUM(I57:I60)</f>
        <v>1217.6606595500007</v>
      </c>
      <c r="J56" s="15">
        <f>SUM(J57:J60)</f>
        <v>1476.8187754399999</v>
      </c>
      <c r="K56" s="15">
        <f t="shared" si="5"/>
        <v>-259.15811588999918</v>
      </c>
      <c r="L56" s="15">
        <f>SUM(L57:L60)</f>
        <v>1483.5610989600004</v>
      </c>
      <c r="M56" s="15">
        <f>SUM(M57:M60)</f>
        <v>1395.0572573200002</v>
      </c>
      <c r="N56" s="15">
        <f t="shared" si="6"/>
        <v>88.503841640000246</v>
      </c>
    </row>
    <row r="57" spans="1:14" ht="18.75" customHeight="1" x14ac:dyDescent="0.3">
      <c r="A57" s="16" t="s">
        <v>103</v>
      </c>
      <c r="B57" s="26" t="s">
        <v>90</v>
      </c>
      <c r="C57" s="18">
        <v>0</v>
      </c>
      <c r="D57" s="18">
        <v>0</v>
      </c>
      <c r="E57" s="15">
        <f t="shared" si="0"/>
        <v>0</v>
      </c>
      <c r="F57" s="18">
        <v>0</v>
      </c>
      <c r="G57" s="18">
        <v>0</v>
      </c>
      <c r="H57" s="15">
        <f t="shared" si="4"/>
        <v>0</v>
      </c>
      <c r="I57" s="18">
        <v>0</v>
      </c>
      <c r="J57" s="18">
        <v>0</v>
      </c>
      <c r="K57" s="15">
        <f t="shared" si="5"/>
        <v>0</v>
      </c>
      <c r="L57" s="18">
        <v>0</v>
      </c>
      <c r="M57" s="18">
        <v>0</v>
      </c>
      <c r="N57" s="15">
        <f t="shared" si="6"/>
        <v>0</v>
      </c>
    </row>
    <row r="58" spans="1:14" ht="18.75" customHeight="1" x14ac:dyDescent="0.3">
      <c r="A58" s="16" t="s">
        <v>104</v>
      </c>
      <c r="B58" s="26" t="s">
        <v>92</v>
      </c>
      <c r="C58" s="18">
        <v>0</v>
      </c>
      <c r="D58" s="18">
        <v>0</v>
      </c>
      <c r="E58" s="15">
        <f t="shared" si="0"/>
        <v>0</v>
      </c>
      <c r="F58" s="18">
        <v>0</v>
      </c>
      <c r="G58" s="18">
        <v>0</v>
      </c>
      <c r="H58" s="15">
        <f t="shared" si="4"/>
        <v>0</v>
      </c>
      <c r="I58" s="18">
        <v>0</v>
      </c>
      <c r="J58" s="18">
        <v>0</v>
      </c>
      <c r="K58" s="15">
        <f t="shared" si="5"/>
        <v>0</v>
      </c>
      <c r="L58" s="18">
        <v>0</v>
      </c>
      <c r="M58" s="18">
        <v>0</v>
      </c>
      <c r="N58" s="15">
        <f t="shared" si="6"/>
        <v>0</v>
      </c>
    </row>
    <row r="59" spans="1:14" ht="18.75" customHeight="1" x14ac:dyDescent="0.3">
      <c r="A59" s="16" t="s">
        <v>105</v>
      </c>
      <c r="B59" s="26" t="s">
        <v>68</v>
      </c>
      <c r="C59" s="18">
        <v>0</v>
      </c>
      <c r="D59" s="18">
        <v>0</v>
      </c>
      <c r="E59" s="15">
        <f t="shared" si="0"/>
        <v>0</v>
      </c>
      <c r="F59" s="18">
        <v>0</v>
      </c>
      <c r="G59" s="18">
        <v>0</v>
      </c>
      <c r="H59" s="15">
        <f t="shared" si="4"/>
        <v>0</v>
      </c>
      <c r="I59" s="18">
        <v>0</v>
      </c>
      <c r="J59" s="18">
        <v>0</v>
      </c>
      <c r="K59" s="15">
        <f t="shared" si="5"/>
        <v>0</v>
      </c>
      <c r="L59" s="18">
        <v>0</v>
      </c>
      <c r="M59" s="18">
        <v>0</v>
      </c>
      <c r="N59" s="15">
        <f t="shared" si="6"/>
        <v>0</v>
      </c>
    </row>
    <row r="60" spans="1:14" ht="18.75" customHeight="1" x14ac:dyDescent="0.3">
      <c r="A60" s="16" t="s">
        <v>106</v>
      </c>
      <c r="B60" s="26" t="s">
        <v>70</v>
      </c>
      <c r="C60" s="18">
        <v>955.34659665000027</v>
      </c>
      <c r="D60" s="18">
        <v>747.8666176700001</v>
      </c>
      <c r="E60" s="15">
        <f t="shared" si="0"/>
        <v>207.47997898000017</v>
      </c>
      <c r="F60" s="18">
        <v>1373.9762934400003</v>
      </c>
      <c r="G60" s="18">
        <v>1192.0868234299999</v>
      </c>
      <c r="H60" s="15">
        <f t="shared" si="4"/>
        <v>181.88947001000042</v>
      </c>
      <c r="I60" s="18">
        <v>1217.6606595500007</v>
      </c>
      <c r="J60" s="18">
        <v>1476.8187754399999</v>
      </c>
      <c r="K60" s="15">
        <f t="shared" si="5"/>
        <v>-259.15811588999918</v>
      </c>
      <c r="L60" s="18">
        <v>1483.5610989600004</v>
      </c>
      <c r="M60" s="18">
        <v>1395.0572573200002</v>
      </c>
      <c r="N60" s="15">
        <f t="shared" si="6"/>
        <v>88.503841640000246</v>
      </c>
    </row>
    <row r="61" spans="1:14" ht="18.75" customHeight="1" x14ac:dyDescent="0.3">
      <c r="A61" s="16" t="s">
        <v>107</v>
      </c>
      <c r="B61" s="17" t="s">
        <v>56</v>
      </c>
      <c r="C61" s="15">
        <f>+C62+C67</f>
        <v>1647.9999999999998</v>
      </c>
      <c r="D61" s="15">
        <f>+D62+D67</f>
        <v>5446.5</v>
      </c>
      <c r="E61" s="15">
        <f t="shared" si="0"/>
        <v>-3798.5</v>
      </c>
      <c r="F61" s="15">
        <f>+F62+F67</f>
        <v>3110.7</v>
      </c>
      <c r="G61" s="15">
        <f>+G62+G67</f>
        <v>7594.0999999999995</v>
      </c>
      <c r="H61" s="15">
        <f t="shared" si="4"/>
        <v>-4483.3999999999996</v>
      </c>
      <c r="I61" s="15">
        <f>+I62+I67</f>
        <v>3795.3</v>
      </c>
      <c r="J61" s="15">
        <f>+J62+J67</f>
        <v>8473.6999999999989</v>
      </c>
      <c r="K61" s="15">
        <f t="shared" si="5"/>
        <v>-4678.3999999999987</v>
      </c>
      <c r="L61" s="15">
        <f>+L62+L67</f>
        <v>6140.9</v>
      </c>
      <c r="M61" s="15">
        <f>+M62+M67</f>
        <v>9906.0999999999985</v>
      </c>
      <c r="N61" s="15">
        <f t="shared" si="6"/>
        <v>-3765.1999999999989</v>
      </c>
    </row>
    <row r="62" spans="1:14" ht="18.75" customHeight="1" x14ac:dyDescent="0.3">
      <c r="A62" s="16" t="s">
        <v>108</v>
      </c>
      <c r="B62" s="31" t="s">
        <v>58</v>
      </c>
      <c r="C62" s="15">
        <f>SUM(C63:C66)</f>
        <v>902.09999999999991</v>
      </c>
      <c r="D62" s="15">
        <f>SUM(D63:D66)</f>
        <v>0</v>
      </c>
      <c r="E62" s="15">
        <f t="shared" si="0"/>
        <v>902.09999999999991</v>
      </c>
      <c r="F62" s="15">
        <f>SUM(F63:F66)</f>
        <v>1833.7</v>
      </c>
      <c r="G62" s="15">
        <f>SUM(G63:G66)</f>
        <v>0</v>
      </c>
      <c r="H62" s="15">
        <f t="shared" si="4"/>
        <v>1833.7</v>
      </c>
      <c r="I62" s="15">
        <f>SUM(I63:I66)</f>
        <v>2378.4</v>
      </c>
      <c r="J62" s="15">
        <f>SUM(J63:J66)</f>
        <v>0</v>
      </c>
      <c r="K62" s="15">
        <f t="shared" si="5"/>
        <v>2378.4</v>
      </c>
      <c r="L62" s="15">
        <f>SUM(L63:L66)</f>
        <v>3584.7000000000003</v>
      </c>
      <c r="M62" s="15">
        <f>SUM(M63:M66)</f>
        <v>0</v>
      </c>
      <c r="N62" s="15">
        <f t="shared" si="6"/>
        <v>3584.7000000000003</v>
      </c>
    </row>
    <row r="63" spans="1:14" ht="18.75" customHeight="1" x14ac:dyDescent="0.3">
      <c r="A63" s="16" t="s">
        <v>109</v>
      </c>
      <c r="B63" s="26" t="s">
        <v>90</v>
      </c>
      <c r="C63" s="18">
        <v>0</v>
      </c>
      <c r="D63" s="18">
        <v>0</v>
      </c>
      <c r="E63" s="15">
        <f t="shared" si="0"/>
        <v>0</v>
      </c>
      <c r="F63" s="18">
        <v>0</v>
      </c>
      <c r="G63" s="18">
        <v>0</v>
      </c>
      <c r="H63" s="15">
        <f t="shared" si="4"/>
        <v>0</v>
      </c>
      <c r="I63" s="18">
        <v>0</v>
      </c>
      <c r="J63" s="18">
        <v>0</v>
      </c>
      <c r="K63" s="15">
        <f t="shared" si="5"/>
        <v>0</v>
      </c>
      <c r="L63" s="18">
        <v>0</v>
      </c>
      <c r="M63" s="18">
        <v>0</v>
      </c>
      <c r="N63" s="15">
        <f t="shared" si="6"/>
        <v>0</v>
      </c>
    </row>
    <row r="64" spans="1:14" ht="18.75" customHeight="1" x14ac:dyDescent="0.3">
      <c r="A64" s="16" t="s">
        <v>110</v>
      </c>
      <c r="B64" s="26" t="s">
        <v>92</v>
      </c>
      <c r="C64" s="18">
        <v>-1.7</v>
      </c>
      <c r="D64" s="18">
        <v>0</v>
      </c>
      <c r="E64" s="15">
        <f t="shared" si="0"/>
        <v>-1.7</v>
      </c>
      <c r="F64" s="18">
        <v>-10.5</v>
      </c>
      <c r="G64" s="18">
        <v>0</v>
      </c>
      <c r="H64" s="15">
        <f t="shared" si="4"/>
        <v>-10.5</v>
      </c>
      <c r="I64" s="18">
        <v>8.8000000000000007</v>
      </c>
      <c r="J64" s="18">
        <v>0</v>
      </c>
      <c r="K64" s="15">
        <f t="shared" si="5"/>
        <v>8.8000000000000007</v>
      </c>
      <c r="L64" s="18">
        <v>-64.199999999999989</v>
      </c>
      <c r="M64" s="18">
        <v>0</v>
      </c>
      <c r="N64" s="15">
        <f t="shared" si="6"/>
        <v>-64.199999999999989</v>
      </c>
    </row>
    <row r="65" spans="1:14" ht="18.75" customHeight="1" x14ac:dyDescent="0.3">
      <c r="A65" s="16" t="s">
        <v>111</v>
      </c>
      <c r="B65" s="26" t="s">
        <v>68</v>
      </c>
      <c r="C65" s="18">
        <v>0</v>
      </c>
      <c r="D65" s="18">
        <v>0</v>
      </c>
      <c r="E65" s="15">
        <f t="shared" si="0"/>
        <v>0</v>
      </c>
      <c r="F65" s="18">
        <v>0</v>
      </c>
      <c r="G65" s="18">
        <v>0</v>
      </c>
      <c r="H65" s="15">
        <f t="shared" si="4"/>
        <v>0</v>
      </c>
      <c r="I65" s="18">
        <v>0</v>
      </c>
      <c r="J65" s="18">
        <v>0</v>
      </c>
      <c r="K65" s="15">
        <f t="shared" si="5"/>
        <v>0</v>
      </c>
      <c r="L65" s="18">
        <v>0</v>
      </c>
      <c r="M65" s="18">
        <v>0</v>
      </c>
      <c r="N65" s="15">
        <f t="shared" si="6"/>
        <v>0</v>
      </c>
    </row>
    <row r="66" spans="1:14" ht="18.75" customHeight="1" x14ac:dyDescent="0.3">
      <c r="A66" s="16" t="s">
        <v>112</v>
      </c>
      <c r="B66" s="26" t="s">
        <v>70</v>
      </c>
      <c r="C66" s="18">
        <v>903.8</v>
      </c>
      <c r="D66" s="18">
        <v>0</v>
      </c>
      <c r="E66" s="15">
        <f t="shared" si="0"/>
        <v>903.8</v>
      </c>
      <c r="F66" s="18">
        <v>1844.2</v>
      </c>
      <c r="G66" s="18">
        <v>0</v>
      </c>
      <c r="H66" s="15">
        <f t="shared" si="4"/>
        <v>1844.2</v>
      </c>
      <c r="I66" s="18">
        <v>2369.6</v>
      </c>
      <c r="J66" s="18">
        <v>0</v>
      </c>
      <c r="K66" s="15">
        <f t="shared" si="5"/>
        <v>2369.6</v>
      </c>
      <c r="L66" s="18">
        <v>3648.9</v>
      </c>
      <c r="M66" s="18">
        <v>0</v>
      </c>
      <c r="N66" s="15">
        <f t="shared" si="6"/>
        <v>3648.9</v>
      </c>
    </row>
    <row r="67" spans="1:14" ht="18.75" customHeight="1" x14ac:dyDescent="0.3">
      <c r="A67" s="16" t="s">
        <v>113</v>
      </c>
      <c r="B67" s="31" t="s">
        <v>60</v>
      </c>
      <c r="C67" s="15">
        <f>SUM(C68:C71)</f>
        <v>745.89999999999986</v>
      </c>
      <c r="D67" s="15">
        <f>SUM(D68:D71)</f>
        <v>5446.5</v>
      </c>
      <c r="E67" s="15">
        <f t="shared" si="0"/>
        <v>-4700.6000000000004</v>
      </c>
      <c r="F67" s="15">
        <f>SUM(F68:F71)</f>
        <v>1277</v>
      </c>
      <c r="G67" s="15">
        <f>SUM(G68:G71)</f>
        <v>7594.0999999999995</v>
      </c>
      <c r="H67" s="15">
        <f t="shared" si="4"/>
        <v>-6317.0999999999995</v>
      </c>
      <c r="I67" s="15">
        <f>SUM(I68:I71)</f>
        <v>1416.9</v>
      </c>
      <c r="J67" s="15">
        <f>SUM(J68:J71)</f>
        <v>8473.6999999999989</v>
      </c>
      <c r="K67" s="15">
        <f t="shared" si="5"/>
        <v>-7056.7999999999993</v>
      </c>
      <c r="L67" s="15">
        <f>SUM(L68:L71)</f>
        <v>2556.1999999999998</v>
      </c>
      <c r="M67" s="15">
        <f>SUM(M68:M71)</f>
        <v>9906.0999999999985</v>
      </c>
      <c r="N67" s="15">
        <f t="shared" si="6"/>
        <v>-7349.8999999999987</v>
      </c>
    </row>
    <row r="68" spans="1:14" ht="18.75" customHeight="1" x14ac:dyDescent="0.3">
      <c r="A68" s="16" t="s">
        <v>114</v>
      </c>
      <c r="B68" s="26" t="s">
        <v>90</v>
      </c>
      <c r="C68" s="18">
        <v>604.59999999999991</v>
      </c>
      <c r="D68" s="18">
        <v>0</v>
      </c>
      <c r="E68" s="15">
        <f t="shared" si="0"/>
        <v>604.59999999999991</v>
      </c>
      <c r="F68" s="18">
        <v>1086.8</v>
      </c>
      <c r="G68" s="18">
        <v>0</v>
      </c>
      <c r="H68" s="15">
        <f t="shared" si="4"/>
        <v>1086.8</v>
      </c>
      <c r="I68" s="18">
        <v>1250.0999999999999</v>
      </c>
      <c r="J68" s="18">
        <v>0</v>
      </c>
      <c r="K68" s="15">
        <f t="shared" si="5"/>
        <v>1250.0999999999999</v>
      </c>
      <c r="L68" s="18">
        <v>2588.4</v>
      </c>
      <c r="M68" s="18">
        <v>0</v>
      </c>
      <c r="N68" s="15">
        <f t="shared" si="6"/>
        <v>2588.4</v>
      </c>
    </row>
    <row r="69" spans="1:14" ht="18.75" customHeight="1" x14ac:dyDescent="0.3">
      <c r="A69" s="16" t="s">
        <v>115</v>
      </c>
      <c r="B69" s="26" t="s">
        <v>92</v>
      </c>
      <c r="C69" s="18">
        <v>426</v>
      </c>
      <c r="D69" s="18">
        <v>24.4</v>
      </c>
      <c r="E69" s="15">
        <f t="shared" si="0"/>
        <v>401.6</v>
      </c>
      <c r="F69" s="18">
        <v>700.1</v>
      </c>
      <c r="G69" s="18">
        <v>608.70000000000005</v>
      </c>
      <c r="H69" s="15">
        <f t="shared" si="4"/>
        <v>91.399999999999977</v>
      </c>
      <c r="I69" s="18">
        <v>695.7</v>
      </c>
      <c r="J69" s="18">
        <v>1097.3</v>
      </c>
      <c r="K69" s="15">
        <f t="shared" si="5"/>
        <v>-401.59999999999991</v>
      </c>
      <c r="L69" s="18">
        <v>864.49999999999989</v>
      </c>
      <c r="M69" s="18">
        <v>1259.8</v>
      </c>
      <c r="N69" s="15">
        <f t="shared" si="6"/>
        <v>-395.30000000000007</v>
      </c>
    </row>
    <row r="70" spans="1:14" ht="18.75" customHeight="1" x14ac:dyDescent="0.3">
      <c r="A70" s="16" t="s">
        <v>116</v>
      </c>
      <c r="B70" s="26" t="s">
        <v>68</v>
      </c>
      <c r="C70" s="18">
        <v>0</v>
      </c>
      <c r="D70" s="18">
        <v>5435.3</v>
      </c>
      <c r="E70" s="15">
        <f t="shared" ref="E70:E91" si="7">+C70-D70</f>
        <v>-5435.3</v>
      </c>
      <c r="F70" s="18">
        <v>0</v>
      </c>
      <c r="G70" s="18">
        <v>6992.4</v>
      </c>
      <c r="H70" s="15">
        <f t="shared" si="4"/>
        <v>-6992.4</v>
      </c>
      <c r="I70" s="18">
        <v>0</v>
      </c>
      <c r="J70" s="18">
        <v>7387.9</v>
      </c>
      <c r="K70" s="15">
        <f t="shared" si="5"/>
        <v>-7387.9</v>
      </c>
      <c r="L70" s="18">
        <v>0</v>
      </c>
      <c r="M70" s="18">
        <v>8673.7999999999993</v>
      </c>
      <c r="N70" s="15">
        <f t="shared" si="6"/>
        <v>-8673.7999999999993</v>
      </c>
    </row>
    <row r="71" spans="1:14" ht="18.75" customHeight="1" x14ac:dyDescent="0.3">
      <c r="A71" s="16" t="s">
        <v>117</v>
      </c>
      <c r="B71" s="26" t="s">
        <v>70</v>
      </c>
      <c r="C71" s="18">
        <v>-284.70000000000005</v>
      </c>
      <c r="D71" s="18">
        <v>-13.199999999999998</v>
      </c>
      <c r="E71" s="15">
        <f t="shared" si="7"/>
        <v>-271.50000000000006</v>
      </c>
      <c r="F71" s="18">
        <v>-509.9</v>
      </c>
      <c r="G71" s="18">
        <v>-7</v>
      </c>
      <c r="H71" s="15">
        <f t="shared" si="4"/>
        <v>-502.9</v>
      </c>
      <c r="I71" s="18">
        <v>-528.9</v>
      </c>
      <c r="J71" s="18">
        <v>-11.500000000000004</v>
      </c>
      <c r="K71" s="15">
        <f t="shared" si="5"/>
        <v>-517.4</v>
      </c>
      <c r="L71" s="18">
        <v>-896.7</v>
      </c>
      <c r="M71" s="18">
        <v>-27.500000000000004</v>
      </c>
      <c r="N71" s="15">
        <f t="shared" si="6"/>
        <v>-869.2</v>
      </c>
    </row>
    <row r="72" spans="1:14" ht="18.75" customHeight="1" x14ac:dyDescent="0.3">
      <c r="A72" s="16" t="s">
        <v>118</v>
      </c>
      <c r="B72" s="30" t="s">
        <v>119</v>
      </c>
      <c r="C72" s="32"/>
      <c r="D72" s="32"/>
      <c r="E72" s="15">
        <f>SUM(E73:E76)</f>
        <v>66.307477790000007</v>
      </c>
      <c r="F72" s="32"/>
      <c r="G72" s="32"/>
      <c r="H72" s="15">
        <f>SUM(H73:H76)</f>
        <v>189.76306368000002</v>
      </c>
      <c r="I72" s="32"/>
      <c r="J72" s="32"/>
      <c r="K72" s="15">
        <f>SUM(K73:K76)</f>
        <v>103.62410523</v>
      </c>
      <c r="L72" s="32"/>
      <c r="M72" s="32"/>
      <c r="N72" s="15">
        <f>SUM(N73:N76)</f>
        <v>70.215034610000004</v>
      </c>
    </row>
    <row r="73" spans="1:14" ht="18.75" customHeight="1" x14ac:dyDescent="0.3">
      <c r="A73" s="16" t="s">
        <v>120</v>
      </c>
      <c r="B73" s="26" t="s">
        <v>90</v>
      </c>
      <c r="C73" s="32"/>
      <c r="D73" s="32"/>
      <c r="E73" s="18">
        <v>-3.4</v>
      </c>
      <c r="F73" s="32"/>
      <c r="G73" s="32"/>
      <c r="H73" s="18">
        <v>-10</v>
      </c>
      <c r="I73" s="32"/>
      <c r="J73" s="32"/>
      <c r="K73" s="18">
        <v>-14.4</v>
      </c>
      <c r="L73" s="32"/>
      <c r="M73" s="32"/>
      <c r="N73" s="18">
        <v>-20.200000000000003</v>
      </c>
    </row>
    <row r="74" spans="1:14" ht="18.75" customHeight="1" x14ac:dyDescent="0.3">
      <c r="A74" s="16" t="s">
        <v>121</v>
      </c>
      <c r="B74" s="26" t="s">
        <v>92</v>
      </c>
      <c r="C74" s="32"/>
      <c r="D74" s="32"/>
      <c r="E74" s="18">
        <v>48</v>
      </c>
      <c r="F74" s="32"/>
      <c r="G74" s="32"/>
      <c r="H74" s="18">
        <v>107.60000000000001</v>
      </c>
      <c r="I74" s="32"/>
      <c r="J74" s="32"/>
      <c r="K74" s="18">
        <v>-45.300000000000011</v>
      </c>
      <c r="L74" s="32"/>
      <c r="M74" s="32"/>
      <c r="N74" s="18">
        <v>-129.10000000000002</v>
      </c>
    </row>
    <row r="75" spans="1:14" ht="18.75" customHeight="1" x14ac:dyDescent="0.3">
      <c r="A75" s="16" t="s">
        <v>122</v>
      </c>
      <c r="B75" s="26" t="s">
        <v>68</v>
      </c>
      <c r="C75" s="32"/>
      <c r="D75" s="32"/>
      <c r="E75" s="18">
        <v>0</v>
      </c>
      <c r="F75" s="32"/>
      <c r="G75" s="32"/>
      <c r="H75" s="18">
        <v>0</v>
      </c>
      <c r="I75" s="32"/>
      <c r="J75" s="32"/>
      <c r="K75" s="18">
        <v>0</v>
      </c>
      <c r="L75" s="32"/>
      <c r="M75" s="32"/>
      <c r="N75" s="18">
        <v>0</v>
      </c>
    </row>
    <row r="76" spans="1:14" ht="18.75" customHeight="1" x14ac:dyDescent="0.3">
      <c r="A76" s="16" t="s">
        <v>123</v>
      </c>
      <c r="B76" s="26" t="s">
        <v>70</v>
      </c>
      <c r="C76" s="32"/>
      <c r="D76" s="32"/>
      <c r="E76" s="18">
        <v>21.707477790000002</v>
      </c>
      <c r="F76" s="32"/>
      <c r="G76" s="32"/>
      <c r="H76" s="18">
        <v>92.163063679999993</v>
      </c>
      <c r="I76" s="32"/>
      <c r="J76" s="32"/>
      <c r="K76" s="18">
        <v>163.32410523000001</v>
      </c>
      <c r="L76" s="32"/>
      <c r="M76" s="32"/>
      <c r="N76" s="18">
        <v>219.51503461000001</v>
      </c>
    </row>
    <row r="77" spans="1:14" ht="18.75" customHeight="1" x14ac:dyDescent="0.3">
      <c r="A77" s="16" t="s">
        <v>124</v>
      </c>
      <c r="B77" s="17" t="s">
        <v>62</v>
      </c>
      <c r="C77" s="15">
        <f>SUM(C79:C82)</f>
        <v>4082.861605011436</v>
      </c>
      <c r="D77" s="15">
        <f>SUM(D79:D82)</f>
        <v>1765.8818083628803</v>
      </c>
      <c r="E77" s="15">
        <f t="shared" si="7"/>
        <v>2316.9797966485557</v>
      </c>
      <c r="F77" s="15">
        <f>SUM(F79:F82)</f>
        <v>2914.8903632358697</v>
      </c>
      <c r="G77" s="15">
        <f>SUM(G79:G82)</f>
        <v>-285.30738569748445</v>
      </c>
      <c r="H77" s="15">
        <f t="shared" ref="H77" si="8">+F77-G77</f>
        <v>3200.197748933354</v>
      </c>
      <c r="I77" s="15">
        <f>SUM(I79:I82)</f>
        <v>3848.1588057484628</v>
      </c>
      <c r="J77" s="15">
        <f>SUM(J79:J82)</f>
        <v>1474.4723492455169</v>
      </c>
      <c r="K77" s="15">
        <f t="shared" ref="K77" si="9">+I77-J77</f>
        <v>2373.6864565029459</v>
      </c>
      <c r="L77" s="15">
        <f>SUM(L79:L82)</f>
        <v>902.18803365478311</v>
      </c>
      <c r="M77" s="15">
        <f>SUM(M79:M82)</f>
        <v>1290.3904846736211</v>
      </c>
      <c r="N77" s="15">
        <f t="shared" ref="N77" si="10">+L77-M77</f>
        <v>-388.20245101883802</v>
      </c>
    </row>
    <row r="78" spans="1:14" ht="18.75" customHeight="1" x14ac:dyDescent="0.35">
      <c r="A78" s="33"/>
      <c r="B78" s="34" t="s">
        <v>125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</row>
    <row r="79" spans="1:14" ht="18.75" customHeight="1" x14ac:dyDescent="0.3">
      <c r="A79" s="16" t="s">
        <v>126</v>
      </c>
      <c r="B79" s="26" t="s">
        <v>90</v>
      </c>
      <c r="C79" s="18">
        <v>-13.099999999999998</v>
      </c>
      <c r="D79" s="18">
        <v>1328.3</v>
      </c>
      <c r="E79" s="15">
        <f t="shared" si="7"/>
        <v>-1341.3999999999999</v>
      </c>
      <c r="F79" s="18">
        <v>-6.7999999999999954</v>
      </c>
      <c r="G79" s="18">
        <v>648.2000000000005</v>
      </c>
      <c r="H79" s="15">
        <f t="shared" ref="H79:H82" si="11">+F79-G79</f>
        <v>-655.00000000000045</v>
      </c>
      <c r="I79" s="18">
        <v>82.899999999999991</v>
      </c>
      <c r="J79" s="18">
        <v>2960.2</v>
      </c>
      <c r="K79" s="15">
        <f t="shared" ref="K79:K82" si="12">+I79-J79</f>
        <v>-2877.2999999999997</v>
      </c>
      <c r="L79" s="18">
        <v>171.2</v>
      </c>
      <c r="M79" s="18">
        <v>609.60000000000036</v>
      </c>
      <c r="N79" s="15">
        <f t="shared" ref="N79:N82" si="13">+L79-M79</f>
        <v>-438.40000000000038</v>
      </c>
    </row>
    <row r="80" spans="1:14" ht="18.75" customHeight="1" x14ac:dyDescent="0.3">
      <c r="A80" s="16" t="s">
        <v>127</v>
      </c>
      <c r="B80" s="26" t="s">
        <v>92</v>
      </c>
      <c r="C80" s="18">
        <v>-868.6</v>
      </c>
      <c r="D80" s="18">
        <v>122.70000000000005</v>
      </c>
      <c r="E80" s="15">
        <f t="shared" si="7"/>
        <v>-991.30000000000007</v>
      </c>
      <c r="F80" s="18">
        <v>-1363.1000000000001</v>
      </c>
      <c r="G80" s="18">
        <v>-1068.1000000000001</v>
      </c>
      <c r="H80" s="15">
        <f t="shared" si="11"/>
        <v>-295</v>
      </c>
      <c r="I80" s="18">
        <v>-446.09999999999991</v>
      </c>
      <c r="J80" s="18">
        <v>-927.09999999999991</v>
      </c>
      <c r="K80" s="15">
        <f t="shared" si="12"/>
        <v>481</v>
      </c>
      <c r="L80" s="18">
        <v>241.10000000000005</v>
      </c>
      <c r="M80" s="18">
        <v>1229.4000000000001</v>
      </c>
      <c r="N80" s="15">
        <f t="shared" si="13"/>
        <v>-988.30000000000007</v>
      </c>
    </row>
    <row r="81" spans="1:14" ht="18.75" customHeight="1" x14ac:dyDescent="0.3">
      <c r="A81" s="16" t="s">
        <v>128</v>
      </c>
      <c r="B81" s="26" t="s">
        <v>68</v>
      </c>
      <c r="C81" s="18">
        <v>4545.3266061314362</v>
      </c>
      <c r="D81" s="18">
        <v>25.566133522880335</v>
      </c>
      <c r="E81" s="15">
        <f t="shared" si="7"/>
        <v>4519.7604726085556</v>
      </c>
      <c r="F81" s="18">
        <v>4074.2362849158699</v>
      </c>
      <c r="G81" s="18">
        <v>81.488263342515026</v>
      </c>
      <c r="H81" s="15">
        <f t="shared" si="11"/>
        <v>3992.7480215733549</v>
      </c>
      <c r="I81" s="18">
        <v>4315.4201020784622</v>
      </c>
      <c r="J81" s="18">
        <v>105.24122700551703</v>
      </c>
      <c r="K81" s="15">
        <f t="shared" si="12"/>
        <v>4210.1788750729447</v>
      </c>
      <c r="L81" s="18">
        <v>1033.0136798047829</v>
      </c>
      <c r="M81" s="18">
        <v>155.65208886362095</v>
      </c>
      <c r="N81" s="15">
        <f t="shared" si="13"/>
        <v>877.36159094116192</v>
      </c>
    </row>
    <row r="82" spans="1:14" ht="18.75" customHeight="1" x14ac:dyDescent="0.3">
      <c r="A82" s="16" t="s">
        <v>129</v>
      </c>
      <c r="B82" s="26" t="s">
        <v>70</v>
      </c>
      <c r="C82" s="18">
        <v>419.23499887999992</v>
      </c>
      <c r="D82" s="18">
        <v>289.31567483999982</v>
      </c>
      <c r="E82" s="15">
        <f t="shared" si="7"/>
        <v>129.91932404000011</v>
      </c>
      <c r="F82" s="18">
        <v>210.5540783199998</v>
      </c>
      <c r="G82" s="18">
        <v>53.104350960000126</v>
      </c>
      <c r="H82" s="15">
        <f t="shared" si="11"/>
        <v>157.44972735999968</v>
      </c>
      <c r="I82" s="18">
        <v>-104.06129632999975</v>
      </c>
      <c r="J82" s="18">
        <v>-663.86887776000003</v>
      </c>
      <c r="K82" s="15">
        <f t="shared" si="12"/>
        <v>559.80758143000025</v>
      </c>
      <c r="L82" s="18">
        <v>-543.12564614999997</v>
      </c>
      <c r="M82" s="18">
        <v>-704.2616041900003</v>
      </c>
      <c r="N82" s="15">
        <f t="shared" si="13"/>
        <v>161.13595804000033</v>
      </c>
    </row>
    <row r="83" spans="1:14" ht="18.75" customHeight="1" x14ac:dyDescent="0.35">
      <c r="A83" s="33"/>
      <c r="B83" s="34" t="s">
        <v>130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</row>
    <row r="84" spans="1:14" ht="18.75" customHeight="1" x14ac:dyDescent="0.3">
      <c r="A84" s="16" t="s">
        <v>131</v>
      </c>
      <c r="B84" s="26" t="s">
        <v>132</v>
      </c>
      <c r="C84" s="18">
        <v>5.4914919283211381</v>
      </c>
      <c r="D84" s="18">
        <v>0</v>
      </c>
      <c r="E84" s="15">
        <f t="shared" ref="E84:E89" si="14">+C84-D84</f>
        <v>5.4914919283211381</v>
      </c>
      <c r="F84" s="18">
        <v>5.4338634152519836</v>
      </c>
      <c r="G84" s="18">
        <v>0</v>
      </c>
      <c r="H84" s="15">
        <f t="shared" ref="H84:H91" si="15">+F84-G84</f>
        <v>5.4338634152519836</v>
      </c>
      <c r="I84" s="18">
        <v>5.4416476643496656</v>
      </c>
      <c r="J84" s="18">
        <v>0</v>
      </c>
      <c r="K84" s="15">
        <f t="shared" ref="K84:K91" si="16">+I84-J84</f>
        <v>5.4416476643496656</v>
      </c>
      <c r="L84" s="18">
        <v>7.3726685711455522</v>
      </c>
      <c r="M84" s="18">
        <v>0</v>
      </c>
      <c r="N84" s="15">
        <f t="shared" ref="N84:N91" si="17">+L84-M84</f>
        <v>7.3726685711455522</v>
      </c>
    </row>
    <row r="85" spans="1:14" ht="18.75" customHeight="1" x14ac:dyDescent="0.3">
      <c r="A85" s="16" t="s">
        <v>133</v>
      </c>
      <c r="B85" s="26" t="s">
        <v>134</v>
      </c>
      <c r="C85" s="18">
        <v>4382.0646362400003</v>
      </c>
      <c r="D85" s="18">
        <v>2364.1400196300001</v>
      </c>
      <c r="E85" s="15">
        <f t="shared" si="14"/>
        <v>2017.9246166100002</v>
      </c>
      <c r="F85" s="18">
        <v>3691.7121275400004</v>
      </c>
      <c r="G85" s="18">
        <v>1310.2743258200003</v>
      </c>
      <c r="H85" s="15">
        <f t="shared" si="15"/>
        <v>2381.4378017200002</v>
      </c>
      <c r="I85" s="18">
        <v>4777.4080086399999</v>
      </c>
      <c r="J85" s="18">
        <v>3489.1835057600006</v>
      </c>
      <c r="K85" s="15">
        <f t="shared" si="16"/>
        <v>1288.2245028799994</v>
      </c>
      <c r="L85" s="18">
        <v>1183.9163462700003</v>
      </c>
      <c r="M85" s="18">
        <v>2395.9545717099995</v>
      </c>
      <c r="N85" s="15">
        <f t="shared" si="17"/>
        <v>-1212.0382254399992</v>
      </c>
    </row>
    <row r="86" spans="1:14" ht="18.75" customHeight="1" x14ac:dyDescent="0.3">
      <c r="A86" s="16" t="s">
        <v>135</v>
      </c>
      <c r="B86" s="26" t="s">
        <v>136</v>
      </c>
      <c r="C86" s="18">
        <v>72.791114203115029</v>
      </c>
      <c r="D86" s="18">
        <v>21.715106672880353</v>
      </c>
      <c r="E86" s="15">
        <f t="shared" si="14"/>
        <v>51.076007530234676</v>
      </c>
      <c r="F86" s="18">
        <v>-407.40257849938217</v>
      </c>
      <c r="G86" s="18">
        <v>-335.32429125748502</v>
      </c>
      <c r="H86" s="15">
        <f t="shared" si="15"/>
        <v>-72.078287241897158</v>
      </c>
      <c r="I86" s="18">
        <v>-188.79208358588764</v>
      </c>
      <c r="J86" s="18">
        <v>-651.01538719448286</v>
      </c>
      <c r="K86" s="15">
        <f t="shared" si="16"/>
        <v>462.22330360859519</v>
      </c>
      <c r="L86" s="18">
        <v>127.70805323363705</v>
      </c>
      <c r="M86" s="18">
        <v>-817.38061152637897</v>
      </c>
      <c r="N86" s="15">
        <f t="shared" si="17"/>
        <v>945.08866476001606</v>
      </c>
    </row>
    <row r="87" spans="1:14" ht="18.75" customHeight="1" x14ac:dyDescent="0.3">
      <c r="A87" s="16" t="s">
        <v>137</v>
      </c>
      <c r="B87" s="26" t="s">
        <v>138</v>
      </c>
      <c r="C87" s="18">
        <v>3.1543515699999904</v>
      </c>
      <c r="D87" s="18">
        <v>-9.2076849299999637</v>
      </c>
      <c r="E87" s="15">
        <f t="shared" si="14"/>
        <v>12.362036499999954</v>
      </c>
      <c r="F87" s="18">
        <v>2.3447761600000021</v>
      </c>
      <c r="G87" s="18">
        <v>-6.2914648699999276</v>
      </c>
      <c r="H87" s="15">
        <f t="shared" si="15"/>
        <v>8.6362410299999297</v>
      </c>
      <c r="I87" s="18">
        <v>18.543167189999998</v>
      </c>
      <c r="J87" s="18">
        <v>-6.7612778800000584</v>
      </c>
      <c r="K87" s="15">
        <f t="shared" si="16"/>
        <v>25.304445070000057</v>
      </c>
      <c r="L87" s="18">
        <v>4.2796907600000011</v>
      </c>
      <c r="M87" s="18">
        <v>-3.8790166099998684</v>
      </c>
      <c r="N87" s="15">
        <f t="shared" si="17"/>
        <v>8.1587073699998705</v>
      </c>
    </row>
    <row r="88" spans="1:14" ht="18.75" customHeight="1" x14ac:dyDescent="0.3">
      <c r="A88" s="16" t="s">
        <v>139</v>
      </c>
      <c r="B88" s="26" t="s">
        <v>140</v>
      </c>
      <c r="C88" s="18">
        <v>161.91232159999998</v>
      </c>
      <c r="D88" s="18">
        <v>252.20573522999979</v>
      </c>
      <c r="E88" s="15">
        <f t="shared" si="14"/>
        <v>-90.293413629999804</v>
      </c>
      <c r="F88" s="18">
        <v>152.32921428999978</v>
      </c>
      <c r="G88" s="18">
        <v>347.24797398000015</v>
      </c>
      <c r="H88" s="15">
        <f t="shared" si="15"/>
        <v>-194.91875969000037</v>
      </c>
      <c r="I88" s="18">
        <v>-127.52952421999987</v>
      </c>
      <c r="J88" s="18">
        <v>7.6844007900001046</v>
      </c>
      <c r="K88" s="15">
        <f t="shared" si="16"/>
        <v>-135.21392500999997</v>
      </c>
      <c r="L88" s="18">
        <v>-330.36497066000015</v>
      </c>
      <c r="M88" s="18">
        <v>185.94374586999976</v>
      </c>
      <c r="N88" s="15">
        <f t="shared" si="17"/>
        <v>-516.30871652999986</v>
      </c>
    </row>
    <row r="89" spans="1:14" ht="18.75" customHeight="1" x14ac:dyDescent="0.3">
      <c r="A89" s="16" t="s">
        <v>141</v>
      </c>
      <c r="B89" s="26" t="s">
        <v>142</v>
      </c>
      <c r="C89" s="18">
        <v>-542.55231053</v>
      </c>
      <c r="D89" s="18">
        <v>-862.97136824000006</v>
      </c>
      <c r="E89" s="15">
        <f t="shared" si="14"/>
        <v>320.41905771000006</v>
      </c>
      <c r="F89" s="18">
        <v>-529.52703967000002</v>
      </c>
      <c r="G89" s="18">
        <v>-1601.2139293700002</v>
      </c>
      <c r="H89" s="15">
        <f t="shared" si="15"/>
        <v>1071.6868897000002</v>
      </c>
      <c r="I89" s="18">
        <v>-636.91240993999986</v>
      </c>
      <c r="J89" s="18">
        <v>-1364.61889223</v>
      </c>
      <c r="K89" s="15">
        <f t="shared" si="16"/>
        <v>727.70648229000017</v>
      </c>
      <c r="L89" s="18">
        <v>-90.723754519999972</v>
      </c>
      <c r="M89" s="18">
        <v>-470.24820477000009</v>
      </c>
      <c r="N89" s="15">
        <f t="shared" si="17"/>
        <v>379.52445025000009</v>
      </c>
    </row>
    <row r="90" spans="1:14" ht="18.75" customHeight="1" x14ac:dyDescent="0.3">
      <c r="A90" s="16" t="s">
        <v>143</v>
      </c>
      <c r="B90" s="26" t="s">
        <v>144</v>
      </c>
      <c r="C90" s="32"/>
      <c r="D90" s="18">
        <v>0</v>
      </c>
      <c r="E90" s="15">
        <f t="shared" si="7"/>
        <v>0</v>
      </c>
      <c r="F90" s="32"/>
      <c r="G90" s="18">
        <v>0</v>
      </c>
      <c r="H90" s="15">
        <f t="shared" si="15"/>
        <v>0</v>
      </c>
      <c r="I90" s="32"/>
      <c r="J90" s="18">
        <v>0</v>
      </c>
      <c r="K90" s="15">
        <f t="shared" si="16"/>
        <v>0</v>
      </c>
      <c r="L90" s="32"/>
      <c r="M90" s="18">
        <v>0</v>
      </c>
      <c r="N90" s="15">
        <f t="shared" si="17"/>
        <v>0</v>
      </c>
    </row>
    <row r="91" spans="1:14" ht="18.75" customHeight="1" x14ac:dyDescent="0.3">
      <c r="A91" s="16" t="s">
        <v>145</v>
      </c>
      <c r="B91" s="17" t="s">
        <v>64</v>
      </c>
      <c r="C91" s="18">
        <v>1011.6999999999999</v>
      </c>
      <c r="D91" s="32"/>
      <c r="E91" s="15">
        <f t="shared" si="7"/>
        <v>1011.6999999999999</v>
      </c>
      <c r="F91" s="18">
        <v>2085</v>
      </c>
      <c r="G91" s="32"/>
      <c r="H91" s="15">
        <f t="shared" si="15"/>
        <v>2085</v>
      </c>
      <c r="I91" s="18">
        <v>2313.2999999999997</v>
      </c>
      <c r="J91" s="32"/>
      <c r="K91" s="15">
        <f t="shared" si="16"/>
        <v>2313.2999999999997</v>
      </c>
      <c r="L91" s="18">
        <v>2602.3999999999996</v>
      </c>
      <c r="M91" s="32"/>
      <c r="N91" s="15">
        <f t="shared" si="17"/>
        <v>2602.3999999999996</v>
      </c>
    </row>
    <row r="92" spans="1:14" ht="18.75" customHeight="1" x14ac:dyDescent="0.3">
      <c r="A92" s="13" t="s">
        <v>146</v>
      </c>
      <c r="B92" s="35" t="s">
        <v>147</v>
      </c>
      <c r="C92" s="32"/>
      <c r="D92" s="32"/>
      <c r="E92" s="15">
        <f>+E44-E6-E40</f>
        <v>-302.99078972061091</v>
      </c>
      <c r="F92" s="32"/>
      <c r="G92" s="32"/>
      <c r="H92" s="15">
        <f>+H44-H6-H40</f>
        <v>1062.0654143382844</v>
      </c>
      <c r="I92" s="32"/>
      <c r="J92" s="32"/>
      <c r="K92" s="15">
        <f>+K44-K6-K40</f>
        <v>366.63528979460125</v>
      </c>
      <c r="L92" s="32"/>
      <c r="M92" s="32"/>
      <c r="N92" s="15">
        <f>+N44-N6-N40</f>
        <v>632.20937717329252</v>
      </c>
    </row>
    <row r="93" spans="1:14" s="36" customFormat="1" ht="18.75" customHeight="1" x14ac:dyDescent="0.35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s="36" customFormat="1" ht="18.75" customHeight="1" x14ac:dyDescent="0.35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s="36" customFormat="1" ht="18.75" customHeight="1" x14ac:dyDescent="0.35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s="36" customFormat="1" ht="18.75" customHeight="1" x14ac:dyDescent="0.35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s="36" customFormat="1" ht="18.75" customHeight="1" x14ac:dyDescent="0.35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s="36" customFormat="1" ht="18.75" customHeight="1" x14ac:dyDescent="0.35">
      <c r="A98" s="1"/>
      <c r="B98" s="4"/>
      <c r="C98" s="3"/>
      <c r="D98" s="3"/>
      <c r="E98" s="3"/>
      <c r="F98" s="3"/>
      <c r="G98" s="3"/>
      <c r="H98" s="2"/>
      <c r="I98" s="3"/>
      <c r="J98" s="3"/>
      <c r="K98" s="2"/>
      <c r="L98" s="3"/>
      <c r="M98" s="3"/>
      <c r="N98" s="2"/>
    </row>
    <row r="99" spans="1:14" s="36" customFormat="1" ht="18.75" customHeight="1" x14ac:dyDescent="0.35">
      <c r="A99" s="1"/>
      <c r="B99" s="4"/>
      <c r="C99" s="37"/>
      <c r="D99" s="37"/>
      <c r="E99" s="3"/>
      <c r="F99" s="37"/>
      <c r="G99" s="37"/>
      <c r="H99" s="2"/>
      <c r="I99" s="37"/>
      <c r="J99" s="37"/>
      <c r="K99" s="2"/>
      <c r="L99" s="37"/>
      <c r="M99" s="37"/>
      <c r="N99" s="2"/>
    </row>
    <row r="100" spans="1:14" s="36" customFormat="1" ht="18.75" customHeight="1" x14ac:dyDescent="0.35">
      <c r="A100" s="1"/>
      <c r="B100" s="3"/>
      <c r="C100" s="38"/>
      <c r="D100" s="38"/>
      <c r="E100" s="38"/>
      <c r="F100" s="38"/>
      <c r="G100" s="37"/>
      <c r="H100" s="2"/>
      <c r="I100" s="38"/>
      <c r="J100" s="37"/>
      <c r="K100" s="2"/>
      <c r="L100" s="38"/>
      <c r="M100" s="37"/>
      <c r="N100" s="2"/>
    </row>
    <row r="101" spans="1:14" s="36" customFormat="1" ht="18.75" customHeight="1" x14ac:dyDescent="0.35">
      <c r="A101" s="1"/>
      <c r="B101" s="3"/>
      <c r="C101" s="38"/>
      <c r="D101" s="38"/>
      <c r="E101" s="38"/>
      <c r="F101" s="38"/>
      <c r="G101" s="37"/>
      <c r="H101" s="2"/>
      <c r="I101" s="38"/>
      <c r="J101" s="37"/>
      <c r="K101" s="2"/>
      <c r="L101" s="38"/>
      <c r="M101" s="37"/>
      <c r="N101" s="2"/>
    </row>
    <row r="102" spans="1:14" s="36" customFormat="1" ht="18.75" customHeight="1" x14ac:dyDescent="0.35">
      <c r="A102" s="1"/>
      <c r="B102" s="3"/>
      <c r="C102" s="38"/>
      <c r="D102" s="38"/>
      <c r="E102" s="38"/>
      <c r="F102" s="38"/>
      <c r="G102" s="37"/>
      <c r="H102" s="2"/>
      <c r="I102" s="38"/>
      <c r="J102" s="37"/>
      <c r="K102" s="2"/>
      <c r="L102" s="38"/>
      <c r="M102" s="37"/>
      <c r="N102" s="2"/>
    </row>
    <row r="103" spans="1:14" s="36" customFormat="1" ht="18.75" customHeight="1" x14ac:dyDescent="0.35">
      <c r="A103" s="1"/>
      <c r="B103" s="3"/>
      <c r="C103" s="38"/>
      <c r="D103" s="38"/>
      <c r="E103" s="38"/>
      <c r="F103" s="38"/>
      <c r="G103" s="37"/>
      <c r="H103" s="2"/>
      <c r="I103" s="38"/>
      <c r="J103" s="37"/>
      <c r="K103" s="2"/>
      <c r="L103" s="38"/>
      <c r="M103" s="37"/>
      <c r="N103" s="2"/>
    </row>
    <row r="104" spans="1:14" s="36" customFormat="1" ht="18.75" customHeight="1" x14ac:dyDescent="0.35">
      <c r="A104" s="1"/>
      <c r="B104" s="3"/>
      <c r="C104" s="37"/>
      <c r="D104" s="37"/>
      <c r="E104" s="3"/>
      <c r="F104" s="37"/>
      <c r="G104" s="37"/>
      <c r="H104" s="2"/>
      <c r="I104" s="37"/>
      <c r="J104" s="37"/>
      <c r="K104" s="2"/>
      <c r="L104" s="37"/>
      <c r="M104" s="37"/>
      <c r="N104" s="2"/>
    </row>
    <row r="105" spans="1:14" s="36" customFormat="1" ht="18.75" customHeight="1" x14ac:dyDescent="0.35">
      <c r="A105" s="1"/>
      <c r="B105" s="3"/>
      <c r="C105" s="37"/>
      <c r="D105" s="37"/>
      <c r="E105" s="3"/>
      <c r="F105" s="37"/>
      <c r="G105" s="37"/>
      <c r="H105" s="2"/>
      <c r="I105" s="37"/>
      <c r="J105" s="37"/>
      <c r="K105" s="2"/>
      <c r="L105" s="37"/>
      <c r="M105" s="37"/>
      <c r="N105" s="2"/>
    </row>
    <row r="106" spans="1:14" s="36" customFormat="1" ht="18.75" customHeight="1" x14ac:dyDescent="0.35">
      <c r="A106" s="1"/>
      <c r="B106" s="3"/>
      <c r="C106" s="37"/>
      <c r="D106" s="37"/>
      <c r="E106" s="3"/>
      <c r="F106" s="37"/>
      <c r="G106" s="37"/>
      <c r="H106" s="2"/>
      <c r="I106" s="37"/>
      <c r="J106" s="37"/>
      <c r="K106" s="2"/>
      <c r="L106" s="37"/>
      <c r="M106" s="37"/>
      <c r="N106" s="2"/>
    </row>
    <row r="107" spans="1:14" s="36" customFormat="1" ht="18.75" customHeight="1" x14ac:dyDescent="0.35">
      <c r="A107" s="1"/>
      <c r="B107" s="3"/>
      <c r="C107" s="37"/>
      <c r="D107" s="37"/>
      <c r="E107" s="3"/>
      <c r="F107" s="37"/>
      <c r="G107" s="37"/>
      <c r="H107" s="2"/>
      <c r="I107" s="37"/>
      <c r="J107" s="37"/>
      <c r="K107" s="2"/>
      <c r="L107" s="37"/>
      <c r="M107" s="37"/>
      <c r="N107" s="2"/>
    </row>
    <row r="108" spans="1:14" s="36" customFormat="1" ht="18.75" customHeight="1" x14ac:dyDescent="0.35">
      <c r="A108" s="1"/>
      <c r="B108" s="3"/>
      <c r="C108" s="37"/>
      <c r="D108" s="37"/>
      <c r="E108" s="3"/>
      <c r="F108" s="37"/>
      <c r="G108" s="37"/>
      <c r="H108" s="2"/>
      <c r="I108" s="37"/>
      <c r="J108" s="37"/>
      <c r="K108" s="2"/>
      <c r="L108" s="37"/>
      <c r="M108" s="37"/>
      <c r="N108" s="2"/>
    </row>
    <row r="109" spans="1:14" s="36" customFormat="1" ht="18.75" customHeight="1" x14ac:dyDescent="0.35">
      <c r="A109" s="1"/>
      <c r="B109" s="3"/>
      <c r="C109" s="37"/>
      <c r="D109" s="37"/>
      <c r="E109" s="3"/>
      <c r="F109" s="37"/>
      <c r="G109" s="37"/>
      <c r="H109" s="2"/>
      <c r="I109" s="37"/>
      <c r="J109" s="37"/>
      <c r="K109" s="2"/>
      <c r="L109" s="37"/>
      <c r="M109" s="37"/>
      <c r="N109" s="2"/>
    </row>
    <row r="110" spans="1:14" s="36" customFormat="1" ht="18.75" customHeight="1" x14ac:dyDescent="0.35">
      <c r="A110" s="1"/>
      <c r="B110" s="3"/>
      <c r="C110" s="38"/>
      <c r="D110" s="38"/>
      <c r="E110" s="38"/>
      <c r="F110" s="38"/>
      <c r="G110" s="37"/>
      <c r="H110" s="2"/>
      <c r="I110" s="38"/>
      <c r="J110" s="37"/>
      <c r="K110" s="2"/>
      <c r="L110" s="38"/>
      <c r="M110" s="37"/>
      <c r="N110" s="2"/>
    </row>
    <row r="111" spans="1:14" s="36" customFormat="1" ht="18.75" customHeight="1" x14ac:dyDescent="0.35">
      <c r="A111" s="1"/>
      <c r="B111" s="3"/>
      <c r="C111" s="37"/>
      <c r="D111" s="37"/>
      <c r="E111" s="3"/>
      <c r="F111" s="37"/>
      <c r="G111" s="37"/>
      <c r="H111" s="2"/>
      <c r="I111" s="37"/>
      <c r="J111" s="37"/>
      <c r="K111" s="2"/>
      <c r="L111" s="37"/>
      <c r="M111" s="37"/>
      <c r="N111" s="2"/>
    </row>
    <row r="112" spans="1:14" s="36" customFormat="1" ht="18.75" customHeight="1" x14ac:dyDescent="0.35">
      <c r="A112" s="1"/>
      <c r="B112" s="3"/>
      <c r="C112" s="39"/>
      <c r="D112" s="39"/>
      <c r="E112" s="4"/>
      <c r="F112" s="39"/>
      <c r="G112" s="37"/>
      <c r="H112" s="2"/>
      <c r="I112" s="39"/>
      <c r="J112" s="37"/>
      <c r="K112" s="2"/>
      <c r="L112" s="39"/>
      <c r="M112" s="37"/>
      <c r="N112" s="2"/>
    </row>
    <row r="113" spans="1:14" s="36" customFormat="1" ht="18.75" customHeight="1" x14ac:dyDescent="0.35">
      <c r="A113" s="1"/>
      <c r="B113" s="3"/>
      <c r="C113" s="37"/>
      <c r="D113" s="37"/>
      <c r="E113" s="3"/>
      <c r="F113" s="37"/>
      <c r="G113" s="37"/>
      <c r="H113" s="2"/>
      <c r="I113" s="37"/>
      <c r="J113" s="37"/>
      <c r="K113" s="2"/>
      <c r="L113" s="37"/>
      <c r="M113" s="37"/>
      <c r="N113" s="2"/>
    </row>
    <row r="114" spans="1:14" s="36" customFormat="1" ht="18.75" customHeight="1" x14ac:dyDescent="0.35">
      <c r="A114" s="1"/>
      <c r="B114" s="3"/>
      <c r="C114" s="37"/>
      <c r="D114" s="37"/>
      <c r="E114" s="3"/>
      <c r="F114" s="37"/>
      <c r="G114" s="37"/>
      <c r="H114" s="2"/>
      <c r="I114" s="37"/>
      <c r="J114" s="37"/>
      <c r="K114" s="2"/>
      <c r="L114" s="37"/>
      <c r="M114" s="37"/>
      <c r="N114" s="2"/>
    </row>
    <row r="115" spans="1:14" s="36" customFormat="1" ht="18.75" customHeight="1" x14ac:dyDescent="0.35">
      <c r="A115" s="1"/>
      <c r="B115" s="3"/>
      <c r="C115" s="37"/>
      <c r="D115" s="37"/>
      <c r="E115" s="3"/>
      <c r="F115" s="37"/>
      <c r="G115" s="37"/>
      <c r="H115" s="2"/>
      <c r="I115" s="37"/>
      <c r="J115" s="37"/>
      <c r="K115" s="2"/>
      <c r="L115" s="37"/>
      <c r="M115" s="37"/>
      <c r="N115" s="2"/>
    </row>
    <row r="116" spans="1:14" s="36" customFormat="1" ht="18.75" customHeight="1" x14ac:dyDescent="0.35">
      <c r="A116" s="1"/>
      <c r="B116" s="3"/>
      <c r="C116" s="37"/>
      <c r="D116" s="37"/>
      <c r="E116" s="3"/>
      <c r="F116" s="37"/>
      <c r="G116" s="37"/>
      <c r="H116" s="2"/>
      <c r="I116" s="37"/>
      <c r="J116" s="37"/>
      <c r="K116" s="2"/>
      <c r="L116" s="37"/>
      <c r="M116" s="37"/>
      <c r="N116" s="2"/>
    </row>
    <row r="117" spans="1:14" s="36" customFormat="1" ht="18.75" customHeight="1" x14ac:dyDescent="0.35">
      <c r="A117" s="1"/>
      <c r="B117" s="3"/>
      <c r="C117" s="38"/>
      <c r="D117" s="38"/>
      <c r="E117" s="38"/>
      <c r="F117" s="38"/>
      <c r="G117" s="37"/>
      <c r="H117" s="2"/>
      <c r="I117" s="38"/>
      <c r="J117" s="37"/>
      <c r="K117" s="2"/>
      <c r="L117" s="38"/>
      <c r="M117" s="37"/>
      <c r="N117" s="2"/>
    </row>
    <row r="118" spans="1:14" s="36" customFormat="1" ht="18.75" customHeight="1" x14ac:dyDescent="0.35">
      <c r="A118" s="1"/>
      <c r="B118" s="3"/>
      <c r="C118" s="37"/>
      <c r="D118" s="37"/>
      <c r="E118" s="3"/>
      <c r="F118" s="37"/>
      <c r="G118" s="37"/>
      <c r="H118" s="2"/>
      <c r="I118" s="37"/>
      <c r="J118" s="37"/>
      <c r="K118" s="2"/>
      <c r="L118" s="37"/>
      <c r="M118" s="37"/>
      <c r="N118" s="2"/>
    </row>
    <row r="119" spans="1:14" s="36" customFormat="1" ht="18.75" customHeight="1" x14ac:dyDescent="0.35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s="36" customFormat="1" ht="18.75" customHeight="1" x14ac:dyDescent="0.35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s="36" customFormat="1" ht="18.75" customHeight="1" x14ac:dyDescent="0.35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s="36" customFormat="1" ht="18.75" customHeight="1" x14ac:dyDescent="0.35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s="36" customFormat="1" ht="18.75" customHeight="1" x14ac:dyDescent="0.35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s="36" customFormat="1" ht="18.75" customHeight="1" x14ac:dyDescent="0.35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s="36" customFormat="1" ht="18.75" customHeight="1" x14ac:dyDescent="0.35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s="36" customFormat="1" ht="18.75" customHeight="1" x14ac:dyDescent="0.35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s="36" customFormat="1" ht="18.75" customHeight="1" x14ac:dyDescent="0.35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s="36" customFormat="1" ht="18.75" customHeight="1" x14ac:dyDescent="0.35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s="36" customFormat="1" ht="18.75" customHeight="1" x14ac:dyDescent="0.35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s="36" customFormat="1" ht="18.75" customHeight="1" x14ac:dyDescent="0.35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s="36" customFormat="1" ht="18.75" customHeight="1" x14ac:dyDescent="0.35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s="36" customFormat="1" ht="18.75" customHeight="1" x14ac:dyDescent="0.35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s="36" customFormat="1" ht="18.75" customHeight="1" x14ac:dyDescent="0.35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s="36" customFormat="1" ht="18.75" customHeight="1" x14ac:dyDescent="0.35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s="36" customFormat="1" ht="18.75" customHeight="1" x14ac:dyDescent="0.35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s="36" customFormat="1" ht="18.75" customHeight="1" x14ac:dyDescent="0.35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s="36" customFormat="1" ht="18.75" customHeight="1" x14ac:dyDescent="0.35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s="36" customFormat="1" ht="18.75" customHeight="1" x14ac:dyDescent="0.35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s="36" customFormat="1" ht="18.75" customHeight="1" x14ac:dyDescent="0.35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 s="36" customFormat="1" ht="18.75" customHeight="1" x14ac:dyDescent="0.35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 s="36" customFormat="1" ht="18.75" customHeight="1" x14ac:dyDescent="0.35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 s="36" customFormat="1" ht="18.75" customHeight="1" x14ac:dyDescent="0.35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 s="36" customFormat="1" ht="18.75" customHeight="1" x14ac:dyDescent="0.35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 s="36" customFormat="1" ht="18.75" customHeight="1" x14ac:dyDescent="0.35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 s="36" customFormat="1" ht="18.75" customHeight="1" x14ac:dyDescent="0.35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s="36" customFormat="1" ht="18.75" customHeight="1" x14ac:dyDescent="0.35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 s="36" customFormat="1" ht="18.75" customHeight="1" x14ac:dyDescent="0.35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 s="36" customFormat="1" ht="18.75" customHeight="1" x14ac:dyDescent="0.35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 s="36" customFormat="1" ht="18.75" customHeight="1" x14ac:dyDescent="0.35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</sheetData>
  <conditionalFormatting sqref="C5">
    <cfRule type="duplicateValues" dxfId="51" priority="87" stopIfTrue="1"/>
    <cfRule type="duplicateValues" dxfId="50" priority="88" stopIfTrue="1"/>
  </conditionalFormatting>
  <conditionalFormatting sqref="C43">
    <cfRule type="duplicateValues" dxfId="49" priority="41" stopIfTrue="1"/>
    <cfRule type="duplicateValues" dxfId="48" priority="42" stopIfTrue="1"/>
  </conditionalFormatting>
  <conditionalFormatting sqref="D5">
    <cfRule type="duplicateValues" dxfId="47" priority="85" stopIfTrue="1"/>
    <cfRule type="duplicateValues" dxfId="46" priority="86" stopIfTrue="1"/>
  </conditionalFormatting>
  <conditionalFormatting sqref="D43">
    <cfRule type="duplicateValues" dxfId="45" priority="39" stopIfTrue="1"/>
    <cfRule type="duplicateValues" dxfId="44" priority="40" stopIfTrue="1"/>
  </conditionalFormatting>
  <conditionalFormatting sqref="E5">
    <cfRule type="duplicateValues" dxfId="43" priority="71" stopIfTrue="1"/>
    <cfRule type="duplicateValues" dxfId="42" priority="72" stopIfTrue="1"/>
  </conditionalFormatting>
  <conditionalFormatting sqref="E43">
    <cfRule type="duplicateValues" dxfId="41" priority="37" stopIfTrue="1"/>
    <cfRule type="duplicateValues" dxfId="40" priority="38" stopIfTrue="1"/>
  </conditionalFormatting>
  <conditionalFormatting sqref="F5">
    <cfRule type="duplicateValues" dxfId="39" priority="83" stopIfTrue="1"/>
    <cfRule type="duplicateValues" dxfId="38" priority="84" stopIfTrue="1"/>
  </conditionalFormatting>
  <conditionalFormatting sqref="F43">
    <cfRule type="duplicateValues" dxfId="37" priority="29" stopIfTrue="1"/>
    <cfRule type="duplicateValues" dxfId="36" priority="30" stopIfTrue="1"/>
  </conditionalFormatting>
  <conditionalFormatting sqref="G5">
    <cfRule type="duplicateValues" dxfId="35" priority="63" stopIfTrue="1"/>
    <cfRule type="duplicateValues" dxfId="34" priority="64" stopIfTrue="1"/>
  </conditionalFormatting>
  <conditionalFormatting sqref="G43">
    <cfRule type="duplicateValues" dxfId="33" priority="27" stopIfTrue="1"/>
    <cfRule type="duplicateValues" dxfId="32" priority="28" stopIfTrue="1"/>
  </conditionalFormatting>
  <conditionalFormatting sqref="G5:H5">
    <cfRule type="duplicateValues" dxfId="31" priority="81" stopIfTrue="1"/>
    <cfRule type="duplicateValues" dxfId="30" priority="82" stopIfTrue="1"/>
  </conditionalFormatting>
  <conditionalFormatting sqref="H5">
    <cfRule type="duplicateValues" dxfId="29" priority="69" stopIfTrue="1"/>
    <cfRule type="duplicateValues" dxfId="28" priority="70" stopIfTrue="1"/>
  </conditionalFormatting>
  <conditionalFormatting sqref="H43">
    <cfRule type="duplicateValues" dxfId="27" priority="25" stopIfTrue="1"/>
    <cfRule type="duplicateValues" dxfId="26" priority="26" stopIfTrue="1"/>
  </conditionalFormatting>
  <conditionalFormatting sqref="I5">
    <cfRule type="duplicateValues" dxfId="25" priority="79" stopIfTrue="1"/>
    <cfRule type="duplicateValues" dxfId="24" priority="80" stopIfTrue="1"/>
  </conditionalFormatting>
  <conditionalFormatting sqref="I43">
    <cfRule type="duplicateValues" dxfId="23" priority="17" stopIfTrue="1"/>
    <cfRule type="duplicateValues" dxfId="22" priority="18" stopIfTrue="1"/>
  </conditionalFormatting>
  <conditionalFormatting sqref="J5">
    <cfRule type="duplicateValues" dxfId="21" priority="61" stopIfTrue="1"/>
    <cfRule type="duplicateValues" dxfId="20" priority="62" stopIfTrue="1"/>
  </conditionalFormatting>
  <conditionalFormatting sqref="J43">
    <cfRule type="duplicateValues" dxfId="19" priority="15" stopIfTrue="1"/>
    <cfRule type="duplicateValues" dxfId="18" priority="16" stopIfTrue="1"/>
  </conditionalFormatting>
  <conditionalFormatting sqref="J5:K5">
    <cfRule type="duplicateValues" dxfId="17" priority="77" stopIfTrue="1"/>
    <cfRule type="duplicateValues" dxfId="16" priority="78" stopIfTrue="1"/>
  </conditionalFormatting>
  <conditionalFormatting sqref="K5">
    <cfRule type="duplicateValues" dxfId="15" priority="67" stopIfTrue="1"/>
    <cfRule type="duplicateValues" dxfId="14" priority="68" stopIfTrue="1"/>
  </conditionalFormatting>
  <conditionalFormatting sqref="K43">
    <cfRule type="duplicateValues" dxfId="13" priority="13" stopIfTrue="1"/>
    <cfRule type="duplicateValues" dxfId="12" priority="14" stopIfTrue="1"/>
  </conditionalFormatting>
  <conditionalFormatting sqref="L5">
    <cfRule type="duplicateValues" dxfId="11" priority="75" stopIfTrue="1"/>
    <cfRule type="duplicateValues" dxfId="10" priority="76" stopIfTrue="1"/>
  </conditionalFormatting>
  <conditionalFormatting sqref="L43">
    <cfRule type="duplicateValues" dxfId="9" priority="5" stopIfTrue="1"/>
    <cfRule type="duplicateValues" dxfId="8" priority="6" stopIfTrue="1"/>
  </conditionalFormatting>
  <conditionalFormatting sqref="M5">
    <cfRule type="duplicateValues" dxfId="7" priority="73" stopIfTrue="1"/>
    <cfRule type="duplicateValues" dxfId="6" priority="74" stopIfTrue="1"/>
  </conditionalFormatting>
  <conditionalFormatting sqref="M43">
    <cfRule type="duplicateValues" dxfId="5" priority="3" stopIfTrue="1"/>
    <cfRule type="duplicateValues" dxfId="4" priority="4" stopIfTrue="1"/>
  </conditionalFormatting>
  <conditionalFormatting sqref="N5">
    <cfRule type="duplicateValues" dxfId="3" priority="65" stopIfTrue="1"/>
    <cfRule type="duplicateValues" dxfId="2" priority="66" stopIfTrue="1"/>
  </conditionalFormatting>
  <conditionalFormatting sqref="N43">
    <cfRule type="duplicateValues" dxfId="1" priority="1" stopIfTrue="1"/>
    <cfRule type="duplicateValues" dxfId="0" priority="2" stopIfTrue="1"/>
  </conditionalFormatting>
  <pageMargins left="0.70866141732283472" right="0.70866141732283472" top="0.74803149606299213" bottom="0.74803149606299213" header="0.31496062992125984" footer="0.31496062992125984"/>
  <pageSetup paperSize="9" scale="12" firstPageNumber="5" fitToHeight="0" orientation="portrait" useFirstPageNumber="1" r:id="rId1"/>
  <headerFooter>
    <oddFooter>&amp;CS &amp;P</oddFooter>
  </headerFooter>
  <colBreaks count="1" manualBreakCount="1">
    <brk id="1" min="3" max="6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QBOP_2024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Furka Marián</dc:creator>
  <cp:lastModifiedBy>Furka Marián</cp:lastModifiedBy>
  <dcterms:created xsi:type="dcterms:W3CDTF">2025-09-18T08:37:50Z</dcterms:created>
  <dcterms:modified xsi:type="dcterms:W3CDTF">2025-09-18T08:38:32Z</dcterms:modified>
</cp:coreProperties>
</file>