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DO\Web NBS\Ekonomický a menový vývoj\Jar_2023\"/>
    </mc:Choice>
  </mc:AlternateContent>
  <xr:revisionPtr revIDLastSave="0" documentId="13_ncr:1_{7B4BD205-749F-4EC9-B657-378224668B56}" xr6:coauthVersionLast="47" xr6:coauthVersionMax="47" xr10:uidLastSave="{00000000-0000-0000-0000-000000000000}"/>
  <bookViews>
    <workbookView xWindow="-120" yWindow="-120" windowWidth="29040" windowHeight="17640" tabRatio="908" xr2:uid="{00000000-000D-0000-FFFF-FFFF00000000}"/>
  </bookViews>
  <sheets>
    <sheet name="Súhrn" sheetId="22" r:id="rId1"/>
    <sheet name="HDP" sheetId="12" r:id="rId2"/>
    <sheet name="Inflácia" sheetId="13" r:id="rId3"/>
    <sheet name="Trh práce" sheetId="14" r:id="rId4"/>
    <sheet name="Obchodná a platobná bilancia" sheetId="17" r:id="rId5"/>
    <sheet name="Sektor_verejnej_správy" sheetId="21" r:id="rId6"/>
    <sheet name="Porovnanie predikcií" sheetId="18" r:id="rId7"/>
  </sheets>
  <definedNames>
    <definedName name="_xlnm.Print_Area" localSheetId="1">HDP!$A$1:$AA$52</definedName>
    <definedName name="_xlnm.Print_Area" localSheetId="2">Inflácia!$A$1:$AA$40</definedName>
    <definedName name="_xlnm.Print_Area" localSheetId="6">'Porovnanie predikcií'!$A$1:$R$29</definedName>
    <definedName name="_xlnm.Print_Area" localSheetId="0">Súhrn!$B$2:$M$78</definedName>
    <definedName name="_xlnm.Print_Area" localSheetId="3">'Trh práce'!$A$1:$AE$69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2" l="1"/>
  <c r="B19" i="21"/>
  <c r="B2" i="21"/>
  <c r="B27" i="17"/>
  <c r="B2" i="17"/>
  <c r="B55" i="14"/>
  <c r="B30" i="14"/>
  <c r="B2" i="14"/>
  <c r="B2" i="13"/>
  <c r="B28" i="12"/>
  <c r="B15" i="12"/>
  <c r="B2" i="12"/>
  <c r="S21" i="18" l="1"/>
  <c r="N21" i="18"/>
  <c r="I21" i="18"/>
  <c r="D21" i="18"/>
  <c r="K41" i="21" l="1"/>
  <c r="J41" i="21"/>
  <c r="I41" i="21"/>
  <c r="I23" i="21" s="1"/>
  <c r="H41" i="21"/>
  <c r="K40" i="21" l="1"/>
  <c r="J25" i="21"/>
  <c r="J32" i="21"/>
  <c r="J23" i="21"/>
  <c r="J20" i="21"/>
  <c r="J28" i="17"/>
  <c r="J24" i="21" l="1"/>
  <c r="J26" i="21"/>
  <c r="J40" i="21"/>
  <c r="J27" i="21"/>
  <c r="J30" i="21"/>
  <c r="J29" i="21"/>
  <c r="J31" i="21"/>
  <c r="P56" i="14"/>
  <c r="P31" i="14"/>
  <c r="T31" i="14"/>
  <c r="J56" i="14"/>
  <c r="J31" i="14"/>
  <c r="P29" i="12"/>
  <c r="P16" i="12"/>
  <c r="K44" i="12"/>
  <c r="J44" i="12"/>
  <c r="K29" i="12"/>
  <c r="K16" i="12"/>
  <c r="L29" i="12" l="1"/>
  <c r="T29" i="12"/>
  <c r="X29" i="12"/>
  <c r="L16" i="12"/>
  <c r="T16" i="12"/>
  <c r="X16" i="12"/>
  <c r="J29" i="12"/>
  <c r="J16" i="12"/>
  <c r="K25" i="21" l="1"/>
  <c r="K20" i="21"/>
  <c r="I20" i="21"/>
  <c r="H20" i="21"/>
  <c r="I27" i="21"/>
  <c r="I44" i="12"/>
  <c r="I29" i="12"/>
  <c r="I16" i="12"/>
  <c r="H29" i="17"/>
  <c r="H57" i="14"/>
  <c r="H32" i="14"/>
  <c r="H45" i="12"/>
  <c r="H30" i="12"/>
  <c r="H17" i="12"/>
  <c r="X28" i="17"/>
  <c r="T28" i="17"/>
  <c r="P28" i="17"/>
  <c r="L28" i="17"/>
  <c r="I28" i="17"/>
  <c r="H28" i="17"/>
  <c r="K28" i="17"/>
  <c r="X56" i="14"/>
  <c r="T56" i="14"/>
  <c r="L56" i="14"/>
  <c r="X31" i="14"/>
  <c r="L31" i="14"/>
  <c r="K56" i="14"/>
  <c r="I56" i="14"/>
  <c r="H56" i="14"/>
  <c r="H31" i="14"/>
  <c r="I31" i="14"/>
  <c r="K31" i="14"/>
  <c r="H23" i="21"/>
  <c r="H44" i="12"/>
  <c r="H29" i="12"/>
  <c r="H16" i="12"/>
  <c r="K27" i="21" l="1"/>
  <c r="I24" i="21"/>
  <c r="H25" i="21"/>
  <c r="H27" i="21"/>
  <c r="H32" i="21"/>
  <c r="H29" i="21"/>
  <c r="I29" i="21"/>
  <c r="K26" i="21"/>
  <c r="H24" i="21"/>
  <c r="H40" i="21"/>
  <c r="H30" i="21"/>
  <c r="I40" i="21"/>
  <c r="K32" i="21"/>
  <c r="I31" i="21"/>
  <c r="K31" i="21"/>
  <c r="I30" i="21"/>
  <c r="H26" i="21"/>
  <c r="K29" i="21"/>
  <c r="K30" i="21"/>
  <c r="I25" i="21"/>
  <c r="I26" i="21"/>
  <c r="I32" i="21"/>
  <c r="K24" i="21"/>
  <c r="K23" i="21"/>
  <c r="H31" i="21"/>
</calcChain>
</file>

<file path=xl/sharedStrings.xml><?xml version="1.0" encoding="utf-8"?>
<sst xmlns="http://schemas.openxmlformats.org/spreadsheetml/2006/main" count="679" uniqueCount="206">
  <si>
    <t>Hrubý domáci produkt</t>
  </si>
  <si>
    <t>Tvorba hrubého fixného kapitálu</t>
  </si>
  <si>
    <t>Domáci dopyt</t>
  </si>
  <si>
    <t>Q1</t>
  </si>
  <si>
    <t>Q2</t>
  </si>
  <si>
    <t>Q3</t>
  </si>
  <si>
    <t>Q4</t>
  </si>
  <si>
    <t>Trh práce</t>
  </si>
  <si>
    <t>Miera nezamestnanosti</t>
  </si>
  <si>
    <t>Disponibilný dôchodok</t>
  </si>
  <si>
    <t>Zamestnanosť</t>
  </si>
  <si>
    <t>Cenový vývoj</t>
  </si>
  <si>
    <t>Produkčná medzera</t>
  </si>
  <si>
    <t>Platobná bilancia</t>
  </si>
  <si>
    <t>Verejný sektor</t>
  </si>
  <si>
    <t>Verejný dlh</t>
  </si>
  <si>
    <t>Deflátor HDP</t>
  </si>
  <si>
    <t>Deflátor súkromnej spotreby</t>
  </si>
  <si>
    <t>Deflátor investícií</t>
  </si>
  <si>
    <t>Deflátor vládnej spotreby</t>
  </si>
  <si>
    <t>Deflátor exportu tovarov a služieb</t>
  </si>
  <si>
    <t>Deflátor importu tovarov a služieb</t>
  </si>
  <si>
    <t>Kompenzácie a mzdy</t>
  </si>
  <si>
    <t>Vývoj zamestnanosti, nezamestnanosti</t>
  </si>
  <si>
    <t>Demografia</t>
  </si>
  <si>
    <t>Ekonomicky aktívne obyvateľstvo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</si>
  <si>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</si>
  <si>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</si>
  <si>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</si>
  <si>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</si>
  <si>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</si>
  <si>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</si>
  <si>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</si>
  <si>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</si>
  <si>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Deficit verejných financií</t>
  </si>
  <si>
    <t>Rast zahraničného dopytu Slovenska</t>
  </si>
  <si>
    <t>Súkromné investície</t>
  </si>
  <si>
    <t>Zmena stavu zásob</t>
  </si>
  <si>
    <t>Ceny potravín</t>
  </si>
  <si>
    <t>Ceny služieb</t>
  </si>
  <si>
    <t>Zamestnanci</t>
  </si>
  <si>
    <t>SZČO</t>
  </si>
  <si>
    <t>Nezamestnanosť</t>
  </si>
  <si>
    <t>Priemerná mzda, reálna</t>
  </si>
  <si>
    <t>Priemerná mzda, súkromný sektor</t>
  </si>
  <si>
    <t>Ceny energií</t>
  </si>
  <si>
    <t>Vývoz, dovoz tovarov a služieb v metodike ESA</t>
  </si>
  <si>
    <t>Vývoz tovarov a služieb v rámci eurozóny</t>
  </si>
  <si>
    <t>Vývoz tovarov a služieb mimo eurozóny</t>
  </si>
  <si>
    <t>Dovoz tovarov a služieb v rámci eurozóny</t>
  </si>
  <si>
    <t>Dovoz tovarov a služieb mimo eurozóny</t>
  </si>
  <si>
    <t>Vývoz, dovoz tovarov a služieb v metodike BoP</t>
  </si>
  <si>
    <t>Bežný účet platobnej bilancie</t>
  </si>
  <si>
    <t>Memo item: nominálne HDP</t>
  </si>
  <si>
    <t>Deficit verejnej správy (% HDP)</t>
  </si>
  <si>
    <t>Bežný účet platobnej bilancie (% HDP)</t>
  </si>
  <si>
    <t>Miera nezamestnanosti (miera v %)</t>
  </si>
  <si>
    <t>NBS</t>
  </si>
  <si>
    <t>IFP</t>
  </si>
  <si>
    <t>EK</t>
  </si>
  <si>
    <t>MMF</t>
  </si>
  <si>
    <t>OECD</t>
  </si>
  <si>
    <t>Jednotka</t>
  </si>
  <si>
    <t>Inflácia meraná HICP</t>
  </si>
  <si>
    <t>Inflácia meraná CPI</t>
  </si>
  <si>
    <t>Bežný účet</t>
  </si>
  <si>
    <t>[% HDP, ESA 95]</t>
  </si>
  <si>
    <t>Verejné investície</t>
  </si>
  <si>
    <t>Memo tab.</t>
  </si>
  <si>
    <t>Ceny priemyselných tovarov bez energií</t>
  </si>
  <si>
    <t>Inflácia meraná HICP bez cien energií</t>
  </si>
  <si>
    <t>Inflácia meraná HICP bez cien energií a potravín</t>
  </si>
  <si>
    <t>Kompenzácie zamestnancov</t>
  </si>
  <si>
    <t>Dlh verejnej správy (% HDP)</t>
  </si>
  <si>
    <t>Nominálne kompenzácie na zamestnanca</t>
  </si>
  <si>
    <t>Kompenzácie na zamestnanca, nominálne</t>
  </si>
  <si>
    <t>Obyvateľstvo v produktívnom veku (15 - 64 r.)</t>
  </si>
  <si>
    <t>Priemerná nominálna mzda</t>
  </si>
  <si>
    <t>Bilancia tovarov</t>
  </si>
  <si>
    <t>Obchodná bilancia (tovary a služby)</t>
  </si>
  <si>
    <t>Tabuľka 2 Cenový vývoj</t>
  </si>
  <si>
    <t>Tabuľka 1 Hrubý domáci produkt</t>
  </si>
  <si>
    <t>Tabuľka 3 Trh práce</t>
  </si>
  <si>
    <t>Zamestnanosť (ESA 2010)</t>
  </si>
  <si>
    <t>Zdroj:</t>
  </si>
  <si>
    <t>Hrubý domáci produkt (s. c.)</t>
  </si>
  <si>
    <t>Vládna spotreba (s. c.)</t>
  </si>
  <si>
    <t>Tvorba hrubého fixného kapitálu (s. c.)</t>
  </si>
  <si>
    <t>Export tovarov a služieb (s. c.)</t>
  </si>
  <si>
    <t>Tabuľka 4 Obchodná a platobná bilancia</t>
  </si>
  <si>
    <t>Hrubý dlh</t>
  </si>
  <si>
    <t>Celkové príjmy</t>
  </si>
  <si>
    <t>Celkové výdavky</t>
  </si>
  <si>
    <t>Bilancia príjmov a výdavkov</t>
  </si>
  <si>
    <t>Primárna bilancia</t>
  </si>
  <si>
    <t>Bežné príjmy</t>
  </si>
  <si>
    <t>Kapitálové príjmy</t>
  </si>
  <si>
    <t>Primárne výdavky</t>
  </si>
  <si>
    <t>Bežné výdavky</t>
  </si>
  <si>
    <t>Kapitálové výdavky</t>
  </si>
  <si>
    <t xml:space="preserve">Ceny neenergetických komodít v USD </t>
  </si>
  <si>
    <t xml:space="preserve">EURIBOR - 3M </t>
  </si>
  <si>
    <t>Výnos 10-ročného štátneho dlhopisu SR</t>
  </si>
  <si>
    <t>Cyklický komponent</t>
  </si>
  <si>
    <t>Štrukturálne saldo</t>
  </si>
  <si>
    <t>Cyklicky očistené primárne saldo</t>
  </si>
  <si>
    <t>Štrukturálny vývoj</t>
  </si>
  <si>
    <t>Súkromná spotreba (s. c.)</t>
  </si>
  <si>
    <t>Import tovarov a služieb (s. c.)</t>
  </si>
  <si>
    <t>Súkromná spotreba</t>
  </si>
  <si>
    <t>Domácnosti a neziskové inštitúcie slúžiace domácnostiam</t>
  </si>
  <si>
    <t>Tabuľka 5 Sektor verejnej správy  (S.13)</t>
  </si>
  <si>
    <t>Tabuľka 6 Porovnanie predikcií vybraných inštitúcií</t>
  </si>
  <si>
    <t>Externé prostredie a technické predpoklady</t>
  </si>
  <si>
    <t xml:space="preserve">Poznámka: </t>
  </si>
  <si>
    <r>
      <t xml:space="preserve">Odhad NAIRU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</si>
  <si>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Produktivita práce</t>
    </r>
    <r>
      <rPr>
        <vertAlign val="superscript"/>
        <sz val="11"/>
        <color indexed="8"/>
        <rFont val="Cambria"/>
        <family val="1"/>
        <charset val="238"/>
      </rPr>
      <t xml:space="preserve"> 3)</t>
    </r>
  </si>
  <si>
    <r>
      <t xml:space="preserve">Neinflačné mzdy (nominálna produktivita) 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</si>
  <si>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 xml:space="preserve">Nominálne mzdy 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</si>
  <si>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 xml:space="preserve">Reálne mzdy </t>
    </r>
    <r>
      <rPr>
        <vertAlign val="superscript"/>
        <sz val="11"/>
        <color indexed="8"/>
        <rFont val="Cambria"/>
        <family val="1"/>
        <charset val="238"/>
      </rPr>
      <t>6)</t>
    </r>
  </si>
  <si>
    <r>
      <t xml:space="preserve">Miera úspor </t>
    </r>
    <r>
      <rPr>
        <vertAlign val="superscript"/>
        <sz val="11"/>
        <color indexed="8"/>
        <rFont val="Cambria"/>
        <family val="1"/>
        <charset val="238"/>
      </rPr>
      <t>7)</t>
    </r>
  </si>
  <si>
    <r>
      <t xml:space="preserve">Sektor verejnej správy </t>
    </r>
    <r>
      <rPr>
        <b/>
        <i/>
        <vertAlign val="superscript"/>
        <sz val="11"/>
        <color indexed="8"/>
        <rFont val="Cambria"/>
        <family val="1"/>
        <charset val="238"/>
      </rPr>
      <t>8)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</si>
  <si>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9)</t>
    </r>
  </si>
  <si>
    <r>
      <t xml:space="preserve">Fiškálna pozícia </t>
    </r>
    <r>
      <rPr>
        <vertAlign val="superscript"/>
        <sz val="11"/>
        <color indexed="8"/>
        <rFont val="Cambria"/>
        <family val="1"/>
        <charset val="238"/>
      </rPr>
      <t>10)</t>
    </r>
  </si>
  <si>
    <r>
      <t xml:space="preserve">Výmenný kurz USD/EUR 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</si>
  <si>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 xml:space="preserve"> 11)12) 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</si>
  <si>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</si>
  <si>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>Cena ropy v EUR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</si>
  <si>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</si>
  <si>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</si>
  <si>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Priemerná mzda, nominálna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</si>
  <si>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Priemerná mzda mimo súkromného sektora</t>
    </r>
    <r>
      <rPr>
        <sz val="11"/>
        <color indexed="8"/>
        <rFont val="Cambria"/>
        <family val="1"/>
        <charset val="238"/>
      </rPr>
      <t xml:space="preserve">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</si>
  <si>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Produktivita práce </t>
    </r>
    <r>
      <rPr>
        <vertAlign val="superscript"/>
        <sz val="11"/>
        <color indexed="8"/>
        <rFont val="Cambria"/>
        <family val="1"/>
        <charset val="238"/>
      </rPr>
      <t>3)</t>
    </r>
  </si>
  <si>
    <r>
      <t xml:space="preserve">Miera participácie 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</si>
  <si>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 xml:space="preserve">Odhad NAIRU 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</si>
  <si>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 xml:space="preserve">Priemerná mzda mimo súkromného sektora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</si>
  <si>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Výmenné relácie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</si>
  <si>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 xml:space="preserve">Jednotkové náklady práce </t>
    </r>
    <r>
      <rPr>
        <vertAlign val="superscript"/>
        <sz val="11"/>
        <color indexed="8"/>
        <rFont val="Cambria"/>
        <family val="1"/>
        <charset val="238"/>
      </rPr>
      <t>2)</t>
    </r>
  </si>
  <si>
    <t>2) Kompenzácie na zamestnanca v b. c. / produktivita práce ESA 2015 v s. c.</t>
  </si>
  <si>
    <t>Zdroj: NBS, ECB, ŠÚ SR</t>
  </si>
  <si>
    <t>Zdroj: NBS, ŠÚ SR</t>
  </si>
  <si>
    <t>pričom Hrubé úspory = hrubý disponibilný dôchodok + úpravy vyplývajúce zo zmeny nároku na dôchodok - súkromná spotreba</t>
  </si>
  <si>
    <t>10) Medziročná zmena cyklicky očisteného primárneho salda. Kladná hodnota znamená reštrikciu</t>
  </si>
  <si>
    <t>11) Medziročný rast v % a zmeny oproti predchádzajúcej predikcii sú rátané z nezaokrúhlených čísel</t>
  </si>
  <si>
    <t>12) Zmeny oproti predchádzajúcej predikcii v %</t>
  </si>
  <si>
    <t xml:space="preserve">  1) VZPS - výberové zisťovanie pracovných síl</t>
  </si>
  <si>
    <t xml:space="preserve">  2) Miera nezamestnanosti, ktorá nezrýchľuje infláciu</t>
  </si>
  <si>
    <t xml:space="preserve">  3) HDP s. c. / zamestnanosť ESA 2015</t>
  </si>
  <si>
    <t xml:space="preserve">  4) Vypočítaná z nominálneho HDP a zamestnanosti zo štvrťročného štatistického výkazníctva ŠÚ SR</t>
  </si>
  <si>
    <t xml:space="preserve">  7) Miera úspor = hrubé úspory / (hrubý disponibilný dôchodok + úpravy vyplývajúce zo zmeny nároku na dôchodok) *100, </t>
  </si>
  <si>
    <t xml:space="preserve">  9) B.9N - Čisté pôžičky poskytnuté (+) / prijaté (-)</t>
  </si>
  <si>
    <t>1) Deflátor exportu tovarov a služieb / deflátor importu tovarov a služieb</t>
  </si>
  <si>
    <t>2) Odvetvia mimo súkromného sektora sú definované ako priemer sekcií O, P a Q klasifikácie SK NACE Rev. 2 (verejná správa, školstvo, zdravotníctvo)</t>
  </si>
  <si>
    <t>4) Ekonomicky aktívne obyvateľstvo v tis. osôb / populácia v produktívnom veku v tis. osôb</t>
  </si>
  <si>
    <t>5) Miera nezamestnanosti, ktorá nezrýchľuje infláciu</t>
  </si>
  <si>
    <t>1) B.9N - Čisté pôžičky poskytnuté (+) / prijaté (-)</t>
  </si>
  <si>
    <t>2) Medziročná zmena cyklicky očisteného primárneho salda. Kladná hodnota znamená reštrikciu</t>
  </si>
  <si>
    <t>-</t>
  </si>
  <si>
    <t>1) MMF: index CPI</t>
  </si>
  <si>
    <r>
      <t>Index HICP</t>
    </r>
    <r>
      <rPr>
        <vertAlign val="superscript"/>
        <sz val="11"/>
        <color theme="1"/>
        <rFont val="Cambria"/>
        <family val="1"/>
        <charset val="238"/>
        <scheme val="major"/>
      </rPr>
      <t xml:space="preserve"> 1</t>
    </r>
    <r>
      <rPr>
        <vertAlign val="superscript"/>
        <sz val="11"/>
        <color indexed="8"/>
        <rFont val="Cambria"/>
        <family val="1"/>
        <charset val="238"/>
      </rPr>
      <t>)</t>
    </r>
  </si>
  <si>
    <t>medziročný rast v %</t>
  </si>
  <si>
    <t>medziročný rast v %, s. c.</t>
  </si>
  <si>
    <t>% HDP</t>
  </si>
  <si>
    <t>mil. EUR v s. c.</t>
  </si>
  <si>
    <t>% z potenciálneho produktu</t>
  </si>
  <si>
    <t>mil. EUR v b. c.</t>
  </si>
  <si>
    <t>tis. osôb, ESA 2010</t>
  </si>
  <si>
    <r>
      <t xml:space="preserve">tis. osôb, VZPS </t>
    </r>
    <r>
      <rPr>
        <vertAlign val="superscript"/>
        <sz val="11"/>
        <color indexed="8"/>
        <rFont val="Cambria"/>
        <family val="1"/>
        <charset val="238"/>
      </rPr>
      <t>1)</t>
    </r>
  </si>
  <si>
    <t>%</t>
  </si>
  <si>
    <t>medziročný rast v %, ESA 2010</t>
  </si>
  <si>
    <t>% z disponibilného dôchodku</t>
  </si>
  <si>
    <t>% trendového HDP</t>
  </si>
  <si>
    <t>medziročná zmena v p. b.</t>
  </si>
  <si>
    <t>úroveň</t>
  </si>
  <si>
    <t>% p. a.</t>
  </si>
  <si>
    <t>mil. € v b. c.</t>
  </si>
  <si>
    <t>rast v %, s. c.</t>
  </si>
  <si>
    <t>príspevok v p. b., s. c.</t>
  </si>
  <si>
    <t>rast v %, nsa</t>
  </si>
  <si>
    <t>rast v %, sa</t>
  </si>
  <si>
    <t>rast v %</t>
  </si>
  <si>
    <t>rast v %, y-o-y, nsa</t>
  </si>
  <si>
    <t>tis. osôb, VZPS</t>
  </si>
  <si>
    <t>€</t>
  </si>
  <si>
    <t>€, s. c.</t>
  </si>
  <si>
    <t>% z HDP, b. c.</t>
  </si>
  <si>
    <t>zmena v p. b.</t>
  </si>
  <si>
    <t>ESA 2010, mil. €, s. c.</t>
  </si>
  <si>
    <t>BoP, mil. €, b. c.</t>
  </si>
  <si>
    <t>ESA 2010, mil. €, b. c.</t>
  </si>
  <si>
    <t>ESA 2010, mil. €</t>
  </si>
  <si>
    <t xml:space="preserve">Zamestnanosť </t>
  </si>
  <si>
    <t xml:space="preserve">  8) Sektor S.13</t>
  </si>
  <si>
    <t xml:space="preserve">  5) Priemerné mesačné mzdy ESA 2010</t>
  </si>
  <si>
    <t xml:space="preserve">  6) Mzdy ESA 2010 deflované infláciou CPI</t>
  </si>
  <si>
    <t>1) Priemerná mesačná mzda z ESA 2010</t>
  </si>
  <si>
    <t>3) HDP s. c. / zamestnanosť ESA 2010</t>
  </si>
  <si>
    <t>Čistá inflácia</t>
  </si>
  <si>
    <t>Hodnoty v tabuľke sú uvádzané ako ročné rasty v %, ak nie je uvedené inak.</t>
  </si>
  <si>
    <t>Medzinárodný menový fond - World Economic Outlook (október 2022)</t>
  </si>
  <si>
    <t>Organizácia pre ekonomickú spoluprácu a rozvoj (OECD) - Economic Outlook 112 (november 2022)</t>
  </si>
  <si>
    <t>Európska komisia -  European Economic Forecast (jesenná predikcia - november 2022), HDP a HICP sú z aktuálnejšej (ale menej podrobnej) zimnej predikcie - február 2023</t>
  </si>
  <si>
    <t>Inštitút finančnej politiky - Makroekonomická prognóza (február 2023), deficit a dlh verejnej správy sú z Návrhu rozpočtu verejnej správy na roky 2023 až 2025</t>
  </si>
  <si>
    <t xml:space="preserve">Jarná strednodobá predikcia (P1Q-2023) </t>
  </si>
  <si>
    <t>Národná banka Slovenska - Strednodobá predikcia P1Q-2023 (jarná predikcia)</t>
  </si>
  <si>
    <t>Zmena oproti zimnej predikcii (P4Q-2022)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</si>
</sst>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mmm\-yy;@"/>
    <numFmt numFmtId="165" formatCode="0.0"/>
    <numFmt numFmtId="166" formatCode="#,##0.0"/>
    <numFmt numFmtId="167" formatCode="0.000"/>
  </numFmts>
  <fonts count="5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b/>
      <i/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  <font>
      <sz val="11"/>
      <color theme="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5" fillId="0" borderId="0"/>
    <xf numFmtId="0" fontId="3" fillId="0" borderId="0"/>
    <xf numFmtId="0" fontId="43" fillId="0" borderId="0"/>
    <xf numFmtId="0" fontId="3" fillId="0" borderId="0"/>
    <xf numFmtId="0" fontId="42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30">
    <xf numFmtId="0" fontId="0" fillId="0" borderId="0" xfId="0"/>
    <xf numFmtId="0" fontId="44" fillId="26" borderId="13" xfId="0" applyFont="1" applyFill="1" applyBorder="1" applyAlignment="1">
      <alignment horizontal="center" vertical="center" textRotation="90" wrapText="1"/>
    </xf>
    <xf numFmtId="0" fontId="44" fillId="26" borderId="14" xfId="0" applyFont="1" applyFill="1" applyBorder="1" applyAlignment="1">
      <alignment horizontal="center" vertical="center" textRotation="90" wrapText="1"/>
    </xf>
    <xf numFmtId="0" fontId="45" fillId="26" borderId="15" xfId="0" applyFont="1" applyFill="1" applyBorder="1"/>
    <xf numFmtId="0" fontId="45" fillId="26" borderId="16" xfId="0" applyFont="1" applyFill="1" applyBorder="1"/>
    <xf numFmtId="165" fontId="45" fillId="0" borderId="18" xfId="0" applyNumberFormat="1" applyFont="1" applyFill="1" applyBorder="1" applyAlignment="1">
      <alignment horizontal="center"/>
    </xf>
    <xf numFmtId="0" fontId="46" fillId="26" borderId="19" xfId="0" applyFont="1" applyFill="1" applyBorder="1" applyAlignment="1">
      <alignment horizontal="left" vertical="center"/>
    </xf>
    <xf numFmtId="0" fontId="46" fillId="26" borderId="20" xfId="0" applyFont="1" applyFill="1" applyBorder="1" applyAlignment="1">
      <alignment horizontal="left" vertical="center"/>
    </xf>
    <xf numFmtId="0" fontId="47" fillId="26" borderId="15" xfId="0" applyFont="1" applyFill="1" applyBorder="1" applyAlignment="1">
      <alignment horizontal="left" vertical="center"/>
    </xf>
    <xf numFmtId="0" fontId="47" fillId="26" borderId="0" xfId="0" applyFont="1" applyFill="1" applyBorder="1" applyAlignment="1">
      <alignment horizontal="left" vertical="center"/>
    </xf>
    <xf numFmtId="0" fontId="48" fillId="0" borderId="0" xfId="0" applyFont="1"/>
    <xf numFmtId="0" fontId="45" fillId="0" borderId="0" xfId="0" applyFont="1"/>
    <xf numFmtId="0" fontId="49" fillId="0" borderId="21" xfId="0" applyFont="1" applyBorder="1" applyAlignment="1">
      <alignment horizontal="center"/>
    </xf>
    <xf numFmtId="0" fontId="49" fillId="0" borderId="22" xfId="0" applyFont="1" applyBorder="1" applyAlignment="1">
      <alignment horizontal="center"/>
    </xf>
    <xf numFmtId="0" fontId="49" fillId="0" borderId="23" xfId="0" applyFont="1" applyBorder="1" applyAlignment="1">
      <alignment horizontal="center"/>
    </xf>
    <xf numFmtId="0" fontId="49" fillId="0" borderId="24" xfId="0" applyFont="1" applyBorder="1" applyAlignment="1">
      <alignment horizontal="center"/>
    </xf>
    <xf numFmtId="0" fontId="46" fillId="27" borderId="25" xfId="0" applyFont="1" applyFill="1" applyBorder="1"/>
    <xf numFmtId="0" fontId="45" fillId="27" borderId="26" xfId="0" applyFont="1" applyFill="1" applyBorder="1"/>
    <xf numFmtId="0" fontId="45" fillId="27" borderId="27" xfId="0" applyFont="1" applyFill="1" applyBorder="1"/>
    <xf numFmtId="0" fontId="45" fillId="27" borderId="27" xfId="0" applyFont="1" applyFill="1" applyBorder="1" applyAlignment="1">
      <alignment horizontal="right"/>
    </xf>
    <xf numFmtId="0" fontId="45" fillId="27" borderId="28" xfId="0" applyFont="1" applyFill="1" applyBorder="1" applyAlignment="1">
      <alignment horizontal="center"/>
    </xf>
    <xf numFmtId="0" fontId="45" fillId="27" borderId="26" xfId="0" applyFont="1" applyFill="1" applyBorder="1" applyAlignment="1">
      <alignment horizontal="center"/>
    </xf>
    <xf numFmtId="0" fontId="45" fillId="27" borderId="29" xfId="0" applyFont="1" applyFill="1" applyBorder="1" applyAlignment="1">
      <alignment horizontal="center"/>
    </xf>
    <xf numFmtId="0" fontId="45" fillId="0" borderId="15" xfId="0" applyFont="1" applyBorder="1"/>
    <xf numFmtId="0" fontId="45" fillId="0" borderId="0" xfId="0" applyFont="1" applyBorder="1"/>
    <xf numFmtId="0" fontId="45" fillId="0" borderId="30" xfId="0" applyFont="1" applyBorder="1"/>
    <xf numFmtId="0" fontId="45" fillId="0" borderId="30" xfId="0" applyFont="1" applyBorder="1" applyAlignment="1">
      <alignment horizontal="right"/>
    </xf>
    <xf numFmtId="165" fontId="45" fillId="26" borderId="18" xfId="0" applyNumberFormat="1" applyFont="1" applyFill="1" applyBorder="1" applyAlignment="1">
      <alignment horizontal="right"/>
    </xf>
    <xf numFmtId="165" fontId="45" fillId="26" borderId="0" xfId="0" applyNumberFormat="1" applyFont="1" applyFill="1" applyBorder="1" applyAlignment="1">
      <alignment horizontal="right"/>
    </xf>
    <xf numFmtId="165" fontId="45" fillId="26" borderId="31" xfId="0" applyNumberFormat="1" applyFont="1" applyFill="1" applyBorder="1" applyAlignment="1">
      <alignment horizontal="right"/>
    </xf>
    <xf numFmtId="165" fontId="45" fillId="26" borderId="16" xfId="0" applyNumberFormat="1" applyFont="1" applyFill="1" applyBorder="1" applyAlignment="1">
      <alignment horizontal="right"/>
    </xf>
    <xf numFmtId="165" fontId="45" fillId="0" borderId="0" xfId="0" applyNumberFormat="1" applyFont="1"/>
    <xf numFmtId="165" fontId="45" fillId="0" borderId="18" xfId="0" applyNumberFormat="1" applyFont="1" applyBorder="1" applyAlignment="1">
      <alignment horizontal="right"/>
    </xf>
    <xf numFmtId="165" fontId="45" fillId="0" borderId="0" xfId="0" applyNumberFormat="1" applyFont="1" applyBorder="1" applyAlignment="1">
      <alignment horizontal="right"/>
    </xf>
    <xf numFmtId="165" fontId="45" fillId="0" borderId="16" xfId="0" applyNumberFormat="1" applyFont="1" applyBorder="1" applyAlignment="1">
      <alignment horizontal="right"/>
    </xf>
    <xf numFmtId="165" fontId="45" fillId="27" borderId="28" xfId="0" applyNumberFormat="1" applyFont="1" applyFill="1" applyBorder="1" applyAlignment="1">
      <alignment horizontal="right"/>
    </xf>
    <xf numFmtId="165" fontId="45" fillId="27" borderId="26" xfId="0" applyNumberFormat="1" applyFont="1" applyFill="1" applyBorder="1" applyAlignment="1">
      <alignment horizontal="right"/>
    </xf>
    <xf numFmtId="165" fontId="45" fillId="27" borderId="29" xfId="0" applyNumberFormat="1" applyFont="1" applyFill="1" applyBorder="1" applyAlignment="1">
      <alignment horizontal="right"/>
    </xf>
    <xf numFmtId="3" fontId="45" fillId="0" borderId="18" xfId="0" applyNumberFormat="1" applyFont="1" applyBorder="1" applyAlignment="1">
      <alignment horizontal="right"/>
    </xf>
    <xf numFmtId="3" fontId="45" fillId="0" borderId="0" xfId="0" applyNumberFormat="1" applyFont="1" applyBorder="1" applyAlignment="1">
      <alignment horizontal="right"/>
    </xf>
    <xf numFmtId="0" fontId="45" fillId="0" borderId="18" xfId="0" applyFont="1" applyBorder="1" applyAlignment="1">
      <alignment horizontal="right"/>
    </xf>
    <xf numFmtId="0" fontId="45" fillId="0" borderId="0" xfId="0" applyFont="1" applyBorder="1" applyAlignment="1">
      <alignment horizontal="right"/>
    </xf>
    <xf numFmtId="0" fontId="45" fillId="27" borderId="28" xfId="0" applyFont="1" applyFill="1" applyBorder="1" applyAlignment="1">
      <alignment horizontal="right"/>
    </xf>
    <xf numFmtId="0" fontId="45" fillId="27" borderId="26" xfId="0" applyFont="1" applyFill="1" applyBorder="1" applyAlignment="1">
      <alignment horizontal="right"/>
    </xf>
    <xf numFmtId="1" fontId="45" fillId="0" borderId="18" xfId="0" applyNumberFormat="1" applyFont="1" applyBorder="1" applyAlignment="1">
      <alignment horizontal="right"/>
    </xf>
    <xf numFmtId="1" fontId="45" fillId="0" borderId="0" xfId="0" applyNumberFormat="1" applyFont="1" applyBorder="1" applyAlignment="1">
      <alignment horizontal="right"/>
    </xf>
    <xf numFmtId="0" fontId="50" fillId="0" borderId="0" xfId="0" applyFont="1" applyFill="1" applyBorder="1"/>
    <xf numFmtId="0" fontId="50" fillId="0" borderId="30" xfId="0" applyFont="1" applyFill="1" applyBorder="1"/>
    <xf numFmtId="0" fontId="50" fillId="0" borderId="30" xfId="0" applyFont="1" applyFill="1" applyBorder="1" applyAlignment="1">
      <alignment horizontal="right"/>
    </xf>
    <xf numFmtId="165" fontId="45" fillId="0" borderId="18" xfId="0" applyNumberFormat="1" applyFont="1" applyFill="1" applyBorder="1" applyAlignment="1">
      <alignment horizontal="right"/>
    </xf>
    <xf numFmtId="165" fontId="45" fillId="0" borderId="0" xfId="0" applyNumberFormat="1" applyFont="1" applyFill="1" applyBorder="1" applyAlignment="1">
      <alignment horizontal="right"/>
    </xf>
    <xf numFmtId="0" fontId="45" fillId="0" borderId="15" xfId="0" applyFont="1" applyFill="1" applyBorder="1"/>
    <xf numFmtId="0" fontId="45" fillId="0" borderId="0" xfId="0" applyFont="1" applyFill="1" applyBorder="1"/>
    <xf numFmtId="0" fontId="45" fillId="0" borderId="30" xfId="0" applyFont="1" applyFill="1" applyBorder="1"/>
    <xf numFmtId="0" fontId="45" fillId="0" borderId="30" xfId="0" applyFont="1" applyFill="1" applyBorder="1" applyAlignment="1">
      <alignment horizontal="right"/>
    </xf>
    <xf numFmtId="0" fontId="45" fillId="26" borderId="30" xfId="0" applyFont="1" applyFill="1" applyBorder="1" applyAlignment="1">
      <alignment horizontal="right"/>
    </xf>
    <xf numFmtId="0" fontId="51" fillId="27" borderId="27" xfId="0" applyFont="1" applyFill="1" applyBorder="1"/>
    <xf numFmtId="165" fontId="45" fillId="0" borderId="32" xfId="0" applyNumberFormat="1" applyFont="1" applyBorder="1" applyAlignment="1">
      <alignment horizontal="right"/>
    </xf>
    <xf numFmtId="165" fontId="45" fillId="0" borderId="32" xfId="0" applyNumberFormat="1" applyFont="1" applyFill="1" applyBorder="1" applyAlignment="1">
      <alignment horizontal="right"/>
    </xf>
    <xf numFmtId="2" fontId="45" fillId="0" borderId="18" xfId="0" applyNumberFormat="1" applyFont="1" applyBorder="1" applyAlignment="1">
      <alignment horizontal="right"/>
    </xf>
    <xf numFmtId="2" fontId="45" fillId="0" borderId="0" xfId="0" applyNumberFormat="1" applyFont="1" applyBorder="1" applyAlignment="1">
      <alignment horizontal="right"/>
    </xf>
    <xf numFmtId="165" fontId="50" fillId="0" borderId="0" xfId="0" applyNumberFormat="1" applyFont="1" applyFill="1" applyBorder="1" applyAlignment="1">
      <alignment horizontal="right"/>
    </xf>
    <xf numFmtId="0" fontId="45" fillId="0" borderId="33" xfId="0" applyFont="1" applyBorder="1"/>
    <xf numFmtId="0" fontId="45" fillId="0" borderId="34" xfId="0" applyFont="1" applyBorder="1"/>
    <xf numFmtId="0" fontId="45" fillId="0" borderId="35" xfId="0" applyFont="1" applyBorder="1"/>
    <xf numFmtId="0" fontId="45" fillId="0" borderId="35" xfId="0" applyFont="1" applyBorder="1" applyAlignment="1">
      <alignment horizontal="right"/>
    </xf>
    <xf numFmtId="165" fontId="45" fillId="0" borderId="14" xfId="0" applyNumberFormat="1" applyFont="1" applyFill="1" applyBorder="1" applyAlignment="1">
      <alignment horizontal="right"/>
    </xf>
    <xf numFmtId="165" fontId="45" fillId="0" borderId="34" xfId="0" applyNumberFormat="1" applyFont="1" applyFill="1" applyBorder="1" applyAlignment="1">
      <alignment horizontal="right"/>
    </xf>
    <xf numFmtId="0" fontId="45" fillId="0" borderId="0" xfId="0" applyFont="1" applyFill="1"/>
    <xf numFmtId="0" fontId="45" fillId="0" borderId="0" xfId="0" applyFont="1" applyFill="1" applyAlignment="1">
      <alignment vertical="center"/>
    </xf>
    <xf numFmtId="0" fontId="52" fillId="0" borderId="0" xfId="0" applyFont="1" applyFill="1" applyAlignment="1">
      <alignment vertical="center"/>
    </xf>
    <xf numFmtId="0" fontId="48" fillId="26" borderId="0" xfId="0" applyFont="1" applyFill="1"/>
    <xf numFmtId="0" fontId="45" fillId="26" borderId="0" xfId="0" applyFont="1" applyFill="1"/>
    <xf numFmtId="0" fontId="44" fillId="26" borderId="35" xfId="0" applyFont="1" applyFill="1" applyBorder="1" applyAlignment="1">
      <alignment horizontal="center" vertical="center" textRotation="90" wrapText="1"/>
    </xf>
    <xf numFmtId="0" fontId="44" fillId="26" borderId="36" xfId="0" applyFont="1" applyFill="1" applyBorder="1" applyAlignment="1">
      <alignment horizontal="center" vertical="center" textRotation="90" wrapText="1"/>
    </xf>
    <xf numFmtId="165" fontId="45" fillId="0" borderId="30" xfId="0" applyNumberFormat="1" applyFont="1" applyFill="1" applyBorder="1" applyAlignment="1">
      <alignment horizontal="center"/>
    </xf>
    <xf numFmtId="165" fontId="45" fillId="0" borderId="16" xfId="0" applyNumberFormat="1" applyFont="1" applyFill="1" applyBorder="1" applyAlignment="1">
      <alignment horizontal="center"/>
    </xf>
    <xf numFmtId="0" fontId="45" fillId="26" borderId="33" xfId="0" applyFont="1" applyFill="1" applyBorder="1"/>
    <xf numFmtId="0" fontId="45" fillId="26" borderId="36" xfId="0" applyFont="1" applyFill="1" applyBorder="1"/>
    <xf numFmtId="165" fontId="45" fillId="0" borderId="36" xfId="0" applyNumberFormat="1" applyFont="1" applyFill="1" applyBorder="1" applyAlignment="1">
      <alignment horizontal="center"/>
    </xf>
    <xf numFmtId="165" fontId="45" fillId="0" borderId="14" xfId="0" applyNumberFormat="1" applyFont="1" applyFill="1" applyBorder="1" applyAlignment="1">
      <alignment horizontal="center"/>
    </xf>
    <xf numFmtId="0" fontId="45" fillId="26" borderId="0" xfId="0" applyFont="1" applyFill="1" applyBorder="1"/>
    <xf numFmtId="0" fontId="50" fillId="0" borderId="0" xfId="0" applyFont="1" applyFill="1"/>
    <xf numFmtId="165" fontId="45" fillId="26" borderId="0" xfId="0" applyNumberFormat="1" applyFont="1" applyFill="1" applyBorder="1" applyAlignment="1">
      <alignment horizontal="center"/>
    </xf>
    <xf numFmtId="167" fontId="45" fillId="26" borderId="0" xfId="0" applyNumberFormat="1" applyFont="1" applyFill="1" applyBorder="1"/>
    <xf numFmtId="0" fontId="53" fillId="27" borderId="37" xfId="0" applyFont="1" applyFill="1" applyBorder="1" applyAlignment="1">
      <alignment horizontal="left" vertical="center"/>
    </xf>
    <xf numFmtId="0" fontId="53" fillId="27" borderId="32" xfId="0" applyFont="1" applyFill="1" applyBorder="1" applyAlignment="1">
      <alignment horizontal="left" vertical="center"/>
    </xf>
    <xf numFmtId="0" fontId="53" fillId="27" borderId="38" xfId="0" applyFont="1" applyFill="1" applyBorder="1" applyAlignment="1">
      <alignment horizontal="left" vertical="center"/>
    </xf>
    <xf numFmtId="0" fontId="46" fillId="26" borderId="39" xfId="0" applyFont="1" applyFill="1" applyBorder="1" applyAlignment="1">
      <alignment horizontal="left" vertical="center"/>
    </xf>
    <xf numFmtId="0" fontId="51" fillId="26" borderId="21" xfId="0" applyFont="1" applyFill="1" applyBorder="1" applyAlignment="1">
      <alignment horizontal="center" vertical="center"/>
    </xf>
    <xf numFmtId="0" fontId="45" fillId="26" borderId="21" xfId="0" applyFont="1" applyFill="1" applyBorder="1" applyAlignment="1">
      <alignment horizontal="center" vertical="center" wrapText="1"/>
    </xf>
    <xf numFmtId="0" fontId="45" fillId="26" borderId="20" xfId="0" applyFont="1" applyFill="1" applyBorder="1" applyAlignment="1">
      <alignment horizontal="center" vertical="center"/>
    </xf>
    <xf numFmtId="0" fontId="45" fillId="26" borderId="40" xfId="0" applyFont="1" applyFill="1" applyBorder="1" applyAlignment="1">
      <alignment horizontal="center" vertical="center"/>
    </xf>
    <xf numFmtId="0" fontId="47" fillId="26" borderId="30" xfId="0" applyFont="1" applyFill="1" applyBorder="1" applyAlignment="1">
      <alignment horizontal="left" vertical="center"/>
    </xf>
    <xf numFmtId="0" fontId="51" fillId="26" borderId="30" xfId="0" applyFont="1" applyFill="1" applyBorder="1" applyAlignment="1">
      <alignment horizontal="center" vertical="center"/>
    </xf>
    <xf numFmtId="0" fontId="45" fillId="26" borderId="18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5" fillId="26" borderId="16" xfId="0" applyFont="1" applyFill="1" applyBorder="1" applyAlignment="1">
      <alignment horizontal="center" vertical="center"/>
    </xf>
    <xf numFmtId="3" fontId="45" fillId="26" borderId="18" xfId="0" applyNumberFormat="1" applyFont="1" applyFill="1" applyBorder="1" applyAlignment="1">
      <alignment horizontal="center" vertical="center"/>
    </xf>
    <xf numFmtId="3" fontId="45" fillId="26" borderId="0" xfId="0" applyNumberFormat="1" applyFont="1" applyFill="1" applyBorder="1" applyAlignment="1">
      <alignment horizontal="center" vertical="center"/>
    </xf>
    <xf numFmtId="3" fontId="45" fillId="26" borderId="16" xfId="0" applyNumberFormat="1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left" vertical="center"/>
    </xf>
    <xf numFmtId="0" fontId="54" fillId="26" borderId="0" xfId="0" applyFont="1" applyFill="1" applyBorder="1" applyAlignment="1">
      <alignment horizontal="left" vertical="center"/>
    </xf>
    <xf numFmtId="0" fontId="54" fillId="26" borderId="30" xfId="0" applyFont="1" applyFill="1" applyBorder="1" applyAlignment="1">
      <alignment horizontal="left" vertical="center"/>
    </xf>
    <xf numFmtId="3" fontId="45" fillId="26" borderId="18" xfId="0" applyNumberFormat="1" applyFont="1" applyFill="1" applyBorder="1" applyAlignment="1">
      <alignment horizontal="right"/>
    </xf>
    <xf numFmtId="3" fontId="45" fillId="26" borderId="0" xfId="0" applyNumberFormat="1" applyFont="1" applyFill="1" applyBorder="1" applyAlignment="1">
      <alignment horizontal="right"/>
    </xf>
    <xf numFmtId="3" fontId="45" fillId="26" borderId="16" xfId="0" applyNumberFormat="1" applyFont="1" applyFill="1" applyBorder="1" applyAlignment="1">
      <alignment horizontal="right"/>
    </xf>
    <xf numFmtId="0" fontId="51" fillId="26" borderId="0" xfId="0" applyFont="1" applyFill="1" applyBorder="1"/>
    <xf numFmtId="0" fontId="45" fillId="26" borderId="30" xfId="0" applyFont="1" applyFill="1" applyBorder="1"/>
    <xf numFmtId="0" fontId="47" fillId="26" borderId="33" xfId="0" applyFont="1" applyFill="1" applyBorder="1"/>
    <xf numFmtId="0" fontId="45" fillId="26" borderId="34" xfId="0" applyFont="1" applyFill="1" applyBorder="1"/>
    <xf numFmtId="0" fontId="45" fillId="26" borderId="35" xfId="0" applyFont="1" applyFill="1" applyBorder="1"/>
    <xf numFmtId="0" fontId="45" fillId="26" borderId="35" xfId="0" applyFont="1" applyFill="1" applyBorder="1" applyAlignment="1">
      <alignment horizontal="right"/>
    </xf>
    <xf numFmtId="3" fontId="45" fillId="26" borderId="14" xfId="0" applyNumberFormat="1" applyFont="1" applyFill="1" applyBorder="1"/>
    <xf numFmtId="3" fontId="45" fillId="26" borderId="34" xfId="0" applyNumberFormat="1" applyFont="1" applyFill="1" applyBorder="1"/>
    <xf numFmtId="3" fontId="45" fillId="26" borderId="36" xfId="0" applyNumberFormat="1" applyFont="1" applyFill="1" applyBorder="1"/>
    <xf numFmtId="0" fontId="45" fillId="26" borderId="0" xfId="0" applyFont="1" applyFill="1" applyBorder="1" applyAlignment="1">
      <alignment horizontal="right"/>
    </xf>
    <xf numFmtId="0" fontId="51" fillId="26" borderId="39" xfId="0" applyFont="1" applyFill="1" applyBorder="1" applyAlignment="1">
      <alignment horizontal="center" vertical="center"/>
    </xf>
    <xf numFmtId="0" fontId="46" fillId="26" borderId="15" xfId="0" applyFont="1" applyFill="1" applyBorder="1" applyAlignment="1">
      <alignment horizontal="left" vertical="center"/>
    </xf>
    <xf numFmtId="0" fontId="46" fillId="26" borderId="0" xfId="0" applyFont="1" applyFill="1" applyBorder="1" applyAlignment="1">
      <alignment horizontal="left" vertical="center"/>
    </xf>
    <xf numFmtId="0" fontId="46" fillId="26" borderId="30" xfId="0" applyFont="1" applyFill="1" applyBorder="1" applyAlignment="1">
      <alignment horizontal="left" vertical="center"/>
    </xf>
    <xf numFmtId="166" fontId="45" fillId="26" borderId="18" xfId="0" applyNumberFormat="1" applyFont="1" applyFill="1" applyBorder="1" applyAlignment="1">
      <alignment horizontal="right"/>
    </xf>
    <xf numFmtId="166" fontId="45" fillId="26" borderId="0" xfId="0" applyNumberFormat="1" applyFont="1" applyFill="1" applyBorder="1" applyAlignment="1">
      <alignment horizontal="right"/>
    </xf>
    <xf numFmtId="166" fontId="45" fillId="26" borderId="16" xfId="0" applyNumberFormat="1" applyFont="1" applyFill="1" applyBorder="1" applyAlignment="1">
      <alignment horizontal="right"/>
    </xf>
    <xf numFmtId="166" fontId="45" fillId="0" borderId="18" xfId="0" applyNumberFormat="1" applyFont="1" applyFill="1" applyBorder="1" applyAlignment="1">
      <alignment horizontal="right"/>
    </xf>
    <xf numFmtId="166" fontId="45" fillId="0" borderId="0" xfId="0" applyNumberFormat="1" applyFont="1" applyFill="1" applyBorder="1" applyAlignment="1">
      <alignment horizontal="right"/>
    </xf>
    <xf numFmtId="166" fontId="45" fillId="0" borderId="16" xfId="0" applyNumberFormat="1" applyFont="1" applyFill="1" applyBorder="1" applyAlignment="1">
      <alignment horizontal="right"/>
    </xf>
    <xf numFmtId="166" fontId="45" fillId="0" borderId="0" xfId="0" applyNumberFormat="1" applyFont="1" applyFill="1"/>
    <xf numFmtId="0" fontId="47" fillId="26" borderId="15" xfId="0" applyFont="1" applyFill="1" applyBorder="1"/>
    <xf numFmtId="166" fontId="45" fillId="26" borderId="18" xfId="0" applyNumberFormat="1" applyFont="1" applyFill="1" applyBorder="1"/>
    <xf numFmtId="166" fontId="45" fillId="26" borderId="0" xfId="0" applyNumberFormat="1" applyFont="1" applyFill="1" applyBorder="1"/>
    <xf numFmtId="166" fontId="45" fillId="26" borderId="16" xfId="0" applyNumberFormat="1" applyFont="1" applyFill="1" applyBorder="1"/>
    <xf numFmtId="0" fontId="51" fillId="26" borderId="34" xfId="0" applyFont="1" applyFill="1" applyBorder="1" applyAlignment="1">
      <alignment horizontal="left" vertical="center"/>
    </xf>
    <xf numFmtId="3" fontId="45" fillId="26" borderId="0" xfId="0" applyNumberFormat="1" applyFont="1" applyFill="1"/>
    <xf numFmtId="0" fontId="51" fillId="26" borderId="41" xfId="0" applyFont="1" applyFill="1" applyBorder="1" applyAlignment="1">
      <alignment horizontal="center"/>
    </xf>
    <xf numFmtId="0" fontId="45" fillId="26" borderId="42" xfId="0" applyFont="1" applyFill="1" applyBorder="1" applyAlignment="1">
      <alignment horizontal="center"/>
    </xf>
    <xf numFmtId="0" fontId="45" fillId="26" borderId="23" xfId="0" applyFont="1" applyFill="1" applyBorder="1" applyAlignment="1">
      <alignment horizontal="center"/>
    </xf>
    <xf numFmtId="0" fontId="45" fillId="26" borderId="39" xfId="0" applyFont="1" applyFill="1" applyBorder="1" applyAlignment="1">
      <alignment horizontal="center"/>
    </xf>
    <xf numFmtId="0" fontId="45" fillId="26" borderId="43" xfId="0" applyFont="1" applyFill="1" applyBorder="1" applyAlignment="1">
      <alignment horizontal="center"/>
    </xf>
    <xf numFmtId="0" fontId="45" fillId="26" borderId="44" xfId="0" applyFont="1" applyFill="1" applyBorder="1" applyAlignment="1">
      <alignment horizontal="center"/>
    </xf>
    <xf numFmtId="0" fontId="47" fillId="26" borderId="45" xfId="0" applyFont="1" applyFill="1" applyBorder="1" applyAlignment="1">
      <alignment horizontal="left" vertical="center"/>
    </xf>
    <xf numFmtId="0" fontId="51" fillId="26" borderId="45" xfId="0" applyFont="1" applyFill="1" applyBorder="1" applyAlignment="1">
      <alignment horizontal="center" vertical="center"/>
    </xf>
    <xf numFmtId="0" fontId="45" fillId="26" borderId="30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/>
    </xf>
    <xf numFmtId="0" fontId="45" fillId="26" borderId="30" xfId="0" applyFont="1" applyFill="1" applyBorder="1" applyAlignment="1">
      <alignment horizontal="center"/>
    </xf>
    <xf numFmtId="0" fontId="45" fillId="26" borderId="16" xfId="0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center" vertical="center"/>
    </xf>
    <xf numFmtId="3" fontId="45" fillId="26" borderId="0" xfId="0" applyNumberFormat="1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center"/>
    </xf>
    <xf numFmtId="3" fontId="45" fillId="26" borderId="16" xfId="0" applyNumberFormat="1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right"/>
    </xf>
    <xf numFmtId="3" fontId="45" fillId="26" borderId="0" xfId="0" applyNumberFormat="1" applyFont="1" applyFill="1" applyBorder="1"/>
    <xf numFmtId="3" fontId="45" fillId="26" borderId="30" xfId="0" applyNumberFormat="1" applyFont="1" applyFill="1" applyBorder="1"/>
    <xf numFmtId="3" fontId="45" fillId="26" borderId="16" xfId="0" applyNumberFormat="1" applyFont="1" applyFill="1" applyBorder="1"/>
    <xf numFmtId="3" fontId="45" fillId="26" borderId="18" xfId="0" applyNumberFormat="1" applyFont="1" applyFill="1" applyBorder="1"/>
    <xf numFmtId="166" fontId="45" fillId="28" borderId="0" xfId="0" applyNumberFormat="1" applyFont="1" applyFill="1" applyBorder="1"/>
    <xf numFmtId="3" fontId="45" fillId="28" borderId="30" xfId="0" applyNumberFormat="1" applyFont="1" applyFill="1" applyBorder="1"/>
    <xf numFmtId="3" fontId="45" fillId="28" borderId="0" xfId="0" applyNumberFormat="1" applyFont="1" applyFill="1" applyBorder="1"/>
    <xf numFmtId="3" fontId="45" fillId="28" borderId="16" xfId="0" applyNumberFormat="1" applyFont="1" applyFill="1" applyBorder="1"/>
    <xf numFmtId="165" fontId="45" fillId="26" borderId="18" xfId="0" applyNumberFormat="1" applyFont="1" applyFill="1" applyBorder="1"/>
    <xf numFmtId="165" fontId="45" fillId="26" borderId="0" xfId="0" applyNumberFormat="1" applyFont="1" applyFill="1" applyBorder="1"/>
    <xf numFmtId="165" fontId="45" fillId="26" borderId="30" xfId="0" applyNumberFormat="1" applyFont="1" applyFill="1" applyBorder="1"/>
    <xf numFmtId="3" fontId="45" fillId="26" borderId="35" xfId="0" applyNumberFormat="1" applyFont="1" applyFill="1" applyBorder="1"/>
    <xf numFmtId="3" fontId="45" fillId="28" borderId="34" xfId="0" applyNumberFormat="1" applyFont="1" applyFill="1" applyBorder="1"/>
    <xf numFmtId="3" fontId="45" fillId="28" borderId="35" xfId="0" applyNumberFormat="1" applyFont="1" applyFill="1" applyBorder="1"/>
    <xf numFmtId="3" fontId="45" fillId="28" borderId="36" xfId="0" applyNumberFormat="1" applyFont="1" applyFill="1" applyBorder="1"/>
    <xf numFmtId="165" fontId="45" fillId="26" borderId="30" xfId="0" applyNumberFormat="1" applyFont="1" applyFill="1" applyBorder="1" applyAlignment="1">
      <alignment horizontal="right"/>
    </xf>
    <xf numFmtId="165" fontId="45" fillId="26" borderId="16" xfId="0" applyNumberFormat="1" applyFont="1" applyFill="1" applyBorder="1"/>
    <xf numFmtId="166" fontId="45" fillId="26" borderId="30" xfId="0" applyNumberFormat="1" applyFont="1" applyFill="1" applyBorder="1" applyAlignment="1">
      <alignment horizontal="right"/>
    </xf>
    <xf numFmtId="0" fontId="45" fillId="26" borderId="18" xfId="0" applyFont="1" applyFill="1" applyBorder="1"/>
    <xf numFmtId="0" fontId="45" fillId="28" borderId="30" xfId="0" applyFont="1" applyFill="1" applyBorder="1"/>
    <xf numFmtId="0" fontId="45" fillId="28" borderId="16" xfId="0" applyFont="1" applyFill="1" applyBorder="1"/>
    <xf numFmtId="165" fontId="45" fillId="26" borderId="14" xfId="0" applyNumberFormat="1" applyFont="1" applyFill="1" applyBorder="1"/>
    <xf numFmtId="165" fontId="45" fillId="26" borderId="34" xfId="0" applyNumberFormat="1" applyFont="1" applyFill="1" applyBorder="1"/>
    <xf numFmtId="165" fontId="45" fillId="26" borderId="35" xfId="0" applyNumberFormat="1" applyFont="1" applyFill="1" applyBorder="1"/>
    <xf numFmtId="0" fontId="45" fillId="28" borderId="34" xfId="0" applyFont="1" applyFill="1" applyBorder="1"/>
    <xf numFmtId="0" fontId="45" fillId="28" borderId="35" xfId="0" applyFont="1" applyFill="1" applyBorder="1"/>
    <xf numFmtId="0" fontId="45" fillId="28" borderId="36" xfId="0" applyFont="1" applyFill="1" applyBorder="1"/>
    <xf numFmtId="165" fontId="45" fillId="26" borderId="0" xfId="0" applyNumberFormat="1" applyFont="1" applyFill="1"/>
    <xf numFmtId="0" fontId="45" fillId="26" borderId="31" xfId="0" applyFont="1" applyFill="1" applyBorder="1" applyAlignment="1">
      <alignment horizontal="center"/>
    </xf>
    <xf numFmtId="166" fontId="45" fillId="26" borderId="30" xfId="0" applyNumberFormat="1" applyFont="1" applyFill="1" applyBorder="1"/>
    <xf numFmtId="166" fontId="45" fillId="26" borderId="31" xfId="0" applyNumberFormat="1" applyFont="1" applyFill="1" applyBorder="1"/>
    <xf numFmtId="166" fontId="45" fillId="28" borderId="30" xfId="0" applyNumberFormat="1" applyFont="1" applyFill="1" applyBorder="1"/>
    <xf numFmtId="166" fontId="45" fillId="28" borderId="31" xfId="0" applyNumberFormat="1" applyFont="1" applyFill="1" applyBorder="1"/>
    <xf numFmtId="166" fontId="45" fillId="28" borderId="16" xfId="0" applyNumberFormat="1" applyFont="1" applyFill="1" applyBorder="1"/>
    <xf numFmtId="0" fontId="45" fillId="26" borderId="31" xfId="0" applyFont="1" applyFill="1" applyBorder="1"/>
    <xf numFmtId="165" fontId="45" fillId="26" borderId="31" xfId="0" applyNumberFormat="1" applyFont="1" applyFill="1" applyBorder="1"/>
    <xf numFmtId="3" fontId="45" fillId="0" borderId="62" xfId="0" applyNumberFormat="1" applyFont="1" applyFill="1" applyBorder="1"/>
    <xf numFmtId="3" fontId="45" fillId="26" borderId="31" xfId="0" applyNumberFormat="1" applyFont="1" applyFill="1" applyBorder="1"/>
    <xf numFmtId="0" fontId="45" fillId="0" borderId="63" xfId="0" applyFont="1" applyFill="1" applyBorder="1"/>
    <xf numFmtId="0" fontId="45" fillId="26" borderId="67" xfId="0" applyFont="1" applyFill="1" applyBorder="1"/>
    <xf numFmtId="0" fontId="45" fillId="0" borderId="67" xfId="0" applyFont="1" applyFill="1" applyBorder="1"/>
    <xf numFmtId="165" fontId="45" fillId="26" borderId="46" xfId="0" applyNumberFormat="1" applyFont="1" applyFill="1" applyBorder="1"/>
    <xf numFmtId="165" fontId="45" fillId="26" borderId="36" xfId="0" applyNumberFormat="1" applyFont="1" applyFill="1" applyBorder="1"/>
    <xf numFmtId="0" fontId="45" fillId="26" borderId="40" xfId="0" applyFont="1" applyFill="1" applyBorder="1" applyAlignment="1">
      <alignment horizontal="center"/>
    </xf>
    <xf numFmtId="0" fontId="53" fillId="27" borderId="32" xfId="0" applyFont="1" applyFill="1" applyBorder="1" applyAlignment="1">
      <alignment vertical="center"/>
    </xf>
    <xf numFmtId="0" fontId="53" fillId="27" borderId="38" xfId="0" applyFont="1" applyFill="1" applyBorder="1" applyAlignment="1">
      <alignment vertical="center"/>
    </xf>
    <xf numFmtId="0" fontId="45" fillId="26" borderId="22" xfId="0" applyFont="1" applyFill="1" applyBorder="1" applyAlignment="1">
      <alignment horizontal="center"/>
    </xf>
    <xf numFmtId="0" fontId="51" fillId="26" borderId="0" xfId="0" applyFont="1" applyFill="1"/>
    <xf numFmtId="0" fontId="45" fillId="26" borderId="47" xfId="0" applyFont="1" applyFill="1" applyBorder="1"/>
    <xf numFmtId="0" fontId="45" fillId="26" borderId="48" xfId="0" applyFont="1" applyFill="1" applyBorder="1"/>
    <xf numFmtId="17" fontId="45" fillId="26" borderId="49" xfId="0" applyNumberFormat="1" applyFont="1" applyFill="1" applyBorder="1"/>
    <xf numFmtId="17" fontId="45" fillId="26" borderId="50" xfId="0" applyNumberFormat="1" applyFont="1" applyFill="1" applyBorder="1"/>
    <xf numFmtId="0" fontId="45" fillId="26" borderId="33" xfId="0" applyFont="1" applyFill="1" applyBorder="1" applyAlignment="1">
      <alignment horizontal="left" vertical="center"/>
    </xf>
    <xf numFmtId="0" fontId="45" fillId="26" borderId="14" xfId="0" applyFont="1" applyFill="1" applyBorder="1" applyAlignment="1">
      <alignment horizontal="right"/>
    </xf>
    <xf numFmtId="164" fontId="45" fillId="26" borderId="0" xfId="0" applyNumberFormat="1" applyFont="1" applyFill="1" applyAlignment="1"/>
    <xf numFmtId="164" fontId="45" fillId="26" borderId="0" xfId="0" applyNumberFormat="1" applyFont="1" applyFill="1"/>
    <xf numFmtId="3" fontId="45" fillId="26" borderId="46" xfId="0" applyNumberFormat="1" applyFont="1" applyFill="1" applyBorder="1"/>
    <xf numFmtId="0" fontId="51" fillId="26" borderId="51" xfId="0" applyFont="1" applyFill="1" applyBorder="1" applyAlignment="1">
      <alignment horizontal="center"/>
    </xf>
    <xf numFmtId="0" fontId="45" fillId="26" borderId="18" xfId="0" applyFont="1" applyFill="1" applyBorder="1" applyAlignment="1">
      <alignment horizontal="center"/>
    </xf>
    <xf numFmtId="0" fontId="51" fillId="26" borderId="34" xfId="0" applyFont="1" applyFill="1" applyBorder="1"/>
    <xf numFmtId="0" fontId="45" fillId="27" borderId="27" xfId="0" applyFont="1" applyFill="1" applyBorder="1" applyAlignment="1">
      <alignment horizontal="center"/>
    </xf>
    <xf numFmtId="165" fontId="45" fillId="0" borderId="30" xfId="0" applyNumberFormat="1" applyFont="1" applyBorder="1" applyAlignment="1">
      <alignment horizontal="right"/>
    </xf>
    <xf numFmtId="165" fontId="45" fillId="27" borderId="27" xfId="0" applyNumberFormat="1" applyFont="1" applyFill="1" applyBorder="1" applyAlignment="1">
      <alignment horizontal="right"/>
    </xf>
    <xf numFmtId="3" fontId="45" fillId="0" borderId="30" xfId="0" applyNumberFormat="1" applyFont="1" applyBorder="1" applyAlignment="1">
      <alignment horizontal="right"/>
    </xf>
    <xf numFmtId="1" fontId="45" fillId="0" borderId="30" xfId="0" applyNumberFormat="1" applyFont="1" applyBorder="1" applyAlignment="1">
      <alignment horizontal="right"/>
    </xf>
    <xf numFmtId="165" fontId="45" fillId="0" borderId="30" xfId="0" applyNumberFormat="1" applyFont="1" applyFill="1" applyBorder="1" applyAlignment="1">
      <alignment horizontal="right"/>
    </xf>
    <xf numFmtId="2" fontId="45" fillId="0" borderId="30" xfId="0" applyNumberFormat="1" applyFont="1" applyBorder="1" applyAlignment="1">
      <alignment horizontal="right"/>
    </xf>
    <xf numFmtId="165" fontId="45" fillId="0" borderId="35" xfId="0" applyNumberFormat="1" applyFont="1" applyFill="1" applyBorder="1" applyAlignment="1">
      <alignment horizontal="right"/>
    </xf>
    <xf numFmtId="165" fontId="45" fillId="0" borderId="38" xfId="0" applyNumberFormat="1" applyFont="1" applyBorder="1" applyAlignment="1">
      <alignment horizontal="right"/>
    </xf>
    <xf numFmtId="165" fontId="45" fillId="0" borderId="16" xfId="0" applyNumberFormat="1" applyFont="1" applyFill="1" applyBorder="1" applyAlignment="1">
      <alignment horizontal="right"/>
    </xf>
    <xf numFmtId="165" fontId="45" fillId="0" borderId="36" xfId="0" applyNumberFormat="1" applyFont="1" applyFill="1" applyBorder="1" applyAlignment="1">
      <alignment horizontal="right"/>
    </xf>
    <xf numFmtId="165" fontId="45" fillId="28" borderId="0" xfId="0" applyNumberFormat="1" applyFont="1" applyFill="1" applyBorder="1"/>
    <xf numFmtId="165" fontId="45" fillId="28" borderId="30" xfId="0" applyNumberFormat="1" applyFont="1" applyFill="1" applyBorder="1"/>
    <xf numFmtId="165" fontId="45" fillId="28" borderId="31" xfId="0" applyNumberFormat="1" applyFont="1" applyFill="1" applyBorder="1"/>
    <xf numFmtId="165" fontId="45" fillId="28" borderId="16" xfId="0" applyNumberFormat="1" applyFont="1" applyFill="1" applyBorder="1"/>
    <xf numFmtId="165" fontId="45" fillId="0" borderId="17" xfId="0" applyNumberFormat="1" applyFont="1" applyFill="1" applyBorder="1" applyAlignment="1">
      <alignment horizontal="center"/>
    </xf>
    <xf numFmtId="165" fontId="45" fillId="26" borderId="0" xfId="0" applyNumberFormat="1" applyFont="1" applyFill="1" applyAlignment="1">
      <alignment horizontal="right"/>
    </xf>
    <xf numFmtId="166" fontId="45" fillId="26" borderId="0" xfId="0" applyNumberFormat="1" applyFont="1" applyFill="1" applyAlignment="1">
      <alignment horizontal="right"/>
    </xf>
    <xf numFmtId="0" fontId="45" fillId="28" borderId="0" xfId="0" applyFont="1" applyFill="1"/>
    <xf numFmtId="165" fontId="45" fillId="0" borderId="13" xfId="0" applyNumberFormat="1" applyFont="1" applyFill="1" applyBorder="1" applyAlignment="1">
      <alignment horizontal="center"/>
    </xf>
    <xf numFmtId="165" fontId="45" fillId="0" borderId="0" xfId="0" applyNumberFormat="1" applyFont="1" applyFill="1" applyAlignment="1">
      <alignment horizontal="right"/>
    </xf>
    <xf numFmtId="0" fontId="45" fillId="26" borderId="0" xfId="0" applyFont="1" applyFill="1" applyBorder="1" applyAlignment="1">
      <alignment horizontal="center" vertical="center"/>
    </xf>
    <xf numFmtId="0" fontId="45" fillId="26" borderId="39" xfId="0" applyFont="1" applyFill="1" applyBorder="1" applyAlignment="1">
      <alignment horizontal="center"/>
    </xf>
    <xf numFmtId="3" fontId="45" fillId="0" borderId="0" xfId="0" applyNumberFormat="1" applyFont="1" applyFill="1" applyBorder="1"/>
    <xf numFmtId="3" fontId="45" fillId="0" borderId="30" xfId="0" applyNumberFormat="1" applyFont="1" applyFill="1" applyBorder="1"/>
    <xf numFmtId="3" fontId="45" fillId="0" borderId="31" xfId="0" applyNumberFormat="1" applyFont="1" applyFill="1" applyBorder="1"/>
    <xf numFmtId="3" fontId="45" fillId="0" borderId="16" xfId="0" applyNumberFormat="1" applyFont="1" applyFill="1" applyBorder="1"/>
    <xf numFmtId="3" fontId="45" fillId="0" borderId="64" xfId="0" applyNumberFormat="1" applyFont="1" applyFill="1" applyBorder="1"/>
    <xf numFmtId="3" fontId="45" fillId="0" borderId="65" xfId="0" applyNumberFormat="1" applyFont="1" applyFill="1" applyBorder="1"/>
    <xf numFmtId="3" fontId="45" fillId="0" borderId="66" xfId="0" applyNumberFormat="1" applyFont="1" applyFill="1" applyBorder="1"/>
    <xf numFmtId="3" fontId="45" fillId="0" borderId="0" xfId="0" applyNumberFormat="1" applyFont="1" applyFill="1"/>
    <xf numFmtId="1" fontId="45" fillId="0" borderId="0" xfId="0" applyNumberFormat="1" applyFont="1" applyFill="1"/>
    <xf numFmtId="1" fontId="45" fillId="0" borderId="30" xfId="0" applyNumberFormat="1" applyFont="1" applyFill="1" applyBorder="1"/>
    <xf numFmtId="1" fontId="45" fillId="0" borderId="31" xfId="0" applyNumberFormat="1" applyFont="1" applyFill="1" applyBorder="1"/>
    <xf numFmtId="1" fontId="45" fillId="0" borderId="16" xfId="0" applyNumberFormat="1" applyFont="1" applyFill="1" applyBorder="1"/>
    <xf numFmtId="3" fontId="45" fillId="0" borderId="70" xfId="0" applyNumberFormat="1" applyFont="1" applyFill="1" applyBorder="1"/>
    <xf numFmtId="3" fontId="45" fillId="0" borderId="71" xfId="0" applyNumberFormat="1" applyFont="1" applyFill="1" applyBorder="1"/>
    <xf numFmtId="3" fontId="45" fillId="0" borderId="72" xfId="0" applyNumberFormat="1" applyFont="1" applyFill="1" applyBorder="1"/>
    <xf numFmtId="165" fontId="45" fillId="0" borderId="18" xfId="0" applyNumberFormat="1" applyFont="1" applyFill="1" applyBorder="1"/>
    <xf numFmtId="165" fontId="45" fillId="0" borderId="0" xfId="0" applyNumberFormat="1" applyFont="1" applyFill="1" applyBorder="1"/>
    <xf numFmtId="165" fontId="45" fillId="0" borderId="30" xfId="0" applyNumberFormat="1" applyFont="1" applyFill="1" applyBorder="1"/>
    <xf numFmtId="165" fontId="45" fillId="0" borderId="31" xfId="0" applyNumberFormat="1" applyFont="1" applyFill="1" applyBorder="1"/>
    <xf numFmtId="165" fontId="45" fillId="0" borderId="16" xfId="0" applyNumberFormat="1" applyFont="1" applyFill="1" applyBorder="1"/>
    <xf numFmtId="165" fontId="45" fillId="0" borderId="62" xfId="0" applyNumberFormat="1" applyFont="1" applyFill="1" applyBorder="1"/>
    <xf numFmtId="165" fontId="45" fillId="0" borderId="65" xfId="0" applyNumberFormat="1" applyFont="1" applyFill="1" applyBorder="1"/>
    <xf numFmtId="165" fontId="45" fillId="0" borderId="66" xfId="0" applyNumberFormat="1" applyFont="1" applyFill="1" applyBorder="1"/>
    <xf numFmtId="165" fontId="45" fillId="0" borderId="0" xfId="0" applyNumberFormat="1" applyFont="1" applyFill="1"/>
    <xf numFmtId="165" fontId="45" fillId="0" borderId="70" xfId="0" applyNumberFormat="1" applyFont="1" applyFill="1" applyBorder="1"/>
    <xf numFmtId="165" fontId="45" fillId="0" borderId="71" xfId="0" applyNumberFormat="1" applyFont="1" applyFill="1" applyBorder="1"/>
    <xf numFmtId="165" fontId="45" fillId="0" borderId="72" xfId="0" applyNumberFormat="1" applyFont="1" applyFill="1" applyBorder="1"/>
    <xf numFmtId="0" fontId="45" fillId="26" borderId="45" xfId="0" applyFont="1" applyFill="1" applyBorder="1"/>
    <xf numFmtId="1" fontId="45" fillId="0" borderId="0" xfId="0" applyNumberFormat="1" applyFont="1" applyFill="1" applyBorder="1"/>
    <xf numFmtId="0" fontId="45" fillId="26" borderId="45" xfId="0" applyFont="1" applyFill="1" applyBorder="1" applyAlignment="1">
      <alignment horizontal="center"/>
    </xf>
    <xf numFmtId="0" fontId="50" fillId="26" borderId="0" xfId="0" applyFont="1" applyFill="1"/>
    <xf numFmtId="0" fontId="45" fillId="26" borderId="39" xfId="0" applyFont="1" applyFill="1" applyBorder="1" applyAlignment="1">
      <alignment horizontal="center"/>
    </xf>
    <xf numFmtId="165" fontId="45" fillId="0" borderId="17" xfId="0" applyNumberFormat="1" applyFont="1" applyBorder="1" applyAlignment="1">
      <alignment horizontal="center"/>
    </xf>
    <xf numFmtId="165" fontId="45" fillId="0" borderId="18" xfId="0" applyNumberFormat="1" applyFont="1" applyBorder="1" applyAlignment="1">
      <alignment horizontal="center"/>
    </xf>
    <xf numFmtId="165" fontId="45" fillId="0" borderId="30" xfId="0" applyNumberFormat="1" applyFont="1" applyBorder="1" applyAlignment="1">
      <alignment horizontal="center"/>
    </xf>
    <xf numFmtId="165" fontId="45" fillId="0" borderId="16" xfId="0" applyNumberFormat="1" applyFont="1" applyBorder="1" applyAlignment="1">
      <alignment horizontal="center"/>
    </xf>
    <xf numFmtId="165" fontId="45" fillId="0" borderId="13" xfId="0" applyNumberFormat="1" applyFont="1" applyBorder="1" applyAlignment="1">
      <alignment horizontal="center"/>
    </xf>
    <xf numFmtId="165" fontId="45" fillId="0" borderId="14" xfId="0" applyNumberFormat="1" applyFont="1" applyBorder="1" applyAlignment="1">
      <alignment horizontal="center"/>
    </xf>
    <xf numFmtId="165" fontId="45" fillId="0" borderId="35" xfId="0" applyNumberFormat="1" applyFont="1" applyBorder="1" applyAlignment="1">
      <alignment horizontal="center"/>
    </xf>
    <xf numFmtId="165" fontId="45" fillId="0" borderId="36" xfId="0" applyNumberFormat="1" applyFont="1" applyBorder="1" applyAlignment="1">
      <alignment horizontal="center"/>
    </xf>
    <xf numFmtId="3" fontId="51" fillId="0" borderId="64" xfId="0" applyNumberFormat="1" applyFont="1" applyFill="1" applyBorder="1"/>
    <xf numFmtId="3" fontId="51" fillId="0" borderId="68" xfId="0" applyNumberFormat="1" applyFont="1" applyFill="1" applyBorder="1"/>
    <xf numFmtId="3" fontId="51" fillId="0" borderId="69" xfId="0" applyNumberFormat="1" applyFont="1" applyFill="1" applyBorder="1"/>
    <xf numFmtId="165" fontId="51" fillId="0" borderId="64" xfId="0" applyNumberFormat="1" applyFont="1" applyFill="1" applyBorder="1"/>
    <xf numFmtId="165" fontId="51" fillId="0" borderId="68" xfId="0" applyNumberFormat="1" applyFont="1" applyFill="1" applyBorder="1"/>
    <xf numFmtId="165" fontId="51" fillId="0" borderId="69" xfId="0" applyNumberFormat="1" applyFont="1" applyFill="1" applyBorder="1"/>
    <xf numFmtId="0" fontId="45" fillId="0" borderId="16" xfId="0" applyFont="1" applyFill="1" applyBorder="1"/>
    <xf numFmtId="0" fontId="56" fillId="26" borderId="0" xfId="0" applyFont="1" applyFill="1"/>
    <xf numFmtId="0" fontId="56" fillId="0" borderId="0" xfId="0" applyFont="1"/>
    <xf numFmtId="0" fontId="49" fillId="0" borderId="48" xfId="0" applyFont="1" applyBorder="1" applyAlignment="1">
      <alignment horizontal="center" vertical="center"/>
    </xf>
    <xf numFmtId="0" fontId="46" fillId="0" borderId="15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/>
    </xf>
    <xf numFmtId="0" fontId="46" fillId="0" borderId="52" xfId="0" applyFont="1" applyBorder="1" applyAlignment="1">
      <alignment horizontal="left" vertical="center"/>
    </xf>
    <xf numFmtId="0" fontId="46" fillId="0" borderId="23" xfId="0" applyFont="1" applyBorder="1" applyAlignment="1">
      <alignment horizontal="left" vertical="center"/>
    </xf>
    <xf numFmtId="0" fontId="46" fillId="0" borderId="22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53" fillId="27" borderId="53" xfId="0" applyFont="1" applyFill="1" applyBorder="1" applyAlignment="1">
      <alignment horizontal="left" vertical="center"/>
    </xf>
    <xf numFmtId="0" fontId="53" fillId="27" borderId="54" xfId="0" applyFont="1" applyFill="1" applyBorder="1" applyAlignment="1">
      <alignment horizontal="left" vertical="center"/>
    </xf>
    <xf numFmtId="0" fontId="53" fillId="27" borderId="55" xfId="0" applyFont="1" applyFill="1" applyBorder="1" applyAlignment="1">
      <alignment horizontal="left" vertical="center"/>
    </xf>
    <xf numFmtId="0" fontId="49" fillId="0" borderId="56" xfId="0" applyFont="1" applyBorder="1" applyAlignment="1">
      <alignment horizontal="center" vertical="center" wrapText="1"/>
    </xf>
    <xf numFmtId="0" fontId="49" fillId="0" borderId="49" xfId="0" applyFont="1" applyBorder="1" applyAlignment="1">
      <alignment horizontal="center" vertical="center" wrapText="1"/>
    </xf>
    <xf numFmtId="0" fontId="49" fillId="0" borderId="50" xfId="0" applyFont="1" applyBorder="1" applyAlignment="1">
      <alignment horizontal="center" vertical="center" wrapText="1"/>
    </xf>
    <xf numFmtId="0" fontId="49" fillId="0" borderId="56" xfId="0" applyFont="1" applyBorder="1" applyAlignment="1">
      <alignment horizontal="center" wrapText="1"/>
    </xf>
    <xf numFmtId="0" fontId="49" fillId="0" borderId="49" xfId="0" applyFont="1" applyBorder="1" applyAlignment="1">
      <alignment horizontal="center" wrapText="1"/>
    </xf>
    <xf numFmtId="0" fontId="49" fillId="0" borderId="57" xfId="0" applyFont="1" applyBorder="1" applyAlignment="1">
      <alignment horizontal="center" wrapText="1"/>
    </xf>
    <xf numFmtId="0" fontId="45" fillId="26" borderId="45" xfId="0" applyFont="1" applyFill="1" applyBorder="1" applyAlignment="1">
      <alignment horizontal="center" vertical="center"/>
    </xf>
    <xf numFmtId="0" fontId="45" fillId="26" borderId="22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5" fillId="26" borderId="23" xfId="0" applyFont="1" applyFill="1" applyBorder="1" applyAlignment="1">
      <alignment horizontal="center" vertical="center"/>
    </xf>
    <xf numFmtId="0" fontId="45" fillId="26" borderId="38" xfId="0" applyFont="1" applyFill="1" applyBorder="1" applyAlignment="1">
      <alignment horizontal="center" vertical="center"/>
    </xf>
    <xf numFmtId="0" fontId="45" fillId="26" borderId="44" xfId="0" applyFont="1" applyFill="1" applyBorder="1" applyAlignment="1">
      <alignment horizontal="center" vertical="center"/>
    </xf>
    <xf numFmtId="0" fontId="45" fillId="26" borderId="60" xfId="0" applyFont="1" applyFill="1" applyBorder="1" applyAlignment="1">
      <alignment horizontal="center" vertical="center"/>
    </xf>
    <xf numFmtId="0" fontId="51" fillId="26" borderId="41" xfId="0" applyFont="1" applyFill="1" applyBorder="1" applyAlignment="1">
      <alignment horizontal="center" vertical="center"/>
    </xf>
    <xf numFmtId="0" fontId="51" fillId="26" borderId="42" xfId="0" applyFont="1" applyFill="1" applyBorder="1" applyAlignment="1">
      <alignment horizontal="center" vertical="center"/>
    </xf>
    <xf numFmtId="0" fontId="46" fillId="26" borderId="59" xfId="0" applyFont="1" applyFill="1" applyBorder="1" applyAlignment="1">
      <alignment horizontal="left" vertical="center"/>
    </xf>
    <xf numFmtId="0" fontId="46" fillId="26" borderId="60" xfId="0" applyFont="1" applyFill="1" applyBorder="1" applyAlignment="1">
      <alignment horizontal="left" vertical="center"/>
    </xf>
    <xf numFmtId="0" fontId="46" fillId="26" borderId="45" xfId="0" applyFont="1" applyFill="1" applyBorder="1" applyAlignment="1">
      <alignment horizontal="left" vertical="center"/>
    </xf>
    <xf numFmtId="0" fontId="46" fillId="26" borderId="52" xfId="0" applyFont="1" applyFill="1" applyBorder="1" applyAlignment="1">
      <alignment horizontal="left" vertical="center"/>
    </xf>
    <xf numFmtId="0" fontId="46" fillId="26" borderId="23" xfId="0" applyFont="1" applyFill="1" applyBorder="1" applyAlignment="1">
      <alignment horizontal="left" vertical="center"/>
    </xf>
    <xf numFmtId="0" fontId="46" fillId="26" borderId="22" xfId="0" applyFont="1" applyFill="1" applyBorder="1" applyAlignment="1">
      <alignment horizontal="left" vertical="center"/>
    </xf>
    <xf numFmtId="0" fontId="46" fillId="26" borderId="37" xfId="0" applyFont="1" applyFill="1" applyBorder="1" applyAlignment="1">
      <alignment horizontal="left" vertical="center"/>
    </xf>
    <xf numFmtId="0" fontId="46" fillId="26" borderId="32" xfId="0" applyFont="1" applyFill="1" applyBorder="1" applyAlignment="1">
      <alignment horizontal="left" vertical="center"/>
    </xf>
    <xf numFmtId="0" fontId="46" fillId="26" borderId="61" xfId="0" applyFont="1" applyFill="1" applyBorder="1" applyAlignment="1">
      <alignment horizontal="left" vertical="center"/>
    </xf>
    <xf numFmtId="0" fontId="51" fillId="26" borderId="51" xfId="0" applyFont="1" applyFill="1" applyBorder="1" applyAlignment="1">
      <alignment horizontal="center" vertical="center"/>
    </xf>
    <xf numFmtId="0" fontId="45" fillId="26" borderId="58" xfId="0" applyFont="1" applyFill="1" applyBorder="1" applyAlignment="1">
      <alignment horizontal="center"/>
    </xf>
    <xf numFmtId="0" fontId="45" fillId="26" borderId="20" xfId="0" applyFont="1" applyFill="1" applyBorder="1" applyAlignment="1">
      <alignment horizontal="center"/>
    </xf>
    <xf numFmtId="0" fontId="45" fillId="26" borderId="40" xfId="0" applyFont="1" applyFill="1" applyBorder="1" applyAlignment="1">
      <alignment horizontal="center"/>
    </xf>
    <xf numFmtId="0" fontId="45" fillId="26" borderId="39" xfId="0" applyFont="1" applyFill="1" applyBorder="1" applyAlignment="1">
      <alignment horizontal="center"/>
    </xf>
    <xf numFmtId="0" fontId="45" fillId="26" borderId="49" xfId="0" applyFont="1" applyFill="1" applyBorder="1" applyAlignment="1">
      <alignment horizontal="center" vertical="center"/>
    </xf>
    <xf numFmtId="0" fontId="45" fillId="26" borderId="50" xfId="0" applyFont="1" applyFill="1" applyBorder="1" applyAlignment="1">
      <alignment horizontal="center" vertical="center"/>
    </xf>
    <xf numFmtId="0" fontId="51" fillId="26" borderId="37" xfId="0" applyFont="1" applyFill="1" applyBorder="1" applyAlignment="1">
      <alignment horizontal="left" vertical="center" wrapText="1"/>
    </xf>
    <xf numFmtId="0" fontId="51" fillId="26" borderId="38" xfId="0" applyFont="1" applyFill="1" applyBorder="1" applyAlignment="1">
      <alignment horizontal="left" vertical="center" wrapText="1"/>
    </xf>
    <xf numFmtId="0" fontId="51" fillId="26" borderId="33" xfId="0" applyFont="1" applyFill="1" applyBorder="1" applyAlignment="1">
      <alignment horizontal="left" vertical="center" wrapText="1"/>
    </xf>
    <xf numFmtId="0" fontId="51" fillId="26" borderId="36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X82"/>
  <sheetViews>
    <sheetView showGridLines="0" tabSelected="1" zoomScale="85" zoomScaleNormal="85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P16" sqref="P16"/>
    </sheetView>
  </sheetViews>
  <sheetFormatPr defaultColWidth="9.140625" defaultRowHeight="14.25" outlineLevelRow="1"/>
  <cols>
    <col min="1" max="4" width="3.140625" style="11" customWidth="1"/>
    <col min="5" max="5" width="35.140625" style="11" customWidth="1"/>
    <col min="6" max="6" width="30.140625" style="11" customWidth="1"/>
    <col min="7" max="7" width="12.85546875" style="11" customWidth="1"/>
    <col min="8" max="13" width="10.7109375" style="11" customWidth="1"/>
    <col min="14" max="14" width="5.140625" style="11" customWidth="1"/>
    <col min="15" max="16384" width="9.140625" style="11"/>
  </cols>
  <sheetData>
    <row r="1" spans="2:21" ht="22.5" customHeight="1" thickBot="1">
      <c r="B1" s="10"/>
    </row>
    <row r="2" spans="2:21" ht="30" customHeight="1" thickBot="1">
      <c r="B2" s="292" t="str">
        <f>" "&amp;H3&amp;"hlavných makroekonomických ukazovateľov"</f>
        <v xml:space="preserve"> Jarná strednodobá predikcia (P1Q-2023) hlavných makroekonomických ukazovateľov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4"/>
    </row>
    <row r="3" spans="2:21" ht="30" customHeight="1">
      <c r="B3" s="284" t="s">
        <v>27</v>
      </c>
      <c r="C3" s="285"/>
      <c r="D3" s="285"/>
      <c r="E3" s="286"/>
      <c r="F3" s="290" t="s">
        <v>62</v>
      </c>
      <c r="G3" s="283" t="s">
        <v>32</v>
      </c>
      <c r="H3" s="298" t="s">
        <v>203</v>
      </c>
      <c r="I3" s="299"/>
      <c r="J3" s="300"/>
      <c r="K3" s="295" t="s">
        <v>205</v>
      </c>
      <c r="L3" s="296"/>
      <c r="M3" s="297"/>
    </row>
    <row r="4" spans="2:21">
      <c r="B4" s="287"/>
      <c r="C4" s="288"/>
      <c r="D4" s="288"/>
      <c r="E4" s="289"/>
      <c r="F4" s="291"/>
      <c r="G4" s="12">
        <v>2022</v>
      </c>
      <c r="H4" s="13">
        <v>2023</v>
      </c>
      <c r="I4" s="13">
        <v>2024</v>
      </c>
      <c r="J4" s="14">
        <v>2025</v>
      </c>
      <c r="K4" s="12">
        <v>2023</v>
      </c>
      <c r="L4" s="12">
        <v>2024</v>
      </c>
      <c r="M4" s="15">
        <v>2025</v>
      </c>
    </row>
    <row r="5" spans="2:21" ht="15" thickBot="1">
      <c r="B5" s="16" t="s">
        <v>11</v>
      </c>
      <c r="C5" s="17"/>
      <c r="D5" s="17"/>
      <c r="E5" s="18"/>
      <c r="F5" s="19"/>
      <c r="G5" s="20"/>
      <c r="H5" s="21"/>
      <c r="I5" s="21"/>
      <c r="J5" s="211"/>
      <c r="K5" s="21"/>
      <c r="L5" s="21"/>
      <c r="M5" s="22"/>
    </row>
    <row r="6" spans="2:21" ht="15">
      <c r="B6" s="23"/>
      <c r="C6" s="24" t="s">
        <v>63</v>
      </c>
      <c r="D6" s="24"/>
      <c r="E6" s="25"/>
      <c r="F6" s="26" t="s">
        <v>160</v>
      </c>
      <c r="G6" s="27">
        <v>12.126487883973056</v>
      </c>
      <c r="H6" s="28">
        <v>10.504303062999966</v>
      </c>
      <c r="I6" s="28">
        <v>6.735941605224923</v>
      </c>
      <c r="J6" s="166">
        <v>4.8434141747247139</v>
      </c>
      <c r="K6" s="28">
        <v>0.5</v>
      </c>
      <c r="L6" s="28">
        <v>-2</v>
      </c>
      <c r="M6" s="30">
        <v>1.2</v>
      </c>
      <c r="O6"/>
      <c r="P6"/>
      <c r="Q6"/>
      <c r="R6"/>
      <c r="S6"/>
      <c r="T6"/>
      <c r="U6"/>
    </row>
    <row r="7" spans="2:21" ht="15">
      <c r="B7" s="23"/>
      <c r="C7" s="24" t="s">
        <v>64</v>
      </c>
      <c r="D7" s="24"/>
      <c r="E7" s="25"/>
      <c r="F7" s="26" t="s">
        <v>160</v>
      </c>
      <c r="G7" s="27">
        <v>12.768744774643096</v>
      </c>
      <c r="H7" s="28">
        <v>10.611089038157644</v>
      </c>
      <c r="I7" s="28">
        <v>6.5935217995717039</v>
      </c>
      <c r="J7" s="166">
        <v>4.8777588767837727</v>
      </c>
      <c r="K7" s="28">
        <v>0.5</v>
      </c>
      <c r="L7" s="28">
        <v>-2.2999999999999998</v>
      </c>
      <c r="M7" s="30">
        <v>1.1000000000000001</v>
      </c>
      <c r="O7"/>
      <c r="P7"/>
      <c r="Q7"/>
      <c r="R7"/>
      <c r="S7"/>
      <c r="T7"/>
      <c r="U7"/>
    </row>
    <row r="8" spans="2:21">
      <c r="B8" s="23"/>
      <c r="C8" s="24" t="s">
        <v>16</v>
      </c>
      <c r="D8" s="24"/>
      <c r="E8" s="25"/>
      <c r="F8" s="26" t="s">
        <v>160</v>
      </c>
      <c r="G8" s="32">
        <v>7.5504396108605931</v>
      </c>
      <c r="H8" s="33">
        <v>9.1308952478561594</v>
      </c>
      <c r="I8" s="33">
        <v>4.0191564446809309</v>
      </c>
      <c r="J8" s="212">
        <v>2.9232744374542534</v>
      </c>
      <c r="K8" s="28">
        <v>-0.30000000000000071</v>
      </c>
      <c r="L8" s="28">
        <v>-0.70000000000000018</v>
      </c>
      <c r="M8" s="30">
        <v>0.39999999999999991</v>
      </c>
    </row>
    <row r="9" spans="2:21" ht="3.75" customHeight="1">
      <c r="B9" s="23"/>
      <c r="C9" s="24"/>
      <c r="D9" s="24"/>
      <c r="E9" s="25"/>
      <c r="F9" s="26"/>
      <c r="G9" s="32"/>
      <c r="H9" s="33"/>
      <c r="I9" s="33"/>
      <c r="J9" s="212"/>
      <c r="K9" s="33"/>
      <c r="L9" s="33"/>
      <c r="M9" s="34"/>
    </row>
    <row r="10" spans="2:21" ht="15" thickBot="1">
      <c r="B10" s="16" t="s">
        <v>26</v>
      </c>
      <c r="C10" s="17"/>
      <c r="D10" s="17"/>
      <c r="E10" s="18"/>
      <c r="F10" s="19"/>
      <c r="G10" s="35"/>
      <c r="H10" s="36"/>
      <c r="I10" s="36"/>
      <c r="J10" s="213"/>
      <c r="K10" s="36"/>
      <c r="L10" s="36"/>
      <c r="M10" s="37"/>
    </row>
    <row r="11" spans="2:21">
      <c r="B11" s="23"/>
      <c r="C11" s="24" t="s">
        <v>0</v>
      </c>
      <c r="D11" s="24"/>
      <c r="E11" s="25"/>
      <c r="F11" s="26" t="s">
        <v>161</v>
      </c>
      <c r="G11" s="32">
        <v>1.6687034022652369</v>
      </c>
      <c r="H11" s="33">
        <v>1.3216131626982559</v>
      </c>
      <c r="I11" s="33">
        <v>3.1689726191370511</v>
      </c>
      <c r="J11" s="212">
        <v>2.9535856838235617</v>
      </c>
      <c r="K11" s="28">
        <v>-0.30000000000000004</v>
      </c>
      <c r="L11" s="28">
        <v>0.30000000000000027</v>
      </c>
      <c r="M11" s="30">
        <v>0.5</v>
      </c>
    </row>
    <row r="12" spans="2:21">
      <c r="B12" s="23"/>
      <c r="C12" s="24"/>
      <c r="D12" s="24" t="s">
        <v>109</v>
      </c>
      <c r="E12" s="25"/>
      <c r="F12" s="26" t="s">
        <v>161</v>
      </c>
      <c r="G12" s="32">
        <v>5.1415565347356704</v>
      </c>
      <c r="H12" s="33">
        <v>0.68379864043910743</v>
      </c>
      <c r="I12" s="33">
        <v>0.8722939527218756</v>
      </c>
      <c r="J12" s="212">
        <v>1.3392506447579251</v>
      </c>
      <c r="K12" s="28">
        <v>0</v>
      </c>
      <c r="L12" s="28">
        <v>0.20000000000000007</v>
      </c>
      <c r="M12" s="30">
        <v>-9.9999999999999867E-2</v>
      </c>
    </row>
    <row r="13" spans="2:21">
      <c r="B13" s="23"/>
      <c r="C13" s="24"/>
      <c r="D13" s="24" t="s">
        <v>28</v>
      </c>
      <c r="E13" s="25"/>
      <c r="F13" s="26" t="s">
        <v>161</v>
      </c>
      <c r="G13" s="32">
        <v>-3.1611342021813869</v>
      </c>
      <c r="H13" s="33">
        <v>-0.62934759309953847</v>
      </c>
      <c r="I13" s="33">
        <v>0.55112236675221027</v>
      </c>
      <c r="J13" s="212">
        <v>2.7748131597325596</v>
      </c>
      <c r="K13" s="28">
        <v>0.20000000000000007</v>
      </c>
      <c r="L13" s="28">
        <v>9.9999999999999978E-2</v>
      </c>
      <c r="M13" s="30">
        <v>9.9999999999999645E-2</v>
      </c>
    </row>
    <row r="14" spans="2:21">
      <c r="B14" s="23"/>
      <c r="C14" s="24"/>
      <c r="D14" s="24" t="s">
        <v>1</v>
      </c>
      <c r="E14" s="25"/>
      <c r="F14" s="26" t="s">
        <v>161</v>
      </c>
      <c r="G14" s="32">
        <v>6.4901238958788241</v>
      </c>
      <c r="H14" s="33">
        <v>9.0215806847102158</v>
      </c>
      <c r="I14" s="33">
        <v>3.8203623125895803</v>
      </c>
      <c r="J14" s="212">
        <v>3.5890121916953603</v>
      </c>
      <c r="K14" s="28">
        <v>2.2000000000000002</v>
      </c>
      <c r="L14" s="28">
        <v>0.39999999999999991</v>
      </c>
      <c r="M14" s="30">
        <v>1.3000000000000003</v>
      </c>
    </row>
    <row r="15" spans="2:21">
      <c r="B15" s="23"/>
      <c r="C15" s="24"/>
      <c r="D15" s="24" t="s">
        <v>29</v>
      </c>
      <c r="E15" s="25"/>
      <c r="F15" s="26" t="s">
        <v>161</v>
      </c>
      <c r="G15" s="32">
        <v>1.1539295311419124</v>
      </c>
      <c r="H15" s="33">
        <v>4.9622857806097045</v>
      </c>
      <c r="I15" s="33">
        <v>6.4923245129260465</v>
      </c>
      <c r="J15" s="212">
        <v>3.9431900674887572</v>
      </c>
      <c r="K15" s="28">
        <v>1.6</v>
      </c>
      <c r="L15" s="28">
        <v>-1.2000000000000002</v>
      </c>
      <c r="M15" s="30">
        <v>-0.19999999999999973</v>
      </c>
    </row>
    <row r="16" spans="2:21">
      <c r="B16" s="23"/>
      <c r="C16" s="24"/>
      <c r="D16" s="24" t="s">
        <v>30</v>
      </c>
      <c r="E16" s="25"/>
      <c r="F16" s="26" t="s">
        <v>161</v>
      </c>
      <c r="G16" s="32">
        <v>3.3277760938371159</v>
      </c>
      <c r="H16" s="33">
        <v>4.9277421306436224</v>
      </c>
      <c r="I16" s="33">
        <v>4.6562608831422807</v>
      </c>
      <c r="J16" s="212">
        <v>3.1294995270582291</v>
      </c>
      <c r="K16" s="28">
        <v>2.5000000000000004</v>
      </c>
      <c r="L16" s="28">
        <v>-1.5</v>
      </c>
      <c r="M16" s="30">
        <v>-0.39999999999999991</v>
      </c>
    </row>
    <row r="17" spans="2:24">
      <c r="B17" s="23"/>
      <c r="C17" s="24"/>
      <c r="D17" s="24" t="s">
        <v>31</v>
      </c>
      <c r="E17" s="25"/>
      <c r="F17" s="26" t="s">
        <v>163</v>
      </c>
      <c r="G17" s="38">
        <v>713.4601361293353</v>
      </c>
      <c r="H17" s="39">
        <v>779.19819272193126</v>
      </c>
      <c r="I17" s="39">
        <v>2521.5562447784541</v>
      </c>
      <c r="J17" s="214">
        <v>3405.6397726514188</v>
      </c>
      <c r="K17" s="122">
        <v>-2198.1000000000004</v>
      </c>
      <c r="L17" s="122">
        <v>-2041.4</v>
      </c>
      <c r="M17" s="123">
        <v>-1900.0000000000005</v>
      </c>
    </row>
    <row r="18" spans="2:24">
      <c r="B18" s="23"/>
      <c r="C18" s="24" t="s">
        <v>12</v>
      </c>
      <c r="D18" s="24"/>
      <c r="E18" s="25"/>
      <c r="F18" s="26" t="s">
        <v>164</v>
      </c>
      <c r="G18" s="32">
        <v>1.4230202572608519</v>
      </c>
      <c r="H18" s="33">
        <v>0.25630029153774769</v>
      </c>
      <c r="I18" s="33">
        <v>-7.5416575463263524E-2</v>
      </c>
      <c r="J18" s="212">
        <v>0.58140722232656872</v>
      </c>
      <c r="K18" s="122">
        <v>-0.10000000000000003</v>
      </c>
      <c r="L18" s="122">
        <v>-0.2</v>
      </c>
      <c r="M18" s="123">
        <v>0.19999999999999996</v>
      </c>
    </row>
    <row r="19" spans="2:24">
      <c r="B19" s="23"/>
      <c r="C19" s="24" t="s">
        <v>0</v>
      </c>
      <c r="D19" s="24"/>
      <c r="E19" s="25"/>
      <c r="F19" s="26" t="s">
        <v>165</v>
      </c>
      <c r="G19" s="38">
        <v>107730.08899999998</v>
      </c>
      <c r="H19" s="39">
        <v>119120.5890205625</v>
      </c>
      <c r="I19" s="39">
        <v>127834.84979134331</v>
      </c>
      <c r="J19" s="214">
        <v>135457.89951836158</v>
      </c>
      <c r="K19" s="122">
        <v>-466.09999999999127</v>
      </c>
      <c r="L19" s="122">
        <v>-1017.3999999999942</v>
      </c>
      <c r="M19" s="123">
        <v>57.5</v>
      </c>
    </row>
    <row r="20" spans="2:24" ht="3.75" customHeight="1">
      <c r="B20" s="23"/>
      <c r="C20" s="24"/>
      <c r="D20" s="24"/>
      <c r="E20" s="25"/>
      <c r="F20" s="26"/>
      <c r="G20" s="40"/>
      <c r="H20" s="41"/>
      <c r="I20" s="41"/>
      <c r="J20" s="26"/>
      <c r="K20" s="33"/>
      <c r="L20" s="33"/>
      <c r="M20" s="34"/>
    </row>
    <row r="21" spans="2:24" ht="15" thickBot="1">
      <c r="B21" s="16" t="s">
        <v>7</v>
      </c>
      <c r="C21" s="17"/>
      <c r="D21" s="17"/>
      <c r="E21" s="18"/>
      <c r="F21" s="19"/>
      <c r="G21" s="42"/>
      <c r="H21" s="43"/>
      <c r="I21" s="43"/>
      <c r="J21" s="19"/>
      <c r="K21" s="36"/>
      <c r="L21" s="36"/>
      <c r="M21" s="37"/>
    </row>
    <row r="22" spans="2:24">
      <c r="B22" s="23"/>
      <c r="C22" s="24" t="s">
        <v>10</v>
      </c>
      <c r="D22" s="24"/>
      <c r="E22" s="25"/>
      <c r="F22" s="26" t="s">
        <v>166</v>
      </c>
      <c r="G22" s="38">
        <v>2427.29675</v>
      </c>
      <c r="H22" s="39">
        <v>2439.6756111596414</v>
      </c>
      <c r="I22" s="39">
        <v>2452.3148663157094</v>
      </c>
      <c r="J22" s="214">
        <v>2457.5602001668331</v>
      </c>
      <c r="K22" s="50">
        <v>15.599999999999909</v>
      </c>
      <c r="L22" s="50">
        <v>20.900000000000091</v>
      </c>
      <c r="M22" s="220">
        <v>24.299999999999727</v>
      </c>
    </row>
    <row r="23" spans="2:24">
      <c r="B23" s="23"/>
      <c r="C23" s="24" t="s">
        <v>191</v>
      </c>
      <c r="D23" s="24"/>
      <c r="E23" s="25"/>
      <c r="F23" s="26" t="s">
        <v>169</v>
      </c>
      <c r="G23" s="32">
        <v>1.7684028873620861</v>
      </c>
      <c r="H23" s="33">
        <v>0.50998548733861071</v>
      </c>
      <c r="I23" s="33">
        <v>0.51807113610730937</v>
      </c>
      <c r="J23" s="212">
        <v>0.21389316368676248</v>
      </c>
      <c r="K23" s="50">
        <v>0.4</v>
      </c>
      <c r="L23" s="50">
        <v>0.2</v>
      </c>
      <c r="M23" s="220">
        <v>0.1</v>
      </c>
    </row>
    <row r="24" spans="2:24" ht="16.5">
      <c r="B24" s="23"/>
      <c r="C24" s="24" t="s">
        <v>33</v>
      </c>
      <c r="D24" s="24"/>
      <c r="E24" s="25"/>
      <c r="F24" s="26" t="s">
        <v>167</v>
      </c>
      <c r="G24" s="44">
        <v>170.40499999999994</v>
      </c>
      <c r="H24" s="45">
        <v>167.78752977950037</v>
      </c>
      <c r="I24" s="45">
        <v>153.304888931476</v>
      </c>
      <c r="J24" s="215">
        <v>141.56454626577494</v>
      </c>
      <c r="K24" s="50">
        <v>-15.199999999999989</v>
      </c>
      <c r="L24" s="50">
        <v>-15.5</v>
      </c>
      <c r="M24" s="220">
        <v>-14.900000000000006</v>
      </c>
    </row>
    <row r="25" spans="2:24">
      <c r="B25" s="23"/>
      <c r="C25" s="24" t="s">
        <v>8</v>
      </c>
      <c r="D25" s="24"/>
      <c r="E25" s="25"/>
      <c r="F25" s="26" t="s">
        <v>168</v>
      </c>
      <c r="G25" s="32">
        <v>6.1422021803550866</v>
      </c>
      <c r="H25" s="33">
        <v>6.0529281307086631</v>
      </c>
      <c r="I25" s="33">
        <v>5.5476205081373502</v>
      </c>
      <c r="J25" s="212">
        <v>5.1418507609203781</v>
      </c>
      <c r="K25" s="50">
        <v>-0.5</v>
      </c>
      <c r="L25" s="50">
        <v>-0.59999999999999964</v>
      </c>
      <c r="M25" s="220">
        <v>-0.60000000000000053</v>
      </c>
    </row>
    <row r="26" spans="2:24" ht="16.5">
      <c r="B26" s="23"/>
      <c r="C26" s="24" t="s">
        <v>115</v>
      </c>
      <c r="D26" s="24"/>
      <c r="E26" s="25"/>
      <c r="F26" s="26" t="s">
        <v>168</v>
      </c>
      <c r="G26" s="32">
        <v>6.4615526503269543</v>
      </c>
      <c r="H26" s="33">
        <v>6.2634658205984861</v>
      </c>
      <c r="I26" s="33">
        <v>6.173906454508832</v>
      </c>
      <c r="J26" s="212">
        <v>6.1334147162878931</v>
      </c>
      <c r="K26" s="50">
        <v>-0.10000000000000053</v>
      </c>
      <c r="L26" s="50">
        <v>-9.9999999999999645E-2</v>
      </c>
      <c r="M26" s="220">
        <v>-0.20000000000000018</v>
      </c>
    </row>
    <row r="27" spans="2:24" ht="16.5">
      <c r="B27" s="23"/>
      <c r="C27" s="24" t="s">
        <v>116</v>
      </c>
      <c r="D27" s="24"/>
      <c r="E27" s="25"/>
      <c r="F27" s="26" t="s">
        <v>160</v>
      </c>
      <c r="G27" s="32">
        <v>-9.7967033252132296E-2</v>
      </c>
      <c r="H27" s="33">
        <v>0.80750949413072703</v>
      </c>
      <c r="I27" s="33">
        <v>2.637238710480446</v>
      </c>
      <c r="J27" s="212">
        <v>2.7338450125491818</v>
      </c>
      <c r="K27" s="50">
        <v>-0.7</v>
      </c>
      <c r="L27" s="50">
        <v>0</v>
      </c>
      <c r="M27" s="220">
        <v>0.20000000000000018</v>
      </c>
    </row>
    <row r="28" spans="2:24" ht="16.5">
      <c r="B28" s="23"/>
      <c r="C28" s="24" t="s">
        <v>117</v>
      </c>
      <c r="D28" s="24"/>
      <c r="E28" s="25"/>
      <c r="F28" s="26" t="s">
        <v>160</v>
      </c>
      <c r="G28" s="32">
        <v>7.4450756359241836</v>
      </c>
      <c r="H28" s="33">
        <v>10.01213758801245</v>
      </c>
      <c r="I28" s="33">
        <v>6.7623899047553095</v>
      </c>
      <c r="J28" s="212">
        <v>5.7370372424148997</v>
      </c>
      <c r="K28" s="50">
        <v>-1.0999999999999996</v>
      </c>
      <c r="L28" s="50">
        <v>-0.60000000000000053</v>
      </c>
      <c r="M28" s="220">
        <v>0.70000000000000018</v>
      </c>
    </row>
    <row r="29" spans="2:24">
      <c r="B29" s="23"/>
      <c r="C29" s="46" t="s">
        <v>74</v>
      </c>
      <c r="D29" s="46"/>
      <c r="E29" s="47"/>
      <c r="F29" s="48" t="s">
        <v>169</v>
      </c>
      <c r="G29" s="32">
        <v>6.5302495009434551</v>
      </c>
      <c r="H29" s="33">
        <v>10.058210792079294</v>
      </c>
      <c r="I29" s="33">
        <v>9.4041610488137621</v>
      </c>
      <c r="J29" s="212">
        <v>6.5612333591772227</v>
      </c>
      <c r="K29" s="50">
        <v>-0.59999999999999964</v>
      </c>
      <c r="L29" s="50">
        <v>-0.69999999999999929</v>
      </c>
      <c r="M29" s="220">
        <v>0.59999999999999964</v>
      </c>
    </row>
    <row r="30" spans="2:24" ht="16.5">
      <c r="B30" s="23"/>
      <c r="C30" s="24" t="s">
        <v>118</v>
      </c>
      <c r="D30" s="24"/>
      <c r="E30" s="25"/>
      <c r="F30" s="26" t="s">
        <v>160</v>
      </c>
      <c r="G30" s="49">
        <v>7.1399338712736551</v>
      </c>
      <c r="H30" s="231">
        <v>10.235570534167465</v>
      </c>
      <c r="I30" s="231">
        <v>9.2265954508388148</v>
      </c>
      <c r="J30" s="216">
        <v>6.4147811911666963</v>
      </c>
      <c r="K30" s="231">
        <v>-0.40429546271627714</v>
      </c>
      <c r="L30" s="231">
        <v>-0.6386234037257168</v>
      </c>
      <c r="M30" s="220">
        <v>0.59720452738143592</v>
      </c>
      <c r="Q30" s="31"/>
      <c r="R30" s="31"/>
      <c r="S30" s="31"/>
      <c r="T30" s="31"/>
      <c r="U30" s="31"/>
      <c r="V30" s="31"/>
      <c r="W30" s="31"/>
    </row>
    <row r="31" spans="2:24" ht="16.5">
      <c r="B31" s="23"/>
      <c r="C31" s="24" t="s">
        <v>119</v>
      </c>
      <c r="D31" s="24"/>
      <c r="E31" s="25"/>
      <c r="F31" s="26" t="s">
        <v>160</v>
      </c>
      <c r="G31" s="49">
        <v>-4.9925062911135143</v>
      </c>
      <c r="H31" s="231">
        <v>-0.37986571787257617</v>
      </c>
      <c r="I31" s="231">
        <v>2.3860447257265633</v>
      </c>
      <c r="J31" s="216">
        <v>1.4697400761626938</v>
      </c>
      <c r="K31" s="231">
        <v>-0.85548193277894313</v>
      </c>
      <c r="L31" s="231">
        <v>0.60726632978402506</v>
      </c>
      <c r="M31" s="220">
        <v>-0.4884370322551348</v>
      </c>
      <c r="P31" s="31"/>
      <c r="Q31" s="31"/>
      <c r="R31" s="31"/>
      <c r="S31" s="31"/>
      <c r="T31" s="31"/>
      <c r="U31" s="31"/>
      <c r="V31" s="31"/>
      <c r="W31" s="31"/>
      <c r="X31" s="31"/>
    </row>
    <row r="32" spans="2:24" ht="4.3499999999999996" customHeight="1">
      <c r="B32" s="23"/>
      <c r="C32" s="24"/>
      <c r="D32" s="24"/>
      <c r="E32" s="25"/>
      <c r="F32" s="25"/>
      <c r="G32" s="40"/>
      <c r="H32" s="41"/>
      <c r="I32" s="41"/>
      <c r="J32" s="26"/>
      <c r="K32" s="33"/>
      <c r="L32" s="33"/>
      <c r="M32" s="34"/>
      <c r="S32" s="31"/>
      <c r="T32" s="31"/>
      <c r="U32" s="31"/>
    </row>
    <row r="33" spans="2:17" ht="15" thickBot="1">
      <c r="B33" s="16" t="s">
        <v>110</v>
      </c>
      <c r="C33" s="17"/>
      <c r="D33" s="17"/>
      <c r="E33" s="18"/>
      <c r="F33" s="18"/>
      <c r="G33" s="42"/>
      <c r="H33" s="43"/>
      <c r="I33" s="43"/>
      <c r="J33" s="19"/>
      <c r="K33" s="36"/>
      <c r="L33" s="36"/>
      <c r="M33" s="37"/>
    </row>
    <row r="34" spans="2:17">
      <c r="B34" s="23"/>
      <c r="C34" s="24" t="s">
        <v>9</v>
      </c>
      <c r="D34" s="24"/>
      <c r="E34" s="25"/>
      <c r="F34" s="26" t="s">
        <v>161</v>
      </c>
      <c r="G34" s="49">
        <v>-0.26653743098859195</v>
      </c>
      <c r="H34" s="50">
        <v>0.86351174327377578</v>
      </c>
      <c r="I34" s="50">
        <v>1.5285890112820795</v>
      </c>
      <c r="J34" s="216">
        <v>1.1718451022636032</v>
      </c>
      <c r="K34" s="28">
        <v>-0.29999999999999993</v>
      </c>
      <c r="L34" s="28">
        <v>0.7</v>
      </c>
      <c r="M34" s="30">
        <v>-0.60000000000000009</v>
      </c>
      <c r="N34" s="31"/>
      <c r="O34" s="31"/>
      <c r="P34" s="31"/>
      <c r="Q34" s="31"/>
    </row>
    <row r="35" spans="2:17" ht="16.5">
      <c r="B35" s="23"/>
      <c r="C35" s="24" t="s">
        <v>120</v>
      </c>
      <c r="D35" s="24"/>
      <c r="E35" s="25"/>
      <c r="F35" s="26" t="s">
        <v>170</v>
      </c>
      <c r="G35" s="49">
        <v>5.6723854924726735</v>
      </c>
      <c r="H35" s="50">
        <v>5.9483283031669609</v>
      </c>
      <c r="I35" s="50">
        <v>6.55629151718919</v>
      </c>
      <c r="J35" s="216">
        <v>6.4016734542742091</v>
      </c>
      <c r="K35" s="28">
        <v>-0.19999999999999929</v>
      </c>
      <c r="L35" s="28">
        <v>0.39999999999999947</v>
      </c>
      <c r="M35" s="30">
        <v>-9.9999999999999645E-2</v>
      </c>
      <c r="N35" s="31"/>
      <c r="O35" s="31"/>
      <c r="P35" s="31"/>
      <c r="Q35" s="31"/>
    </row>
    <row r="36" spans="2:17" ht="4.3499999999999996" customHeight="1">
      <c r="B36" s="23"/>
      <c r="C36" s="24"/>
      <c r="D36" s="24"/>
      <c r="E36" s="25"/>
      <c r="F36" s="25"/>
      <c r="G36" s="40"/>
      <c r="H36" s="41"/>
      <c r="I36" s="41"/>
      <c r="J36" s="26"/>
      <c r="K36" s="33"/>
      <c r="L36" s="33"/>
      <c r="M36" s="34"/>
    </row>
    <row r="37" spans="2:17" ht="18" customHeight="1" thickBot="1">
      <c r="B37" s="16" t="s">
        <v>121</v>
      </c>
      <c r="C37" s="17"/>
      <c r="D37" s="17"/>
      <c r="E37" s="18"/>
      <c r="F37" s="18"/>
      <c r="G37" s="42"/>
      <c r="H37" s="43"/>
      <c r="I37" s="43"/>
      <c r="J37" s="19"/>
      <c r="K37" s="36"/>
      <c r="L37" s="36"/>
      <c r="M37" s="37"/>
    </row>
    <row r="38" spans="2:17">
      <c r="B38" s="51"/>
      <c r="C38" s="52" t="s">
        <v>91</v>
      </c>
      <c r="D38" s="52"/>
      <c r="E38" s="53"/>
      <c r="F38" s="54" t="s">
        <v>162</v>
      </c>
      <c r="G38" s="49">
        <v>40.716998372561541</v>
      </c>
      <c r="H38" s="50">
        <v>40.737727154653918</v>
      </c>
      <c r="I38" s="50">
        <v>39.571918746863396</v>
      </c>
      <c r="J38" s="216">
        <v>39.44940886744898</v>
      </c>
      <c r="K38" s="50">
        <v>-0.29592510240631498</v>
      </c>
      <c r="L38" s="50">
        <v>-9.1028508893387539E-2</v>
      </c>
      <c r="M38" s="220">
        <v>-9.535782266634385E-2</v>
      </c>
      <c r="N38" s="31"/>
    </row>
    <row r="39" spans="2:17">
      <c r="B39" s="51"/>
      <c r="C39" s="52" t="s">
        <v>92</v>
      </c>
      <c r="D39" s="52"/>
      <c r="E39" s="53"/>
      <c r="F39" s="54" t="s">
        <v>162</v>
      </c>
      <c r="G39" s="49">
        <v>44.007353104322583</v>
      </c>
      <c r="H39" s="50">
        <v>46.848584363065321</v>
      </c>
      <c r="I39" s="50">
        <v>46.143778009463624</v>
      </c>
      <c r="J39" s="216">
        <v>44.356932884557793</v>
      </c>
      <c r="K39" s="50">
        <v>-8.3452699880247394E-2</v>
      </c>
      <c r="L39" s="50">
        <v>1.0116915335382615</v>
      </c>
      <c r="M39" s="220">
        <v>0.15127814052740973</v>
      </c>
      <c r="N39" s="31"/>
    </row>
    <row r="40" spans="2:17" ht="16.5">
      <c r="B40" s="51"/>
      <c r="C40" s="52" t="s">
        <v>122</v>
      </c>
      <c r="D40" s="52"/>
      <c r="E40" s="53"/>
      <c r="F40" s="54" t="s">
        <v>162</v>
      </c>
      <c r="G40" s="49">
        <v>-3.2903547317610431</v>
      </c>
      <c r="H40" s="50">
        <v>-6.110857208411403</v>
      </c>
      <c r="I40" s="50">
        <v>-6.5718592626002197</v>
      </c>
      <c r="J40" s="216">
        <v>-4.907524017108809</v>
      </c>
      <c r="K40" s="50">
        <v>-0.21247240252606225</v>
      </c>
      <c r="L40" s="50">
        <v>-1.1027200424316375</v>
      </c>
      <c r="M40" s="220">
        <v>-0.24663596319375181</v>
      </c>
      <c r="N40" s="31"/>
    </row>
    <row r="41" spans="2:17">
      <c r="B41" s="51"/>
      <c r="C41" s="52" t="s">
        <v>103</v>
      </c>
      <c r="D41" s="52"/>
      <c r="E41" s="53"/>
      <c r="F41" s="55" t="s">
        <v>171</v>
      </c>
      <c r="G41" s="49">
        <v>0.43312823820580437</v>
      </c>
      <c r="H41" s="50">
        <v>0.1348683882025945</v>
      </c>
      <c r="I41" s="50">
        <v>-9.5670654647816988E-3</v>
      </c>
      <c r="J41" s="216">
        <v>0.15893710305718578</v>
      </c>
      <c r="K41" s="50">
        <v>-4.4584510779319686E-2</v>
      </c>
      <c r="L41" s="50">
        <v>-4.2995936658203782E-2</v>
      </c>
      <c r="M41" s="220">
        <v>4.3581526468194909E-2</v>
      </c>
      <c r="N41" s="31"/>
    </row>
    <row r="42" spans="2:17">
      <c r="B42" s="51"/>
      <c r="C42" s="52" t="s">
        <v>104</v>
      </c>
      <c r="D42" s="52"/>
      <c r="E42" s="53"/>
      <c r="F42" s="55" t="s">
        <v>171</v>
      </c>
      <c r="G42" s="49">
        <v>-4.1398012002432623</v>
      </c>
      <c r="H42" s="50">
        <v>-6.4501403011114711</v>
      </c>
      <c r="I42" s="50">
        <v>-6.6272197189574316</v>
      </c>
      <c r="J42" s="216">
        <v>-5.0875008676485587</v>
      </c>
      <c r="K42" s="50">
        <v>-0.10722286952765447</v>
      </c>
      <c r="L42" s="50">
        <v>-0.961674165203104</v>
      </c>
      <c r="M42" s="220">
        <v>-0.29020855408860591</v>
      </c>
      <c r="N42" s="31"/>
    </row>
    <row r="43" spans="2:17">
      <c r="B43" s="51"/>
      <c r="C43" s="52" t="s">
        <v>105</v>
      </c>
      <c r="D43" s="52"/>
      <c r="E43" s="53"/>
      <c r="F43" s="55" t="s">
        <v>171</v>
      </c>
      <c r="G43" s="49">
        <v>-2.6829307070899455</v>
      </c>
      <c r="H43" s="50">
        <v>-5.1829279531724586</v>
      </c>
      <c r="I43" s="50">
        <v>-5.380832633456845</v>
      </c>
      <c r="J43" s="216">
        <v>-3.7929989421228463</v>
      </c>
      <c r="K43" s="50">
        <v>-0.17989072873295786</v>
      </c>
      <c r="L43" s="50">
        <v>-1.0550136022545304</v>
      </c>
      <c r="M43" s="220">
        <v>-0.28435527614121003</v>
      </c>
      <c r="N43" s="31"/>
    </row>
    <row r="44" spans="2:17" ht="16.5">
      <c r="B44" s="51"/>
      <c r="C44" s="52" t="s">
        <v>123</v>
      </c>
      <c r="D44" s="52"/>
      <c r="E44" s="53"/>
      <c r="F44" s="55" t="s">
        <v>172</v>
      </c>
      <c r="G44" s="49">
        <v>1.7878061757558221</v>
      </c>
      <c r="H44" s="50">
        <v>-2.4999972460825131</v>
      </c>
      <c r="I44" s="50">
        <v>-0.19790468028438646</v>
      </c>
      <c r="J44" s="216">
        <v>1.5878336913339988</v>
      </c>
      <c r="K44" s="50">
        <v>-8.2066131650668339E-2</v>
      </c>
      <c r="L44" s="50">
        <v>-0.87512287352157259</v>
      </c>
      <c r="M44" s="220">
        <v>0.77065832611332041</v>
      </c>
      <c r="N44" s="31"/>
    </row>
    <row r="45" spans="2:17">
      <c r="B45" s="51"/>
      <c r="C45" s="52" t="s">
        <v>90</v>
      </c>
      <c r="D45" s="52"/>
      <c r="E45" s="53"/>
      <c r="F45" s="54" t="s">
        <v>162</v>
      </c>
      <c r="G45" s="49">
        <v>58.799147158784947</v>
      </c>
      <c r="H45" s="50">
        <v>58.878006440620908</v>
      </c>
      <c r="I45" s="50">
        <v>59.72458624271021</v>
      </c>
      <c r="J45" s="216">
        <v>59.903501502696898</v>
      </c>
      <c r="K45" s="50">
        <v>0.39725700902932459</v>
      </c>
      <c r="L45" s="50">
        <v>1.1126230097279333</v>
      </c>
      <c r="M45" s="220">
        <v>0.57498562304758138</v>
      </c>
      <c r="N45" s="31"/>
    </row>
    <row r="46" spans="2:17" ht="4.3499999999999996" customHeight="1">
      <c r="B46" s="23"/>
      <c r="C46" s="24"/>
      <c r="D46" s="24"/>
      <c r="E46" s="25"/>
      <c r="F46" s="25"/>
      <c r="G46" s="40"/>
      <c r="H46" s="41"/>
      <c r="I46" s="41"/>
      <c r="J46" s="26"/>
      <c r="K46" s="33"/>
      <c r="L46" s="33"/>
      <c r="M46" s="34"/>
      <c r="N46" s="31"/>
    </row>
    <row r="47" spans="2:17" ht="15" thickBot="1">
      <c r="B47" s="16" t="s">
        <v>13</v>
      </c>
      <c r="C47" s="17"/>
      <c r="D47" s="17"/>
      <c r="E47" s="18"/>
      <c r="F47" s="18"/>
      <c r="G47" s="42"/>
      <c r="H47" s="43"/>
      <c r="I47" s="43"/>
      <c r="J47" s="19"/>
      <c r="K47" s="36"/>
      <c r="L47" s="36"/>
      <c r="M47" s="37"/>
      <c r="N47" s="31"/>
    </row>
    <row r="48" spans="2:17">
      <c r="B48" s="23"/>
      <c r="C48" s="24" t="s">
        <v>78</v>
      </c>
      <c r="D48" s="24"/>
      <c r="E48" s="25"/>
      <c r="F48" s="26" t="s">
        <v>162</v>
      </c>
      <c r="G48" s="32">
        <v>-6.1531722469847852</v>
      </c>
      <c r="H48" s="33">
        <v>-2.6241444607027828</v>
      </c>
      <c r="I48" s="33">
        <v>-0.2788722649935933</v>
      </c>
      <c r="J48" s="212">
        <v>1.1221018361102093</v>
      </c>
      <c r="K48" s="28">
        <v>0.78846740351022238</v>
      </c>
      <c r="L48" s="28">
        <v>0.99847969533031655</v>
      </c>
      <c r="M48" s="30">
        <v>1.5077575102573026</v>
      </c>
      <c r="N48" s="31"/>
    </row>
    <row r="49" spans="2:14">
      <c r="B49" s="23"/>
      <c r="C49" s="24" t="s">
        <v>65</v>
      </c>
      <c r="D49" s="24"/>
      <c r="E49" s="25"/>
      <c r="F49" s="26" t="s">
        <v>162</v>
      </c>
      <c r="G49" s="49">
        <v>-8.1727855916345593</v>
      </c>
      <c r="H49" s="50">
        <v>-4.1596688914923723</v>
      </c>
      <c r="I49" s="50">
        <v>-2.2471418540922157</v>
      </c>
      <c r="J49" s="216">
        <v>-0.75782759500818619</v>
      </c>
      <c r="K49" s="28">
        <v>0.59303390617928908</v>
      </c>
      <c r="L49" s="28">
        <v>0.8670558248648752</v>
      </c>
      <c r="M49" s="30">
        <v>1.3796632230855419</v>
      </c>
      <c r="N49" s="31"/>
    </row>
    <row r="50" spans="2:14" ht="3.75" customHeight="1">
      <c r="B50" s="23"/>
      <c r="C50" s="24"/>
      <c r="D50" s="24"/>
      <c r="E50" s="25"/>
      <c r="F50" s="25"/>
      <c r="G50" s="40"/>
      <c r="H50" s="41"/>
      <c r="I50" s="41"/>
      <c r="J50" s="26"/>
      <c r="K50" s="33"/>
      <c r="L50" s="33"/>
      <c r="M50" s="34"/>
      <c r="N50" s="31"/>
    </row>
    <row r="51" spans="2:14" ht="15" hidden="1" outlineLevel="1" thickBot="1">
      <c r="B51" s="16" t="s">
        <v>14</v>
      </c>
      <c r="C51" s="17"/>
      <c r="D51" s="17"/>
      <c r="E51" s="18"/>
      <c r="F51" s="18"/>
      <c r="G51" s="42"/>
      <c r="H51" s="43"/>
      <c r="I51" s="43"/>
      <c r="J51" s="19"/>
      <c r="K51" s="36"/>
      <c r="L51" s="36"/>
      <c r="M51" s="37"/>
      <c r="N51" s="31"/>
    </row>
    <row r="52" spans="2:14" hidden="1" outlineLevel="1">
      <c r="B52" s="23"/>
      <c r="C52" s="24" t="s">
        <v>34</v>
      </c>
      <c r="D52" s="24"/>
      <c r="E52" s="25"/>
      <c r="F52" s="26" t="s">
        <v>66</v>
      </c>
      <c r="G52" s="40"/>
      <c r="H52" s="41"/>
      <c r="I52" s="41"/>
      <c r="J52" s="26"/>
      <c r="K52" s="33"/>
      <c r="L52" s="33"/>
      <c r="M52" s="34"/>
      <c r="N52" s="31"/>
    </row>
    <row r="53" spans="2:14" hidden="1" outlineLevel="1">
      <c r="B53" s="23"/>
      <c r="C53" s="24" t="s">
        <v>15</v>
      </c>
      <c r="D53" s="24"/>
      <c r="E53" s="25"/>
      <c r="F53" s="54" t="s">
        <v>66</v>
      </c>
      <c r="G53" s="40"/>
      <c r="H53" s="41"/>
      <c r="I53" s="41"/>
      <c r="J53" s="26"/>
      <c r="K53" s="33"/>
      <c r="L53" s="33"/>
      <c r="M53" s="34"/>
      <c r="N53" s="31"/>
    </row>
    <row r="54" spans="2:14" ht="3.75" hidden="1" customHeight="1" collapsed="1" thickBot="1">
      <c r="B54" s="23"/>
      <c r="C54" s="24"/>
      <c r="D54" s="24"/>
      <c r="E54" s="25"/>
      <c r="F54" s="25"/>
      <c r="G54" s="40"/>
      <c r="H54" s="41"/>
      <c r="I54" s="41"/>
      <c r="J54" s="26"/>
      <c r="K54" s="33"/>
      <c r="L54" s="33"/>
      <c r="M54" s="34"/>
      <c r="N54" s="31"/>
    </row>
    <row r="55" spans="2:14" ht="15" thickBot="1">
      <c r="B55" s="16" t="s">
        <v>113</v>
      </c>
      <c r="C55" s="17"/>
      <c r="D55" s="17"/>
      <c r="E55" s="56"/>
      <c r="F55" s="18"/>
      <c r="G55" s="42"/>
      <c r="H55" s="43"/>
      <c r="I55" s="43"/>
      <c r="J55" s="19"/>
      <c r="K55" s="36"/>
      <c r="L55" s="36"/>
      <c r="M55" s="37"/>
      <c r="N55" s="33"/>
    </row>
    <row r="56" spans="2:14">
      <c r="B56" s="23"/>
      <c r="C56" s="24" t="s">
        <v>35</v>
      </c>
      <c r="D56" s="24"/>
      <c r="E56" s="25"/>
      <c r="F56" s="26" t="s">
        <v>160</v>
      </c>
      <c r="G56" s="32">
        <v>6.0207028919660814</v>
      </c>
      <c r="H56" s="33">
        <v>2.4315258694718409</v>
      </c>
      <c r="I56" s="33">
        <v>3.3204859811922773</v>
      </c>
      <c r="J56" s="212">
        <v>3.5740698677852549</v>
      </c>
      <c r="K56" s="57">
        <v>0.59999999999999987</v>
      </c>
      <c r="L56" s="58">
        <v>-0.10000000000000009</v>
      </c>
      <c r="M56" s="219">
        <v>0</v>
      </c>
      <c r="N56" s="31"/>
    </row>
    <row r="57" spans="2:14" ht="18" customHeight="1">
      <c r="B57" s="23"/>
      <c r="C57" s="24" t="s">
        <v>124</v>
      </c>
      <c r="D57" s="24"/>
      <c r="E57" s="25"/>
      <c r="F57" s="26" t="s">
        <v>173</v>
      </c>
      <c r="G57" s="59">
        <v>1.0534540280032449</v>
      </c>
      <c r="H57" s="60">
        <v>1.0635957692307692</v>
      </c>
      <c r="I57" s="60">
        <v>1.0615000000000001</v>
      </c>
      <c r="J57" s="217">
        <v>1.0615000000000001</v>
      </c>
      <c r="K57" s="33">
        <v>3.3</v>
      </c>
      <c r="L57" s="33">
        <v>3.1</v>
      </c>
      <c r="M57" s="34">
        <v>3.1</v>
      </c>
      <c r="N57" s="31"/>
    </row>
    <row r="58" spans="2:14" ht="18" customHeight="1">
      <c r="B58" s="23"/>
      <c r="C58" s="24" t="s">
        <v>125</v>
      </c>
      <c r="D58" s="24"/>
      <c r="E58" s="25"/>
      <c r="F58" s="26" t="s">
        <v>173</v>
      </c>
      <c r="G58" s="49">
        <v>103.66969017817915</v>
      </c>
      <c r="H58" s="50">
        <v>82.67279500843631</v>
      </c>
      <c r="I58" s="50">
        <v>77.950083333333339</v>
      </c>
      <c r="J58" s="216">
        <v>74.066000000000003</v>
      </c>
      <c r="K58" s="33">
        <v>-4.3</v>
      </c>
      <c r="L58" s="33">
        <v>-2.2000000000000002</v>
      </c>
      <c r="M58" s="34">
        <v>-2.5</v>
      </c>
      <c r="N58" s="31"/>
    </row>
    <row r="59" spans="2:14" ht="16.5">
      <c r="B59" s="23"/>
      <c r="C59" s="24" t="s">
        <v>126</v>
      </c>
      <c r="D59" s="24"/>
      <c r="E59" s="25"/>
      <c r="F59" s="26" t="s">
        <v>160</v>
      </c>
      <c r="G59" s="49">
        <v>45.816923630409178</v>
      </c>
      <c r="H59" s="50">
        <v>-20.253649001607954</v>
      </c>
      <c r="I59" s="50">
        <v>-5.7125341832473993</v>
      </c>
      <c r="J59" s="216">
        <v>-4.9827827851370756</v>
      </c>
      <c r="K59" s="33">
        <v>-2.9</v>
      </c>
      <c r="L59" s="33">
        <v>2</v>
      </c>
      <c r="M59" s="34">
        <v>-0.3</v>
      </c>
      <c r="N59" s="31"/>
    </row>
    <row r="60" spans="2:14" ht="16.5">
      <c r="B60" s="23"/>
      <c r="C60" s="52" t="s">
        <v>127</v>
      </c>
      <c r="D60" s="52"/>
      <c r="E60" s="53"/>
      <c r="F60" s="54" t="s">
        <v>160</v>
      </c>
      <c r="G60" s="49">
        <v>63.783577373902688</v>
      </c>
      <c r="H60" s="50">
        <v>-21.01405711817084</v>
      </c>
      <c r="I60" s="50">
        <v>-5.5263780177213135</v>
      </c>
      <c r="J60" s="216">
        <v>-4.9827827851370756</v>
      </c>
      <c r="K60" s="61">
        <v>-5.3</v>
      </c>
      <c r="L60" s="61">
        <v>2.2000000000000002</v>
      </c>
      <c r="M60" s="220">
        <v>-0.3</v>
      </c>
      <c r="N60" s="31"/>
    </row>
    <row r="61" spans="2:14">
      <c r="B61" s="23"/>
      <c r="C61" s="24" t="s">
        <v>100</v>
      </c>
      <c r="D61" s="24"/>
      <c r="E61" s="25"/>
      <c r="F61" s="26" t="s">
        <v>160</v>
      </c>
      <c r="G61" s="49">
        <v>6.5636152971004336</v>
      </c>
      <c r="H61" s="50">
        <v>-6.4130912408311591</v>
      </c>
      <c r="I61" s="50">
        <v>0.28643392981213545</v>
      </c>
      <c r="J61" s="216">
        <v>1.2135507680284929</v>
      </c>
      <c r="K61" s="50">
        <v>4.4000000000000004</v>
      </c>
      <c r="L61" s="50">
        <v>-0.39999999999999997</v>
      </c>
      <c r="M61" s="220">
        <v>-0.19999999999999996</v>
      </c>
      <c r="N61" s="31"/>
    </row>
    <row r="62" spans="2:14">
      <c r="B62" s="23"/>
      <c r="C62" s="24" t="s">
        <v>101</v>
      </c>
      <c r="D62" s="24"/>
      <c r="E62" s="25"/>
      <c r="F62" s="26" t="s">
        <v>174</v>
      </c>
      <c r="G62" s="49">
        <v>0.34175588935613632</v>
      </c>
      <c r="H62" s="50">
        <v>3.3434547781944275</v>
      </c>
      <c r="I62" s="50">
        <v>3.2687499523162842</v>
      </c>
      <c r="J62" s="216">
        <v>2.8329166173934937</v>
      </c>
      <c r="K62" s="50">
        <v>0.39999999999999991</v>
      </c>
      <c r="L62" s="50">
        <v>0.59999999999999964</v>
      </c>
      <c r="M62" s="220">
        <v>0.29999999999999982</v>
      </c>
      <c r="N62" s="31"/>
    </row>
    <row r="63" spans="2:14" ht="15" thickBot="1">
      <c r="B63" s="62"/>
      <c r="C63" s="63" t="s">
        <v>102</v>
      </c>
      <c r="D63" s="63"/>
      <c r="E63" s="64"/>
      <c r="F63" s="65" t="s">
        <v>168</v>
      </c>
      <c r="G63" s="66">
        <v>2.0754645019769669</v>
      </c>
      <c r="H63" s="67">
        <v>3.3588345050811768</v>
      </c>
      <c r="I63" s="67">
        <v>3.2954716682434082</v>
      </c>
      <c r="J63" s="218">
        <v>3.2582716941833496</v>
      </c>
      <c r="K63" s="67">
        <v>0.10000000000000009</v>
      </c>
      <c r="L63" s="67">
        <v>9.9999999999999645E-2</v>
      </c>
      <c r="M63" s="221">
        <v>9.9999999999999645E-2</v>
      </c>
      <c r="N63" s="31"/>
    </row>
    <row r="64" spans="2:14" ht="15.75" customHeight="1">
      <c r="B64" s="11" t="s">
        <v>139</v>
      </c>
    </row>
    <row r="65" spans="2:14" ht="15.75" customHeight="1">
      <c r="B65" s="11" t="s">
        <v>114</v>
      </c>
    </row>
    <row r="66" spans="2:14" ht="15.75" customHeight="1">
      <c r="B66" s="11" t="s">
        <v>145</v>
      </c>
    </row>
    <row r="67" spans="2:14" ht="15.75" customHeight="1">
      <c r="B67" s="11" t="s">
        <v>146</v>
      </c>
    </row>
    <row r="68" spans="2:14">
      <c r="B68" s="11" t="s">
        <v>147</v>
      </c>
    </row>
    <row r="69" spans="2:14">
      <c r="B69" s="11" t="s">
        <v>148</v>
      </c>
    </row>
    <row r="70" spans="2:14">
      <c r="B70" s="11" t="s">
        <v>193</v>
      </c>
    </row>
    <row r="71" spans="2:14">
      <c r="B71" s="11" t="s">
        <v>194</v>
      </c>
    </row>
    <row r="72" spans="2:14">
      <c r="B72" s="11" t="s">
        <v>149</v>
      </c>
    </row>
    <row r="73" spans="2:14">
      <c r="C73" s="11" t="s">
        <v>141</v>
      </c>
    </row>
    <row r="74" spans="2:14">
      <c r="B74" s="68" t="s">
        <v>192</v>
      </c>
      <c r="C74" s="68"/>
      <c r="D74" s="68"/>
      <c r="E74" s="68"/>
    </row>
    <row r="75" spans="2:14">
      <c r="B75" s="68" t="s">
        <v>150</v>
      </c>
      <c r="C75" s="68"/>
      <c r="D75" s="69"/>
      <c r="E75" s="68"/>
      <c r="F75" s="68"/>
    </row>
    <row r="76" spans="2:14">
      <c r="B76" s="68" t="s">
        <v>142</v>
      </c>
      <c r="C76" s="68"/>
      <c r="D76" s="68"/>
      <c r="E76" s="68"/>
      <c r="F76" s="68"/>
    </row>
    <row r="77" spans="2:14">
      <c r="B77" s="11" t="s">
        <v>143</v>
      </c>
      <c r="F77" s="68"/>
    </row>
    <row r="78" spans="2:14">
      <c r="B78" s="11" t="s">
        <v>144</v>
      </c>
    </row>
    <row r="79" spans="2:14">
      <c r="G79" s="68"/>
      <c r="H79" s="68"/>
      <c r="I79" s="68"/>
      <c r="J79" s="68"/>
      <c r="K79" s="68"/>
      <c r="L79" s="68"/>
      <c r="M79" s="68"/>
      <c r="N79" s="68"/>
    </row>
    <row r="80" spans="2:14" s="68" customFormat="1" ht="15.75">
      <c r="C80" s="69"/>
      <c r="D80" s="70"/>
    </row>
    <row r="81" spans="5:14" s="68" customFormat="1"/>
    <row r="82" spans="5:14">
      <c r="E82" s="68"/>
      <c r="F82" s="68"/>
      <c r="G82" s="68"/>
      <c r="H82" s="68"/>
      <c r="I82" s="68"/>
      <c r="J82" s="68"/>
      <c r="K82" s="68"/>
      <c r="L82" s="68"/>
      <c r="M82" s="68"/>
      <c r="N82" s="68"/>
    </row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A76"/>
  <sheetViews>
    <sheetView zoomScale="85" zoomScaleNormal="85" workbookViewId="0">
      <selection activeCell="Q48" sqref="Q48"/>
    </sheetView>
  </sheetViews>
  <sheetFormatPr defaultColWidth="9.140625" defaultRowHeight="14.25"/>
  <cols>
    <col min="1" max="5" width="3.140625" style="72" customWidth="1"/>
    <col min="6" max="6" width="29.85546875" style="72" customWidth="1"/>
    <col min="7" max="7" width="22" style="72" customWidth="1"/>
    <col min="8" max="8" width="10.5703125" style="72" customWidth="1"/>
    <col min="9" max="19" width="9.140625" style="72" customWidth="1"/>
    <col min="20" max="22" width="9.140625" style="72"/>
    <col min="23" max="27" width="9.140625" style="72" customWidth="1"/>
    <col min="28" max="16384" width="9.140625" style="72"/>
  </cols>
  <sheetData>
    <row r="1" spans="2:27" ht="22.5" customHeight="1" thickBot="1">
      <c r="B1" s="71" t="s">
        <v>81</v>
      </c>
    </row>
    <row r="2" spans="2:27" ht="30" customHeight="1">
      <c r="B2" s="85" t="str">
        <f>" "&amp;Súhrn!$H$3&amp;"- komponenty HDP [objem]"</f>
        <v xml:space="preserve"> Jarná strednodobá predikcia (P1Q-2023) - komponenty HDP [objem]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2:27">
      <c r="B3" s="310" t="s">
        <v>27</v>
      </c>
      <c r="C3" s="311"/>
      <c r="D3" s="311"/>
      <c r="E3" s="311"/>
      <c r="F3" s="312"/>
      <c r="G3" s="308" t="s">
        <v>62</v>
      </c>
      <c r="H3" s="134" t="s">
        <v>32</v>
      </c>
      <c r="I3" s="307">
        <v>2023</v>
      </c>
      <c r="J3" s="307">
        <v>2024</v>
      </c>
      <c r="K3" s="301">
        <v>2025</v>
      </c>
      <c r="L3" s="320">
        <v>2022</v>
      </c>
      <c r="M3" s="321"/>
      <c r="N3" s="321"/>
      <c r="O3" s="323"/>
      <c r="P3" s="320">
        <v>2023</v>
      </c>
      <c r="Q3" s="321"/>
      <c r="R3" s="321"/>
      <c r="S3" s="323"/>
      <c r="T3" s="320">
        <v>2024</v>
      </c>
      <c r="U3" s="321"/>
      <c r="V3" s="321"/>
      <c r="W3" s="323"/>
      <c r="X3" s="321">
        <v>2025</v>
      </c>
      <c r="Y3" s="321"/>
      <c r="Z3" s="321"/>
      <c r="AA3" s="322"/>
    </row>
    <row r="4" spans="2:27">
      <c r="B4" s="313"/>
      <c r="C4" s="314"/>
      <c r="D4" s="314"/>
      <c r="E4" s="314"/>
      <c r="F4" s="315"/>
      <c r="G4" s="309"/>
      <c r="H4" s="197">
        <v>2022</v>
      </c>
      <c r="I4" s="304"/>
      <c r="J4" s="304"/>
      <c r="K4" s="302"/>
      <c r="L4" s="138" t="s">
        <v>3</v>
      </c>
      <c r="M4" s="136" t="s">
        <v>4</v>
      </c>
      <c r="N4" s="136" t="s">
        <v>5</v>
      </c>
      <c r="O4" s="137" t="s">
        <v>6</v>
      </c>
      <c r="P4" s="138" t="s">
        <v>3</v>
      </c>
      <c r="Q4" s="136" t="s">
        <v>4</v>
      </c>
      <c r="R4" s="136" t="s">
        <v>5</v>
      </c>
      <c r="S4" s="233" t="s">
        <v>6</v>
      </c>
      <c r="T4" s="138" t="s">
        <v>3</v>
      </c>
      <c r="U4" s="136" t="s">
        <v>4</v>
      </c>
      <c r="V4" s="136" t="s">
        <v>5</v>
      </c>
      <c r="W4" s="137" t="s">
        <v>6</v>
      </c>
      <c r="X4" s="136" t="s">
        <v>3</v>
      </c>
      <c r="Y4" s="136" t="s">
        <v>4</v>
      </c>
      <c r="Z4" s="136" t="s">
        <v>5</v>
      </c>
      <c r="AA4" s="139" t="s">
        <v>6</v>
      </c>
    </row>
    <row r="5" spans="2:27" ht="4.3499999999999996" customHeight="1">
      <c r="B5" s="8"/>
      <c r="C5" s="9"/>
      <c r="D5" s="9"/>
      <c r="E5" s="9"/>
      <c r="F5" s="140"/>
      <c r="G5" s="141"/>
      <c r="H5" s="144"/>
      <c r="I5" s="143"/>
      <c r="J5" s="143"/>
      <c r="K5" s="144"/>
      <c r="L5" s="81"/>
      <c r="M5" s="81"/>
      <c r="N5" s="81"/>
      <c r="O5" s="261"/>
      <c r="P5" s="81"/>
      <c r="Q5" s="81"/>
      <c r="R5" s="81"/>
      <c r="S5" s="81"/>
      <c r="T5" s="185"/>
      <c r="U5" s="81"/>
      <c r="V5" s="81"/>
      <c r="W5" s="108"/>
      <c r="X5" s="81"/>
      <c r="Y5" s="81"/>
      <c r="Z5" s="81"/>
      <c r="AA5" s="4"/>
    </row>
    <row r="6" spans="2:27">
      <c r="B6" s="3"/>
      <c r="C6" s="81" t="s">
        <v>0</v>
      </c>
      <c r="D6" s="81"/>
      <c r="E6" s="81"/>
      <c r="F6" s="108"/>
      <c r="G6" s="55" t="s">
        <v>175</v>
      </c>
      <c r="H6" s="150">
        <v>107730.08899999998</v>
      </c>
      <c r="I6" s="105">
        <v>119120.5890205625</v>
      </c>
      <c r="J6" s="105">
        <v>127834.84979134331</v>
      </c>
      <c r="K6" s="150">
        <v>135457.89951836158</v>
      </c>
      <c r="L6" s="151">
        <v>25964.246281989883</v>
      </c>
      <c r="M6" s="151">
        <v>26663.686765316568</v>
      </c>
      <c r="N6" s="151">
        <v>27250.563432696996</v>
      </c>
      <c r="O6" s="152">
        <v>27851.592519996542</v>
      </c>
      <c r="P6" s="151">
        <v>28707.575149928343</v>
      </c>
      <c r="Q6" s="151">
        <v>29513.777390036394</v>
      </c>
      <c r="R6" s="151">
        <v>30115.254637860871</v>
      </c>
      <c r="S6" s="151">
        <v>30783.981842736903</v>
      </c>
      <c r="T6" s="188">
        <v>31283.274368430761</v>
      </c>
      <c r="U6" s="151">
        <v>31782.294177116808</v>
      </c>
      <c r="V6" s="151">
        <v>32170.609175199392</v>
      </c>
      <c r="W6" s="152">
        <v>32598.672070596349</v>
      </c>
      <c r="X6" s="151">
        <v>33120.564720608039</v>
      </c>
      <c r="Y6" s="151">
        <v>33619.201654296739</v>
      </c>
      <c r="Z6" s="151">
        <v>34116.139621281589</v>
      </c>
      <c r="AA6" s="153">
        <v>34601.993522175209</v>
      </c>
    </row>
    <row r="7" spans="2:27">
      <c r="B7" s="3"/>
      <c r="C7" s="81"/>
      <c r="D7" s="81"/>
      <c r="E7" s="81" t="s">
        <v>109</v>
      </c>
      <c r="F7" s="108"/>
      <c r="G7" s="55" t="s">
        <v>175</v>
      </c>
      <c r="H7" s="152">
        <v>66533.080532788197</v>
      </c>
      <c r="I7" s="105">
        <v>73949.006676446166</v>
      </c>
      <c r="J7" s="105">
        <v>80095.321013608671</v>
      </c>
      <c r="K7" s="152">
        <v>85257.350533270917</v>
      </c>
      <c r="L7" s="151">
        <v>15606.681094091588</v>
      </c>
      <c r="M7" s="151">
        <v>16319.370751601538</v>
      </c>
      <c r="N7" s="151">
        <v>16918.741658575327</v>
      </c>
      <c r="O7" s="152">
        <v>17688.287028519739</v>
      </c>
      <c r="P7" s="151">
        <v>18132.592492867578</v>
      </c>
      <c r="Q7" s="151">
        <v>18376.841397399836</v>
      </c>
      <c r="R7" s="151">
        <v>18516.978875654717</v>
      </c>
      <c r="S7" s="151">
        <v>18922.593910524036</v>
      </c>
      <c r="T7" s="188">
        <v>19384.492866040277</v>
      </c>
      <c r="U7" s="151">
        <v>19860.884492524008</v>
      </c>
      <c r="V7" s="151">
        <v>20250.291092749711</v>
      </c>
      <c r="W7" s="152">
        <v>20599.652562294683</v>
      </c>
      <c r="X7" s="151">
        <v>20898.761634513568</v>
      </c>
      <c r="Y7" s="151">
        <v>21203.608651689876</v>
      </c>
      <c r="Z7" s="151">
        <v>21446.799024570413</v>
      </c>
      <c r="AA7" s="153">
        <v>21708.181222497056</v>
      </c>
    </row>
    <row r="8" spans="2:27">
      <c r="B8" s="3"/>
      <c r="C8" s="81"/>
      <c r="D8" s="81"/>
      <c r="E8" s="81" t="s">
        <v>28</v>
      </c>
      <c r="F8" s="108"/>
      <c r="G8" s="55" t="s">
        <v>175</v>
      </c>
      <c r="H8" s="152">
        <v>22864.732999999978</v>
      </c>
      <c r="I8" s="151">
        <v>24924.275000000001</v>
      </c>
      <c r="J8" s="151">
        <v>26315.18</v>
      </c>
      <c r="K8" s="152">
        <v>27832.16</v>
      </c>
      <c r="L8" s="151">
        <v>5568.6957718187296</v>
      </c>
      <c r="M8" s="151">
        <v>5644.38098442311</v>
      </c>
      <c r="N8" s="151">
        <v>5786.23515702654</v>
      </c>
      <c r="O8" s="152">
        <v>5865.4210867315996</v>
      </c>
      <c r="P8" s="151">
        <v>6014.4440000000004</v>
      </c>
      <c r="Q8" s="151">
        <v>6149.7560000000003</v>
      </c>
      <c r="R8" s="151">
        <v>6301.924</v>
      </c>
      <c r="S8" s="151">
        <v>6458.1509999999998</v>
      </c>
      <c r="T8" s="188">
        <v>6501.5879999999997</v>
      </c>
      <c r="U8" s="151">
        <v>6555.7650000000003</v>
      </c>
      <c r="V8" s="151">
        <v>6600.2129999999997</v>
      </c>
      <c r="W8" s="152">
        <v>6657.6139999999996</v>
      </c>
      <c r="X8" s="151">
        <v>6791.19</v>
      </c>
      <c r="Y8" s="151">
        <v>6920.973</v>
      </c>
      <c r="Z8" s="151">
        <v>7012.7640000000001</v>
      </c>
      <c r="AA8" s="153">
        <v>7107.2330000000002</v>
      </c>
    </row>
    <row r="9" spans="2:27">
      <c r="B9" s="3"/>
      <c r="C9" s="81"/>
      <c r="D9" s="81"/>
      <c r="E9" s="81" t="s">
        <v>1</v>
      </c>
      <c r="F9" s="108"/>
      <c r="G9" s="55" t="s">
        <v>175</v>
      </c>
      <c r="H9" s="152">
        <v>21769.819</v>
      </c>
      <c r="I9" s="151">
        <v>25536.473803474462</v>
      </c>
      <c r="J9" s="151">
        <v>27598.741220913169</v>
      </c>
      <c r="K9" s="152">
        <v>29363.788034537014</v>
      </c>
      <c r="L9" s="151">
        <v>5052.2779129818127</v>
      </c>
      <c r="M9" s="151">
        <v>5213.5802122070536</v>
      </c>
      <c r="N9" s="151">
        <v>5621.1905340871353</v>
      </c>
      <c r="O9" s="152">
        <v>5882.7703407239969</v>
      </c>
      <c r="P9" s="151">
        <v>6153.1501869130761</v>
      </c>
      <c r="Q9" s="151">
        <v>6384.3547577573036</v>
      </c>
      <c r="R9" s="151">
        <v>6436.8937772077006</v>
      </c>
      <c r="S9" s="151">
        <v>6562.0750815963811</v>
      </c>
      <c r="T9" s="188">
        <v>6804.950981490073</v>
      </c>
      <c r="U9" s="151">
        <v>6861.9366431306198</v>
      </c>
      <c r="V9" s="151">
        <v>6922.7383948645002</v>
      </c>
      <c r="W9" s="152">
        <v>7009.1152014279751</v>
      </c>
      <c r="X9" s="151">
        <v>7118.2477602847357</v>
      </c>
      <c r="Y9" s="151">
        <v>7224.0876135649478</v>
      </c>
      <c r="Z9" s="151">
        <v>7453.3997664562394</v>
      </c>
      <c r="AA9" s="153">
        <v>7568.052894231093</v>
      </c>
    </row>
    <row r="10" spans="2:27">
      <c r="B10" s="3"/>
      <c r="C10" s="81"/>
      <c r="D10" s="81"/>
      <c r="E10" s="81" t="s">
        <v>2</v>
      </c>
      <c r="F10" s="108"/>
      <c r="G10" s="55" t="s">
        <v>175</v>
      </c>
      <c r="H10" s="152">
        <v>111167.63253278816</v>
      </c>
      <c r="I10" s="151">
        <v>124409.75547992063</v>
      </c>
      <c r="J10" s="151">
        <v>134009.24223452187</v>
      </c>
      <c r="K10" s="152">
        <v>142453.29856780794</v>
      </c>
      <c r="L10" s="151">
        <v>26227.654778892131</v>
      </c>
      <c r="M10" s="151">
        <v>27177.331948231702</v>
      </c>
      <c r="N10" s="151">
        <v>28326.167349689</v>
      </c>
      <c r="O10" s="152">
        <v>29436.478455975335</v>
      </c>
      <c r="P10" s="151">
        <v>30300.186679780654</v>
      </c>
      <c r="Q10" s="151">
        <v>30910.952155157142</v>
      </c>
      <c r="R10" s="151">
        <v>31255.796652862417</v>
      </c>
      <c r="S10" s="151">
        <v>31942.819992120414</v>
      </c>
      <c r="T10" s="188">
        <v>32691.03184753035</v>
      </c>
      <c r="U10" s="151">
        <v>33278.58613565463</v>
      </c>
      <c r="V10" s="151">
        <v>33773.24248761421</v>
      </c>
      <c r="W10" s="152">
        <v>34266.38176372266</v>
      </c>
      <c r="X10" s="151">
        <v>34808.199394798306</v>
      </c>
      <c r="Y10" s="151">
        <v>35348.669265254823</v>
      </c>
      <c r="Z10" s="151">
        <v>35912.962791026657</v>
      </c>
      <c r="AA10" s="153">
        <v>36383.467116728149</v>
      </c>
    </row>
    <row r="11" spans="2:27">
      <c r="B11" s="3"/>
      <c r="C11" s="81"/>
      <c r="D11" s="81" t="s">
        <v>29</v>
      </c>
      <c r="E11" s="81"/>
      <c r="F11" s="108"/>
      <c r="G11" s="55" t="s">
        <v>175</v>
      </c>
      <c r="H11" s="152">
        <v>106969.69944301434</v>
      </c>
      <c r="I11" s="151">
        <v>115906.96083892827</v>
      </c>
      <c r="J11" s="151">
        <v>126737.85410414248</v>
      </c>
      <c r="K11" s="152">
        <v>134742.57819594594</v>
      </c>
      <c r="L11" s="151">
        <v>25518.666587629028</v>
      </c>
      <c r="M11" s="151">
        <v>26209.503049314942</v>
      </c>
      <c r="N11" s="151">
        <v>28054.890357690892</v>
      </c>
      <c r="O11" s="152">
        <v>27186.639448379472</v>
      </c>
      <c r="P11" s="151">
        <v>27785.692064780753</v>
      </c>
      <c r="Q11" s="151">
        <v>28535.985030330274</v>
      </c>
      <c r="R11" s="151">
        <v>29385.448327593203</v>
      </c>
      <c r="S11" s="151">
        <v>30199.835416224043</v>
      </c>
      <c r="T11" s="188">
        <v>30947.892305923298</v>
      </c>
      <c r="U11" s="151">
        <v>31403.964869484549</v>
      </c>
      <c r="V11" s="151">
        <v>31912.069931031656</v>
      </c>
      <c r="W11" s="152">
        <v>32473.92699770298</v>
      </c>
      <c r="X11" s="151">
        <v>32976.429676585496</v>
      </c>
      <c r="Y11" s="151">
        <v>33445.685087215905</v>
      </c>
      <c r="Z11" s="151">
        <v>33912.653271237425</v>
      </c>
      <c r="AA11" s="153">
        <v>34407.810160907145</v>
      </c>
    </row>
    <row r="12" spans="2:27">
      <c r="B12" s="3"/>
      <c r="C12" s="81"/>
      <c r="D12" s="81" t="s">
        <v>30</v>
      </c>
      <c r="E12" s="81"/>
      <c r="F12" s="108"/>
      <c r="G12" s="55" t="s">
        <v>175</v>
      </c>
      <c r="H12" s="152">
        <v>113887.85073711532</v>
      </c>
      <c r="I12" s="151">
        <v>118458.58365986829</v>
      </c>
      <c r="J12" s="151">
        <v>126434.2270471587</v>
      </c>
      <c r="K12" s="152">
        <v>132467.35862123437</v>
      </c>
      <c r="L12" s="151">
        <v>26858.946287463525</v>
      </c>
      <c r="M12" s="151">
        <v>27613.297055326359</v>
      </c>
      <c r="N12" s="151">
        <v>29625.981486884895</v>
      </c>
      <c r="O12" s="152">
        <v>29789.625907440557</v>
      </c>
      <c r="P12" s="151">
        <v>28857.582343375048</v>
      </c>
      <c r="Q12" s="151">
        <v>29272.325304559265</v>
      </c>
      <c r="R12" s="151">
        <v>29889.54242630061</v>
      </c>
      <c r="S12" s="151">
        <v>30439.133585633372</v>
      </c>
      <c r="T12" s="188">
        <v>31110.048738944053</v>
      </c>
      <c r="U12" s="151">
        <v>31379.671507900443</v>
      </c>
      <c r="V12" s="151">
        <v>31763.253672696464</v>
      </c>
      <c r="W12" s="152">
        <v>32181.25312761774</v>
      </c>
      <c r="X12" s="151">
        <v>32543.427306198915</v>
      </c>
      <c r="Y12" s="151">
        <v>32895.306323829886</v>
      </c>
      <c r="Z12" s="151">
        <v>33319.240447973716</v>
      </c>
      <c r="AA12" s="153">
        <v>33709.384543231863</v>
      </c>
    </row>
    <row r="13" spans="2:27" ht="15" thickBot="1">
      <c r="B13" s="77"/>
      <c r="C13" s="110"/>
      <c r="D13" s="110" t="s">
        <v>31</v>
      </c>
      <c r="E13" s="110"/>
      <c r="F13" s="111"/>
      <c r="G13" s="204" t="s">
        <v>175</v>
      </c>
      <c r="H13" s="162">
        <v>-6918.1512941010005</v>
      </c>
      <c r="I13" s="114">
        <v>-2551.6228209400215</v>
      </c>
      <c r="J13" s="114">
        <v>303.6270569837834</v>
      </c>
      <c r="K13" s="162">
        <v>2275.2195747115911</v>
      </c>
      <c r="L13" s="114">
        <v>-1340.2796998344966</v>
      </c>
      <c r="M13" s="114">
        <v>-1403.7940060114161</v>
      </c>
      <c r="N13" s="114">
        <v>-1571.0911291940029</v>
      </c>
      <c r="O13" s="162">
        <v>-2602.986459061085</v>
      </c>
      <c r="P13" s="114">
        <v>-1071.8902785942955</v>
      </c>
      <c r="Q13" s="114">
        <v>-736.34027422899089</v>
      </c>
      <c r="R13" s="114">
        <v>-504.09409870740637</v>
      </c>
      <c r="S13" s="114">
        <v>-239.29816940932869</v>
      </c>
      <c r="T13" s="207">
        <v>-162.15643302075478</v>
      </c>
      <c r="U13" s="114">
        <v>24.293361584106606</v>
      </c>
      <c r="V13" s="114">
        <v>148.81625833519138</v>
      </c>
      <c r="W13" s="162">
        <v>292.6738700852402</v>
      </c>
      <c r="X13" s="114">
        <v>433.00237038658088</v>
      </c>
      <c r="Y13" s="114">
        <v>550.37876338601927</v>
      </c>
      <c r="Z13" s="114">
        <v>593.41282326370856</v>
      </c>
      <c r="AA13" s="115">
        <v>698.42561767528241</v>
      </c>
    </row>
    <row r="14" spans="2:27" ht="15" thickBot="1">
      <c r="G14" s="116"/>
    </row>
    <row r="15" spans="2:27" ht="30" customHeight="1">
      <c r="B15" s="85" t="str">
        <f>" "&amp;Súhrn!$H$3&amp;"- komponenty HDP [zmena oproti predchádzajúcemu obdobiu]"</f>
        <v xml:space="preserve"> Jarná strednodobá predikcia (P1Q-2023) - komponenty HDP [zmena oproti predchádzajúcemu obdobiu]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7"/>
    </row>
    <row r="16" spans="2:27">
      <c r="B16" s="310" t="s">
        <v>27</v>
      </c>
      <c r="C16" s="311"/>
      <c r="D16" s="311"/>
      <c r="E16" s="311"/>
      <c r="F16" s="312"/>
      <c r="G16" s="308" t="s">
        <v>62</v>
      </c>
      <c r="H16" s="134" t="str">
        <f t="shared" ref="H16:K16" si="0">H$3</f>
        <v>Skutočnosť</v>
      </c>
      <c r="I16" s="307">
        <f t="shared" si="0"/>
        <v>2023</v>
      </c>
      <c r="J16" s="307">
        <f t="shared" si="0"/>
        <v>2024</v>
      </c>
      <c r="K16" s="301">
        <f t="shared" si="0"/>
        <v>2025</v>
      </c>
      <c r="L16" s="320">
        <f t="shared" ref="L16:X16" si="1">L$3</f>
        <v>2022</v>
      </c>
      <c r="M16" s="321"/>
      <c r="N16" s="321"/>
      <c r="O16" s="323"/>
      <c r="P16" s="320">
        <f t="shared" si="1"/>
        <v>2023</v>
      </c>
      <c r="Q16" s="321"/>
      <c r="R16" s="321"/>
      <c r="S16" s="323"/>
      <c r="T16" s="320">
        <f t="shared" si="1"/>
        <v>2024</v>
      </c>
      <c r="U16" s="321"/>
      <c r="V16" s="321"/>
      <c r="W16" s="323"/>
      <c r="X16" s="320">
        <f t="shared" si="1"/>
        <v>2025</v>
      </c>
      <c r="Y16" s="321"/>
      <c r="Z16" s="321"/>
      <c r="AA16" s="322"/>
    </row>
    <row r="17" spans="2:27">
      <c r="B17" s="313"/>
      <c r="C17" s="314"/>
      <c r="D17" s="314"/>
      <c r="E17" s="314"/>
      <c r="F17" s="315"/>
      <c r="G17" s="309"/>
      <c r="H17" s="197">
        <f>$H$4</f>
        <v>2022</v>
      </c>
      <c r="I17" s="304"/>
      <c r="J17" s="304"/>
      <c r="K17" s="302"/>
      <c r="L17" s="138" t="s">
        <v>3</v>
      </c>
      <c r="M17" s="136" t="s">
        <v>4</v>
      </c>
      <c r="N17" s="136" t="s">
        <v>5</v>
      </c>
      <c r="O17" s="137" t="s">
        <v>6</v>
      </c>
      <c r="P17" s="138" t="s">
        <v>3</v>
      </c>
      <c r="Q17" s="136" t="s">
        <v>4</v>
      </c>
      <c r="R17" s="136" t="s">
        <v>5</v>
      </c>
      <c r="S17" s="233" t="s">
        <v>6</v>
      </c>
      <c r="T17" s="138" t="s">
        <v>3</v>
      </c>
      <c r="U17" s="136" t="s">
        <v>4</v>
      </c>
      <c r="V17" s="136" t="s">
        <v>5</v>
      </c>
      <c r="W17" s="137" t="s">
        <v>6</v>
      </c>
      <c r="X17" s="136" t="s">
        <v>3</v>
      </c>
      <c r="Y17" s="136" t="s">
        <v>4</v>
      </c>
      <c r="Z17" s="136" t="s">
        <v>5</v>
      </c>
      <c r="AA17" s="139" t="s">
        <v>6</v>
      </c>
    </row>
    <row r="18" spans="2:27" ht="4.3499999999999996" customHeight="1">
      <c r="B18" s="8"/>
      <c r="C18" s="9"/>
      <c r="D18" s="9"/>
      <c r="E18" s="9"/>
      <c r="F18" s="140"/>
      <c r="G18" s="141"/>
      <c r="H18" s="144"/>
      <c r="I18" s="143"/>
      <c r="J18" s="143"/>
      <c r="K18" s="144"/>
      <c r="L18" s="81"/>
      <c r="M18" s="81"/>
      <c r="N18" s="81"/>
      <c r="O18" s="261"/>
      <c r="P18" s="81"/>
      <c r="Q18" s="81"/>
      <c r="R18" s="81"/>
      <c r="S18" s="81"/>
      <c r="T18" s="185"/>
      <c r="U18" s="81"/>
      <c r="V18" s="81"/>
      <c r="W18" s="108"/>
      <c r="X18" s="81"/>
      <c r="Y18" s="81"/>
      <c r="Z18" s="81"/>
      <c r="AA18" s="4"/>
    </row>
    <row r="19" spans="2:27">
      <c r="B19" s="3"/>
      <c r="C19" s="81" t="s">
        <v>0</v>
      </c>
      <c r="D19" s="81"/>
      <c r="E19" s="81"/>
      <c r="F19" s="108"/>
      <c r="G19" s="55" t="s">
        <v>176</v>
      </c>
      <c r="H19" s="161">
        <v>1.6687034022652369</v>
      </c>
      <c r="I19" s="160">
        <v>1.3216131626982559</v>
      </c>
      <c r="J19" s="28">
        <v>3.1689726191370511</v>
      </c>
      <c r="K19" s="166">
        <v>2.9535856838235617</v>
      </c>
      <c r="L19" s="160">
        <v>0.27211355233693268</v>
      </c>
      <c r="M19" s="160">
        <v>0.33440860662905436</v>
      </c>
      <c r="N19" s="160">
        <v>0.32431121196655965</v>
      </c>
      <c r="O19" s="161">
        <v>0.27033144084207095</v>
      </c>
      <c r="P19" s="160">
        <v>-0.34207806146581277</v>
      </c>
      <c r="Q19" s="160">
        <v>0.41370641325838164</v>
      </c>
      <c r="R19" s="160">
        <v>1.1887210272756903</v>
      </c>
      <c r="S19" s="160">
        <v>1.2149730050103926</v>
      </c>
      <c r="T19" s="186">
        <v>0.72037088628076162</v>
      </c>
      <c r="U19" s="160">
        <v>0.59960248922170933</v>
      </c>
      <c r="V19" s="160">
        <v>0.40634893481490053</v>
      </c>
      <c r="W19" s="161">
        <v>0.6231829919294114</v>
      </c>
      <c r="X19" s="160">
        <v>0.9301813634108953</v>
      </c>
      <c r="Y19" s="160">
        <v>0.7959917622530952</v>
      </c>
      <c r="Z19" s="160">
        <v>0.81496037220085782</v>
      </c>
      <c r="AA19" s="167">
        <v>0.65997370215120554</v>
      </c>
    </row>
    <row r="20" spans="2:27">
      <c r="B20" s="3"/>
      <c r="C20" s="81"/>
      <c r="D20" s="81"/>
      <c r="E20" s="81" t="s">
        <v>109</v>
      </c>
      <c r="F20" s="108"/>
      <c r="G20" s="55" t="s">
        <v>176</v>
      </c>
      <c r="H20" s="161">
        <v>5.1415565347356704</v>
      </c>
      <c r="I20" s="160">
        <v>0.68379864043910743</v>
      </c>
      <c r="J20" s="28">
        <v>0.8722939527218756</v>
      </c>
      <c r="K20" s="161">
        <v>1.3392506447579251</v>
      </c>
      <c r="L20" s="160">
        <v>1.3001803286700948</v>
      </c>
      <c r="M20" s="160">
        <v>1.0855387867912327</v>
      </c>
      <c r="N20" s="160">
        <v>0.79386454977668564</v>
      </c>
      <c r="O20" s="161">
        <v>1.3479633054047468</v>
      </c>
      <c r="P20" s="160">
        <v>-1.2227745963601819</v>
      </c>
      <c r="Q20" s="160">
        <v>3.4756518125391267E-2</v>
      </c>
      <c r="R20" s="160">
        <v>0.43378288447199509</v>
      </c>
      <c r="S20" s="160">
        <v>2.550553279485257E-2</v>
      </c>
      <c r="T20" s="186">
        <v>4.6572072576211099E-2</v>
      </c>
      <c r="U20" s="160">
        <v>0.409964348995004</v>
      </c>
      <c r="V20" s="160">
        <v>0.36227959194421544</v>
      </c>
      <c r="W20" s="161">
        <v>0.35842862336876635</v>
      </c>
      <c r="X20" s="160">
        <v>0.32509798854887606</v>
      </c>
      <c r="Y20" s="160">
        <v>0.34211982403446939</v>
      </c>
      <c r="Z20" s="160">
        <v>0.22746889394250047</v>
      </c>
      <c r="AA20" s="167">
        <v>0.34029581272277198</v>
      </c>
    </row>
    <row r="21" spans="2:27">
      <c r="B21" s="3"/>
      <c r="C21" s="81"/>
      <c r="D21" s="81"/>
      <c r="E21" s="81" t="s">
        <v>28</v>
      </c>
      <c r="F21" s="108"/>
      <c r="G21" s="55" t="s">
        <v>176</v>
      </c>
      <c r="H21" s="161">
        <v>-3.1611342021813869</v>
      </c>
      <c r="I21" s="160">
        <v>-0.62934759309953847</v>
      </c>
      <c r="J21" s="160">
        <v>0.55112236675221027</v>
      </c>
      <c r="K21" s="161">
        <v>2.7748131597325596</v>
      </c>
      <c r="L21" s="160">
        <v>-1.5358521633223745</v>
      </c>
      <c r="M21" s="160">
        <v>-1.4841822621488632</v>
      </c>
      <c r="N21" s="160">
        <v>-0.13042843328268816</v>
      </c>
      <c r="O21" s="161">
        <v>-0.44056339601095829</v>
      </c>
      <c r="P21" s="160">
        <v>-1.3948617177253766</v>
      </c>
      <c r="Q21" s="160">
        <v>0.91989988260290545</v>
      </c>
      <c r="R21" s="160">
        <v>1.2631926857380193</v>
      </c>
      <c r="S21" s="160">
        <v>0.90536009028055275</v>
      </c>
      <c r="T21" s="186">
        <v>-0.6710268835811064</v>
      </c>
      <c r="U21" s="160">
        <v>-0.20529063792307056</v>
      </c>
      <c r="V21" s="160">
        <v>-0.26827149169574227</v>
      </c>
      <c r="W21" s="161">
        <v>-5.8119615080983067E-2</v>
      </c>
      <c r="X21" s="160">
        <v>1.2959565186186524</v>
      </c>
      <c r="Y21" s="160">
        <v>1.3656689495502405</v>
      </c>
      <c r="Z21" s="160">
        <v>0.86180104879380792</v>
      </c>
      <c r="AA21" s="167">
        <v>0.9078343069712389</v>
      </c>
    </row>
    <row r="22" spans="2:27">
      <c r="B22" s="3"/>
      <c r="C22" s="81"/>
      <c r="D22" s="81"/>
      <c r="E22" s="81" t="s">
        <v>1</v>
      </c>
      <c r="F22" s="108"/>
      <c r="G22" s="55" t="s">
        <v>176</v>
      </c>
      <c r="H22" s="161">
        <v>6.4901238958788241</v>
      </c>
      <c r="I22" s="160">
        <v>9.0215806847102158</v>
      </c>
      <c r="J22" s="160">
        <v>3.8203623125895803</v>
      </c>
      <c r="K22" s="161">
        <v>3.5890121916953603</v>
      </c>
      <c r="L22" s="160">
        <v>-1.7844133772830162</v>
      </c>
      <c r="M22" s="160">
        <v>1.4196165891318628</v>
      </c>
      <c r="N22" s="160">
        <v>5.804608902448976</v>
      </c>
      <c r="O22" s="161">
        <v>3.5983553967616331</v>
      </c>
      <c r="P22" s="160">
        <v>1.5795972442149946</v>
      </c>
      <c r="Q22" s="160">
        <v>1.6051174264174222</v>
      </c>
      <c r="R22" s="160">
        <v>-0.16948721347009155</v>
      </c>
      <c r="S22" s="160">
        <v>0.89997533221335857</v>
      </c>
      <c r="T22" s="186">
        <v>2.7437867748145095</v>
      </c>
      <c r="U22" s="160">
        <v>-0.11470228546291139</v>
      </c>
      <c r="V22" s="160">
        <v>3.3427641894931526E-2</v>
      </c>
      <c r="W22" s="161">
        <v>0.52045722791056903</v>
      </c>
      <c r="X22" s="160">
        <v>1.0400344786164908</v>
      </c>
      <c r="Y22" s="160">
        <v>0.87512964641389601</v>
      </c>
      <c r="Z22" s="160">
        <v>2.5196172681961428</v>
      </c>
      <c r="AA22" s="167">
        <v>0.81097389901259476</v>
      </c>
    </row>
    <row r="23" spans="2:27">
      <c r="B23" s="3"/>
      <c r="C23" s="81"/>
      <c r="D23" s="81"/>
      <c r="E23" s="81" t="s">
        <v>2</v>
      </c>
      <c r="F23" s="108"/>
      <c r="G23" s="55" t="s">
        <v>176</v>
      </c>
      <c r="H23" s="161">
        <v>3.7803889519860263</v>
      </c>
      <c r="I23" s="160">
        <v>2.2054485970558204</v>
      </c>
      <c r="J23" s="160">
        <v>1.4799117290258152</v>
      </c>
      <c r="K23" s="161">
        <v>2.1133174969050401</v>
      </c>
      <c r="L23" s="160">
        <v>0.10844948201619786</v>
      </c>
      <c r="M23" s="160">
        <v>0.66621072503123457</v>
      </c>
      <c r="N23" s="160">
        <v>1.6568238517292286</v>
      </c>
      <c r="O23" s="161">
        <v>1.5051909830428656</v>
      </c>
      <c r="P23" s="160">
        <v>-0.63888903944257436</v>
      </c>
      <c r="Q23" s="160">
        <v>0.54414099715987163</v>
      </c>
      <c r="R23" s="160">
        <v>0.44496630029804862</v>
      </c>
      <c r="S23" s="160">
        <v>0.38062031896851067</v>
      </c>
      <c r="T23" s="186">
        <v>0.52752195749057762</v>
      </c>
      <c r="U23" s="160">
        <v>0.17871554689597247</v>
      </c>
      <c r="V23" s="160">
        <v>0.17426180113584167</v>
      </c>
      <c r="W23" s="161">
        <v>0.32199585582949908</v>
      </c>
      <c r="X23" s="160">
        <v>0.66139382050283757</v>
      </c>
      <c r="Y23" s="160">
        <v>0.64731672054792</v>
      </c>
      <c r="Z23" s="160">
        <v>0.87317536328370693</v>
      </c>
      <c r="AA23" s="167">
        <v>0.55283921373050759</v>
      </c>
    </row>
    <row r="24" spans="2:27">
      <c r="B24" s="3"/>
      <c r="C24" s="81"/>
      <c r="D24" s="81" t="s">
        <v>29</v>
      </c>
      <c r="E24" s="81"/>
      <c r="F24" s="108"/>
      <c r="G24" s="55" t="s">
        <v>176</v>
      </c>
      <c r="H24" s="161">
        <v>1.1539295311419124</v>
      </c>
      <c r="I24" s="160">
        <v>4.9622857806097045</v>
      </c>
      <c r="J24" s="160">
        <v>6.4923245129260465</v>
      </c>
      <c r="K24" s="161">
        <v>3.9431900674887572</v>
      </c>
      <c r="L24" s="160">
        <v>-1.2187200090766055</v>
      </c>
      <c r="M24" s="160">
        <v>-0.62194400677411465</v>
      </c>
      <c r="N24" s="160">
        <v>6.5982965889223664</v>
      </c>
      <c r="O24" s="161">
        <v>-1.3571516949019156</v>
      </c>
      <c r="P24" s="160">
        <v>0.53992255331536398</v>
      </c>
      <c r="Q24" s="160">
        <v>1.0978629901930788</v>
      </c>
      <c r="R24" s="160">
        <v>1.9611303967995326</v>
      </c>
      <c r="S24" s="160">
        <v>2.0991643834183549</v>
      </c>
      <c r="T24" s="186">
        <v>1.9838070665086747</v>
      </c>
      <c r="U24" s="160">
        <v>0.99437629759675872</v>
      </c>
      <c r="V24" s="160">
        <v>1.0082306273876469</v>
      </c>
      <c r="W24" s="161">
        <v>1.1757053825438533</v>
      </c>
      <c r="X24" s="160">
        <v>0.96786389652434934</v>
      </c>
      <c r="Y24" s="160">
        <v>0.90563229196067141</v>
      </c>
      <c r="Z24" s="160">
        <v>0.801267422092522</v>
      </c>
      <c r="AA24" s="167">
        <v>0.82713711345301988</v>
      </c>
    </row>
    <row r="25" spans="2:27">
      <c r="B25" s="3"/>
      <c r="C25" s="81"/>
      <c r="D25" s="81" t="s">
        <v>30</v>
      </c>
      <c r="E25" s="81"/>
      <c r="F25" s="108"/>
      <c r="G25" s="55" t="s">
        <v>176</v>
      </c>
      <c r="H25" s="161">
        <v>3.3277760938371159</v>
      </c>
      <c r="I25" s="160">
        <v>4.9277421306436224</v>
      </c>
      <c r="J25" s="160">
        <v>4.6562608831422807</v>
      </c>
      <c r="K25" s="161">
        <v>3.1294995270582291</v>
      </c>
      <c r="L25" s="160">
        <v>-0.49448138047769419</v>
      </c>
      <c r="M25" s="160">
        <v>1.51591632982786E-2</v>
      </c>
      <c r="N25" s="160">
        <v>6.2565744443747775</v>
      </c>
      <c r="O25" s="161">
        <v>3.0363530065268662</v>
      </c>
      <c r="P25" s="160">
        <v>-1.7169712665858583</v>
      </c>
      <c r="Q25" s="160">
        <v>0.5459510565634389</v>
      </c>
      <c r="R25" s="160">
        <v>1.2172326680794896</v>
      </c>
      <c r="S25" s="160">
        <v>1.2797838468476641</v>
      </c>
      <c r="T25" s="186">
        <v>1.8110532360771288</v>
      </c>
      <c r="U25" s="160">
        <v>0.59362973336172331</v>
      </c>
      <c r="V25" s="160">
        <v>0.79756134530283873</v>
      </c>
      <c r="W25" s="161">
        <v>0.89795015566616598</v>
      </c>
      <c r="X25" s="160">
        <v>0.70298476224812134</v>
      </c>
      <c r="Y25" s="160">
        <v>0.75766233387773241</v>
      </c>
      <c r="Z25" s="160">
        <v>0.84192706955678887</v>
      </c>
      <c r="AA25" s="167">
        <v>0.72245456972603961</v>
      </c>
    </row>
    <row r="26" spans="2:27" ht="15" thickBot="1">
      <c r="B26" s="77"/>
      <c r="C26" s="110"/>
      <c r="D26" s="110" t="s">
        <v>31</v>
      </c>
      <c r="E26" s="110"/>
      <c r="F26" s="111"/>
      <c r="G26" s="204" t="s">
        <v>176</v>
      </c>
      <c r="H26" s="174">
        <v>-71.818998529905144</v>
      </c>
      <c r="I26" s="173">
        <v>9.2139775249726199</v>
      </c>
      <c r="J26" s="173">
        <v>223.60909821544078</v>
      </c>
      <c r="K26" s="174">
        <v>35.061027478712504</v>
      </c>
      <c r="L26" s="173">
        <v>-25.100916944287562</v>
      </c>
      <c r="M26" s="173">
        <v>-28.532791449471745</v>
      </c>
      <c r="N26" s="173">
        <v>27.548844785164945</v>
      </c>
      <c r="O26" s="174">
        <v>-225.75187739196167</v>
      </c>
      <c r="P26" s="173">
        <v>-93.90718832584939</v>
      </c>
      <c r="Q26" s="173">
        <v>-371.47233425106947</v>
      </c>
      <c r="R26" s="173">
        <v>187.95154777087265</v>
      </c>
      <c r="S26" s="173">
        <v>74.110028419858196</v>
      </c>
      <c r="T26" s="192">
        <v>10.81540000169656</v>
      </c>
      <c r="U26" s="173">
        <v>19.816818715006335</v>
      </c>
      <c r="V26" s="173">
        <v>9.3155341710889843</v>
      </c>
      <c r="W26" s="174">
        <v>11.274958300774458</v>
      </c>
      <c r="X26" s="173">
        <v>9.7007874696921448</v>
      </c>
      <c r="Y26" s="173">
        <v>5.3839825741905685</v>
      </c>
      <c r="Z26" s="173">
        <v>-0.3752858436815103</v>
      </c>
      <c r="AA26" s="193">
        <v>3.8933076075677633</v>
      </c>
    </row>
    <row r="27" spans="2:27" ht="15" thickBot="1"/>
    <row r="28" spans="2:27" ht="30" customHeight="1">
      <c r="B28" s="85" t="str">
        <f>" "&amp;Súhrn!$H$3&amp;"- komponenty HDP [príspevky k rastu]"</f>
        <v xml:space="preserve"> Jarná strednodobá predikcia (P1Q-2023) - komponenty HDP [príspevky k rastu]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7"/>
    </row>
    <row r="29" spans="2:27">
      <c r="B29" s="310" t="s">
        <v>27</v>
      </c>
      <c r="C29" s="311"/>
      <c r="D29" s="311"/>
      <c r="E29" s="311"/>
      <c r="F29" s="312"/>
      <c r="G29" s="308" t="s">
        <v>62</v>
      </c>
      <c r="H29" s="134" t="str">
        <f t="shared" ref="H29:K29" si="2">H$3</f>
        <v>Skutočnosť</v>
      </c>
      <c r="I29" s="307">
        <f t="shared" si="2"/>
        <v>2023</v>
      </c>
      <c r="J29" s="307">
        <f t="shared" si="2"/>
        <v>2024</v>
      </c>
      <c r="K29" s="301">
        <f t="shared" si="2"/>
        <v>2025</v>
      </c>
      <c r="L29" s="320">
        <f t="shared" ref="L29:X29" si="3">L$3</f>
        <v>2022</v>
      </c>
      <c r="M29" s="321"/>
      <c r="N29" s="321"/>
      <c r="O29" s="323"/>
      <c r="P29" s="320">
        <f t="shared" ref="P29" si="4">P$3</f>
        <v>2023</v>
      </c>
      <c r="Q29" s="321"/>
      <c r="R29" s="321"/>
      <c r="S29" s="323"/>
      <c r="T29" s="320">
        <f t="shared" si="3"/>
        <v>2024</v>
      </c>
      <c r="U29" s="321"/>
      <c r="V29" s="321"/>
      <c r="W29" s="323"/>
      <c r="X29" s="320">
        <f t="shared" si="3"/>
        <v>2025</v>
      </c>
      <c r="Y29" s="321"/>
      <c r="Z29" s="321"/>
      <c r="AA29" s="322"/>
    </row>
    <row r="30" spans="2:27">
      <c r="B30" s="313"/>
      <c r="C30" s="314"/>
      <c r="D30" s="314"/>
      <c r="E30" s="314"/>
      <c r="F30" s="315"/>
      <c r="G30" s="309"/>
      <c r="H30" s="197">
        <f>$H$4</f>
        <v>2022</v>
      </c>
      <c r="I30" s="304"/>
      <c r="J30" s="304"/>
      <c r="K30" s="302"/>
      <c r="L30" s="138" t="s">
        <v>3</v>
      </c>
      <c r="M30" s="136" t="s">
        <v>4</v>
      </c>
      <c r="N30" s="136" t="s">
        <v>5</v>
      </c>
      <c r="O30" s="137" t="s">
        <v>6</v>
      </c>
      <c r="P30" s="138" t="s">
        <v>3</v>
      </c>
      <c r="Q30" s="136" t="s">
        <v>4</v>
      </c>
      <c r="R30" s="136" t="s">
        <v>5</v>
      </c>
      <c r="S30" s="233" t="s">
        <v>6</v>
      </c>
      <c r="T30" s="138" t="s">
        <v>3</v>
      </c>
      <c r="U30" s="136" t="s">
        <v>4</v>
      </c>
      <c r="V30" s="136" t="s">
        <v>5</v>
      </c>
      <c r="W30" s="137" t="s">
        <v>6</v>
      </c>
      <c r="X30" s="136" t="s">
        <v>3</v>
      </c>
      <c r="Y30" s="136" t="s">
        <v>4</v>
      </c>
      <c r="Z30" s="136" t="s">
        <v>5</v>
      </c>
      <c r="AA30" s="139" t="s">
        <v>6</v>
      </c>
    </row>
    <row r="31" spans="2:27" ht="4.3499999999999996" customHeight="1">
      <c r="B31" s="8"/>
      <c r="C31" s="9"/>
      <c r="D31" s="9"/>
      <c r="E31" s="9"/>
      <c r="F31" s="140"/>
      <c r="G31" s="141"/>
      <c r="H31" s="144"/>
      <c r="I31" s="143"/>
      <c r="J31" s="143"/>
      <c r="K31" s="263"/>
      <c r="L31" s="81"/>
      <c r="M31" s="81"/>
      <c r="N31" s="81"/>
      <c r="O31" s="261"/>
      <c r="P31" s="81"/>
      <c r="Q31" s="81"/>
      <c r="R31" s="81"/>
      <c r="S31" s="81"/>
      <c r="T31" s="185"/>
      <c r="U31" s="81"/>
      <c r="V31" s="81"/>
      <c r="W31" s="108"/>
      <c r="X31" s="81"/>
      <c r="Y31" s="81"/>
      <c r="Z31" s="81"/>
      <c r="AA31" s="4"/>
    </row>
    <row r="32" spans="2:27">
      <c r="B32" s="3"/>
      <c r="C32" s="81" t="s">
        <v>0</v>
      </c>
      <c r="D32" s="81"/>
      <c r="E32" s="81"/>
      <c r="F32" s="108"/>
      <c r="G32" s="55" t="s">
        <v>176</v>
      </c>
      <c r="H32" s="161">
        <v>1.6687034022652369</v>
      </c>
      <c r="I32" s="160">
        <v>1.3216131626982559</v>
      </c>
      <c r="J32" s="160">
        <v>3.1689726191370511</v>
      </c>
      <c r="K32" s="161">
        <v>2.9535856838235617</v>
      </c>
      <c r="L32" s="160">
        <v>0.27211355233693268</v>
      </c>
      <c r="M32" s="160">
        <v>0.33440860662905436</v>
      </c>
      <c r="N32" s="160">
        <v>0.32431121196655965</v>
      </c>
      <c r="O32" s="161">
        <v>0.27033144084207095</v>
      </c>
      <c r="P32" s="160">
        <v>-0.34207806146581277</v>
      </c>
      <c r="Q32" s="160">
        <v>0.41370641325838164</v>
      </c>
      <c r="R32" s="160">
        <v>1.1887210272756903</v>
      </c>
      <c r="S32" s="160">
        <v>1.2149730050103926</v>
      </c>
      <c r="T32" s="186">
        <v>0.72037088628076162</v>
      </c>
      <c r="U32" s="160">
        <v>0.59960248922170933</v>
      </c>
      <c r="V32" s="160">
        <v>0.40634893481490053</v>
      </c>
      <c r="W32" s="161">
        <v>0.6231829919294114</v>
      </c>
      <c r="X32" s="160">
        <v>0.9301813634108953</v>
      </c>
      <c r="Y32" s="160">
        <v>0.7959917622530952</v>
      </c>
      <c r="Z32" s="160">
        <v>0.81496037220085782</v>
      </c>
      <c r="AA32" s="167">
        <v>0.65997370215120554</v>
      </c>
    </row>
    <row r="33" spans="2:27">
      <c r="B33" s="3"/>
      <c r="C33" s="81"/>
      <c r="D33" s="81"/>
      <c r="E33" s="81" t="s">
        <v>109</v>
      </c>
      <c r="F33" s="108"/>
      <c r="G33" s="55" t="s">
        <v>177</v>
      </c>
      <c r="H33" s="161">
        <v>2.8965034839346044</v>
      </c>
      <c r="I33" s="160">
        <v>0.3983774889233912</v>
      </c>
      <c r="J33" s="160">
        <v>0.50499481062003748</v>
      </c>
      <c r="K33" s="161">
        <v>0.75806895118040829</v>
      </c>
      <c r="L33" s="160">
        <v>0.74183788872483303</v>
      </c>
      <c r="M33" s="160">
        <v>0.62572112096996446</v>
      </c>
      <c r="N33" s="160">
        <v>0.46102132326674772</v>
      </c>
      <c r="O33" s="161">
        <v>0.78646714432023934</v>
      </c>
      <c r="P33" s="160">
        <v>-0.7210933604439228</v>
      </c>
      <c r="Q33" s="160">
        <v>2.0315445378717396E-2</v>
      </c>
      <c r="R33" s="160">
        <v>0.25259248123570027</v>
      </c>
      <c r="S33" s="160">
        <v>1.4741107762817295E-2</v>
      </c>
      <c r="T33" s="186">
        <v>2.6600345523438748E-2</v>
      </c>
      <c r="U33" s="160">
        <v>0.23259088996899097</v>
      </c>
      <c r="V33" s="160">
        <v>0.20514976650433375</v>
      </c>
      <c r="W33" s="161">
        <v>0.20287997530275603</v>
      </c>
      <c r="X33" s="160">
        <v>0.18352979649482182</v>
      </c>
      <c r="Y33" s="160">
        <v>0.19198136691153092</v>
      </c>
      <c r="Z33" s="160">
        <v>0.12706995167173807</v>
      </c>
      <c r="AA33" s="167">
        <v>0.18899017767953108</v>
      </c>
    </row>
    <row r="34" spans="2:27">
      <c r="B34" s="3"/>
      <c r="C34" s="81"/>
      <c r="D34" s="81"/>
      <c r="E34" s="81" t="s">
        <v>28</v>
      </c>
      <c r="F34" s="108"/>
      <c r="G34" s="55" t="s">
        <v>177</v>
      </c>
      <c r="H34" s="161">
        <v>-0.58945722081119478</v>
      </c>
      <c r="I34" s="160">
        <v>-0.11177954650505037</v>
      </c>
      <c r="J34" s="160">
        <v>9.600102057431105E-2</v>
      </c>
      <c r="K34" s="161">
        <v>0.47108510808754345</v>
      </c>
      <c r="L34" s="160">
        <v>-0.28276758073253444</v>
      </c>
      <c r="M34" s="160">
        <v>-0.26832763123524089</v>
      </c>
      <c r="N34" s="160">
        <v>-2.31529593236659E-2</v>
      </c>
      <c r="O34" s="161">
        <v>-7.785197643124904E-2</v>
      </c>
      <c r="P34" s="160">
        <v>-0.24473854077589705</v>
      </c>
      <c r="Q34" s="160">
        <v>0.15969800617325944</v>
      </c>
      <c r="R34" s="160">
        <v>0.22040038361968584</v>
      </c>
      <c r="S34" s="160">
        <v>0.15808242857656205</v>
      </c>
      <c r="T34" s="186">
        <v>-0.11680774660008876</v>
      </c>
      <c r="U34" s="160">
        <v>-3.5241915017748301E-2</v>
      </c>
      <c r="V34" s="160">
        <v>-4.5685263327217118E-2</v>
      </c>
      <c r="W34" s="161">
        <v>-9.8309731210530962E-3</v>
      </c>
      <c r="X34" s="160">
        <v>0.21772769507746853</v>
      </c>
      <c r="Y34" s="160">
        <v>0.23027125920491506</v>
      </c>
      <c r="Z34" s="160">
        <v>0.14613321777997232</v>
      </c>
      <c r="AA34" s="167">
        <v>0.15401047307735002</v>
      </c>
    </row>
    <row r="35" spans="2:27">
      <c r="B35" s="3"/>
      <c r="C35" s="81"/>
      <c r="D35" s="81"/>
      <c r="E35" s="81" t="s">
        <v>1</v>
      </c>
      <c r="F35" s="108"/>
      <c r="G35" s="55" t="s">
        <v>177</v>
      </c>
      <c r="H35" s="161">
        <v>1.2635931403733884</v>
      </c>
      <c r="I35" s="160">
        <v>1.8397506160653447</v>
      </c>
      <c r="J35" s="160">
        <v>0.83828414164417353</v>
      </c>
      <c r="K35" s="161">
        <v>0.79249232743830067</v>
      </c>
      <c r="L35" s="160">
        <v>-0.35561327622326722</v>
      </c>
      <c r="M35" s="160">
        <v>0.27711102667455711</v>
      </c>
      <c r="N35" s="160">
        <v>1.145322452159214</v>
      </c>
      <c r="O35" s="161">
        <v>0.74878522302975481</v>
      </c>
      <c r="P35" s="160">
        <v>0.33960962353006641</v>
      </c>
      <c r="Q35" s="160">
        <v>0.3517507971262388</v>
      </c>
      <c r="R35" s="160">
        <v>-3.7582685032118139E-2</v>
      </c>
      <c r="S35" s="160">
        <v>0.19688501626115498</v>
      </c>
      <c r="T35" s="186">
        <v>0.59838226716268839</v>
      </c>
      <c r="U35" s="160">
        <v>-2.5517532686645729E-2</v>
      </c>
      <c r="V35" s="160">
        <v>7.3837613783171736E-3</v>
      </c>
      <c r="W35" s="161">
        <v>0.1145357150100057</v>
      </c>
      <c r="X35" s="160">
        <v>0.22864411533429263</v>
      </c>
      <c r="Y35" s="160">
        <v>0.19260037124865267</v>
      </c>
      <c r="Z35" s="160">
        <v>0.55495803413069356</v>
      </c>
      <c r="AA35" s="167">
        <v>0.18164123085677963</v>
      </c>
    </row>
    <row r="36" spans="2:27">
      <c r="B36" s="3"/>
      <c r="C36" s="81"/>
      <c r="D36" s="81"/>
      <c r="E36" s="81" t="s">
        <v>2</v>
      </c>
      <c r="F36" s="108"/>
      <c r="G36" s="55" t="s">
        <v>177</v>
      </c>
      <c r="H36" s="161">
        <v>3.5706394034968088</v>
      </c>
      <c r="I36" s="160">
        <v>2.1263485584836714</v>
      </c>
      <c r="J36" s="160">
        <v>1.4392799728385242</v>
      </c>
      <c r="K36" s="161">
        <v>2.0216463867062582</v>
      </c>
      <c r="L36" s="160">
        <v>0.10345703176903544</v>
      </c>
      <c r="M36" s="160">
        <v>0.63450451640927663</v>
      </c>
      <c r="N36" s="160">
        <v>1.5831908161023063</v>
      </c>
      <c r="O36" s="161">
        <v>1.4574003909187292</v>
      </c>
      <c r="P36" s="160">
        <v>-0.62622227768975336</v>
      </c>
      <c r="Q36" s="160">
        <v>0.53176424867822558</v>
      </c>
      <c r="R36" s="160">
        <v>0.43541017982326596</v>
      </c>
      <c r="S36" s="160">
        <v>0.36970855260053831</v>
      </c>
      <c r="T36" s="186">
        <v>0.50817486608602869</v>
      </c>
      <c r="U36" s="160">
        <v>0.17183144226460464</v>
      </c>
      <c r="V36" s="160">
        <v>0.16684826455543761</v>
      </c>
      <c r="W36" s="161">
        <v>0.30758471719169334</v>
      </c>
      <c r="X36" s="160">
        <v>0.62990160690660191</v>
      </c>
      <c r="Y36" s="160">
        <v>0.61485299736508359</v>
      </c>
      <c r="Z36" s="160">
        <v>0.82816120358241152</v>
      </c>
      <c r="AA36" s="167">
        <v>0.52464188161366077</v>
      </c>
    </row>
    <row r="37" spans="2:27">
      <c r="B37" s="3"/>
      <c r="C37" s="81"/>
      <c r="D37" s="81" t="s">
        <v>29</v>
      </c>
      <c r="E37" s="81"/>
      <c r="F37" s="108"/>
      <c r="G37" s="55" t="s">
        <v>177</v>
      </c>
      <c r="H37" s="161">
        <v>1.1313757041458223</v>
      </c>
      <c r="I37" s="160">
        <v>4.8406625209160348</v>
      </c>
      <c r="J37" s="160">
        <v>6.5607643275537999</v>
      </c>
      <c r="K37" s="161">
        <v>4.1131176339366151</v>
      </c>
      <c r="L37" s="160">
        <v>-1.1835732632980103</v>
      </c>
      <c r="M37" s="160">
        <v>-0.59502740982498148</v>
      </c>
      <c r="N37" s="160">
        <v>6.2525636192560965</v>
      </c>
      <c r="O37" s="161">
        <v>-1.3664657728128473</v>
      </c>
      <c r="P37" s="160">
        <v>0.53480441886560137</v>
      </c>
      <c r="Q37" s="160">
        <v>1.0970802133262676</v>
      </c>
      <c r="R37" s="160">
        <v>1.9730845062350622</v>
      </c>
      <c r="S37" s="160">
        <v>2.1280812200410089</v>
      </c>
      <c r="T37" s="186">
        <v>2.0287036336553066</v>
      </c>
      <c r="U37" s="160">
        <v>1.0296362915854602</v>
      </c>
      <c r="V37" s="160">
        <v>1.0480786902239489</v>
      </c>
      <c r="W37" s="161">
        <v>1.2294987732907228</v>
      </c>
      <c r="X37" s="160">
        <v>1.0177053863146501</v>
      </c>
      <c r="Y37" s="160">
        <v>0.95262461123369768</v>
      </c>
      <c r="Z37" s="160">
        <v>0.84376115798857965</v>
      </c>
      <c r="AA37" s="167">
        <v>0.87088449872231166</v>
      </c>
    </row>
    <row r="38" spans="2:27">
      <c r="B38" s="3"/>
      <c r="C38" s="81"/>
      <c r="D38" s="81" t="s">
        <v>30</v>
      </c>
      <c r="E38" s="81"/>
      <c r="F38" s="108"/>
      <c r="G38" s="55" t="s">
        <v>177</v>
      </c>
      <c r="H38" s="161">
        <v>-3.1683495232684282</v>
      </c>
      <c r="I38" s="160">
        <v>-4.7682251985256823</v>
      </c>
      <c r="J38" s="160">
        <v>-4.6658881380668555</v>
      </c>
      <c r="K38" s="161">
        <v>-3.1811783368193227</v>
      </c>
      <c r="L38" s="160">
        <v>0.4660867055648571</v>
      </c>
      <c r="M38" s="160">
        <v>-1.4179437483948787E-2</v>
      </c>
      <c r="N38" s="160">
        <v>-5.8335956418778396</v>
      </c>
      <c r="O38" s="161">
        <v>-2.9984830033831829</v>
      </c>
      <c r="P38" s="160">
        <v>1.7423298830145095</v>
      </c>
      <c r="Q38" s="160">
        <v>-0.54637116755122817</v>
      </c>
      <c r="R38" s="160">
        <v>-1.2197736587826211</v>
      </c>
      <c r="S38" s="160">
        <v>-1.2828167676311604</v>
      </c>
      <c r="T38" s="186">
        <v>-1.8165076134605522</v>
      </c>
      <c r="U38" s="160">
        <v>-0.60186524462837909</v>
      </c>
      <c r="V38" s="160">
        <v>-0.80857801996445633</v>
      </c>
      <c r="W38" s="161">
        <v>-0.91390049855304312</v>
      </c>
      <c r="X38" s="160">
        <v>-0.71742562981032143</v>
      </c>
      <c r="Y38" s="160">
        <v>-0.77148584634571726</v>
      </c>
      <c r="Z38" s="160">
        <v>-0.85696198937011192</v>
      </c>
      <c r="AA38" s="167">
        <v>-0.7355526781848003</v>
      </c>
    </row>
    <row r="39" spans="2:27">
      <c r="B39" s="3"/>
      <c r="C39" s="81"/>
      <c r="D39" s="81" t="s">
        <v>31</v>
      </c>
      <c r="E39" s="81"/>
      <c r="F39" s="108"/>
      <c r="G39" s="55" t="s">
        <v>177</v>
      </c>
      <c r="H39" s="159">
        <v>-2.0369738191225895</v>
      </c>
      <c r="I39" s="160">
        <v>7.2437322390363851E-2</v>
      </c>
      <c r="J39" s="160">
        <v>1.8948761894869208</v>
      </c>
      <c r="K39" s="161">
        <v>0.93193929711729273</v>
      </c>
      <c r="L39" s="160">
        <v>-0.71748655773315317</v>
      </c>
      <c r="M39" s="160">
        <v>-0.60920684730893027</v>
      </c>
      <c r="N39" s="160">
        <v>0.41896797737825675</v>
      </c>
      <c r="O39" s="161">
        <v>-4.3649487761960302</v>
      </c>
      <c r="P39" s="160">
        <v>2.2771343018801109</v>
      </c>
      <c r="Q39" s="160">
        <v>0.55070904577503965</v>
      </c>
      <c r="R39" s="160">
        <v>0.75331084745244092</v>
      </c>
      <c r="S39" s="160">
        <v>0.84526445240984838</v>
      </c>
      <c r="T39" s="186">
        <v>0.21219602019475442</v>
      </c>
      <c r="U39" s="160">
        <v>0.42777104695708107</v>
      </c>
      <c r="V39" s="160">
        <v>0.23950067025949265</v>
      </c>
      <c r="W39" s="161">
        <v>0.31559827473767982</v>
      </c>
      <c r="X39" s="160">
        <v>0.30027975650432887</v>
      </c>
      <c r="Y39" s="160">
        <v>0.18113876488798036</v>
      </c>
      <c r="Z39" s="160">
        <v>-1.3200831381532153E-2</v>
      </c>
      <c r="AA39" s="167">
        <v>0.13533182053751133</v>
      </c>
    </row>
    <row r="40" spans="2:27" ht="15" thickBot="1">
      <c r="B40" s="77"/>
      <c r="C40" s="110"/>
      <c r="D40" s="110" t="s">
        <v>37</v>
      </c>
      <c r="E40" s="110"/>
      <c r="F40" s="111"/>
      <c r="G40" s="204" t="s">
        <v>177</v>
      </c>
      <c r="H40" s="172">
        <v>0.13503781789102673</v>
      </c>
      <c r="I40" s="173">
        <v>-0.8771727181757959</v>
      </c>
      <c r="J40" s="173">
        <v>-0.16518354318839473</v>
      </c>
      <c r="K40" s="174">
        <v>0</v>
      </c>
      <c r="L40" s="173">
        <v>0.88614307830108052</v>
      </c>
      <c r="M40" s="173">
        <v>0.30911093752868674</v>
      </c>
      <c r="N40" s="173">
        <v>-1.6778475815139717</v>
      </c>
      <c r="O40" s="174">
        <v>3.1778798261194194</v>
      </c>
      <c r="P40" s="173">
        <v>-1.9929900856562148</v>
      </c>
      <c r="Q40" s="173">
        <v>-0.66876688119490257</v>
      </c>
      <c r="R40" s="173">
        <v>1.6201378258265924E-14</v>
      </c>
      <c r="S40" s="173">
        <v>0</v>
      </c>
      <c r="T40" s="192">
        <v>0</v>
      </c>
      <c r="U40" s="173">
        <v>0</v>
      </c>
      <c r="V40" s="173">
        <v>0</v>
      </c>
      <c r="W40" s="174">
        <v>0</v>
      </c>
      <c r="X40" s="173">
        <v>0</v>
      </c>
      <c r="Y40" s="173">
        <v>0</v>
      </c>
      <c r="Z40" s="173">
        <v>0</v>
      </c>
      <c r="AA40" s="193">
        <v>0</v>
      </c>
    </row>
    <row r="41" spans="2:27">
      <c r="B41" s="11" t="s">
        <v>140</v>
      </c>
      <c r="C41" s="81"/>
      <c r="D41" s="81"/>
      <c r="E41" s="81"/>
      <c r="F41" s="81"/>
      <c r="G41" s="116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</row>
    <row r="42" spans="2:27">
      <c r="B42" s="81"/>
      <c r="C42" s="81"/>
      <c r="D42" s="81"/>
      <c r="E42" s="81"/>
      <c r="F42" s="81"/>
      <c r="G42" s="116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</row>
    <row r="43" spans="2:27" ht="15" thickBot="1">
      <c r="B43" s="198" t="s">
        <v>68</v>
      </c>
      <c r="I43" s="110"/>
      <c r="J43" s="110"/>
      <c r="K43" s="81"/>
    </row>
    <row r="44" spans="2:27">
      <c r="B44" s="316" t="s">
        <v>27</v>
      </c>
      <c r="C44" s="317"/>
      <c r="D44" s="317"/>
      <c r="E44" s="317"/>
      <c r="F44" s="318"/>
      <c r="G44" s="319" t="s">
        <v>62</v>
      </c>
      <c r="H44" s="208" t="str">
        <f>H$3</f>
        <v>Skutočnosť</v>
      </c>
      <c r="I44" s="303">
        <f>I$3</f>
        <v>2023</v>
      </c>
      <c r="J44" s="303">
        <f t="shared" ref="J44:K44" si="5">J$3</f>
        <v>2024</v>
      </c>
      <c r="K44" s="305">
        <f t="shared" si="5"/>
        <v>2025</v>
      </c>
    </row>
    <row r="45" spans="2:27" ht="15" customHeight="1">
      <c r="B45" s="313"/>
      <c r="C45" s="314"/>
      <c r="D45" s="314"/>
      <c r="E45" s="314"/>
      <c r="F45" s="315"/>
      <c r="G45" s="309"/>
      <c r="H45" s="197">
        <f>$H$4</f>
        <v>2022</v>
      </c>
      <c r="I45" s="304"/>
      <c r="J45" s="304"/>
      <c r="K45" s="306"/>
    </row>
    <row r="46" spans="2:27" ht="4.3499999999999996" customHeight="1">
      <c r="B46" s="8"/>
      <c r="C46" s="9"/>
      <c r="D46" s="9"/>
      <c r="E46" s="9"/>
      <c r="F46" s="140"/>
      <c r="G46" s="141"/>
      <c r="H46" s="209"/>
      <c r="I46" s="143"/>
      <c r="J46" s="143"/>
      <c r="K46" s="145"/>
    </row>
    <row r="47" spans="2:27">
      <c r="B47" s="3"/>
      <c r="C47" s="81" t="s">
        <v>1</v>
      </c>
      <c r="D47" s="81"/>
      <c r="E47" s="81"/>
      <c r="F47" s="108"/>
      <c r="G47" s="55" t="s">
        <v>176</v>
      </c>
      <c r="H47" s="159">
        <v>6.4901238958788241</v>
      </c>
      <c r="I47" s="160">
        <v>9.0215806847102158</v>
      </c>
      <c r="J47" s="160">
        <v>3.8203623125895803</v>
      </c>
      <c r="K47" s="167">
        <v>3.5890121916953603</v>
      </c>
    </row>
    <row r="48" spans="2:27">
      <c r="B48" s="3"/>
      <c r="C48" s="81"/>
      <c r="D48" s="107" t="s">
        <v>36</v>
      </c>
      <c r="E48" s="81"/>
      <c r="F48" s="108"/>
      <c r="G48" s="55" t="s">
        <v>176</v>
      </c>
      <c r="H48" s="159">
        <v>6.6386957528319641</v>
      </c>
      <c r="I48" s="160">
        <v>4.880329378292501</v>
      </c>
      <c r="J48" s="160">
        <v>3.6050322484269373</v>
      </c>
      <c r="K48" s="167">
        <v>5.371275106193508</v>
      </c>
    </row>
    <row r="49" spans="2:11" ht="15" thickBot="1">
      <c r="B49" s="77"/>
      <c r="C49" s="110"/>
      <c r="D49" s="210" t="s">
        <v>67</v>
      </c>
      <c r="E49" s="110"/>
      <c r="F49" s="111"/>
      <c r="G49" s="112" t="s">
        <v>176</v>
      </c>
      <c r="H49" s="172">
        <v>5.7312918577843988</v>
      </c>
      <c r="I49" s="173">
        <v>30.354582938051863</v>
      </c>
      <c r="J49" s="173">
        <v>4.7128306169441601</v>
      </c>
      <c r="K49" s="193">
        <v>-3.7196998678065825</v>
      </c>
    </row>
    <row r="50" spans="2:11">
      <c r="B50" s="11" t="s">
        <v>140</v>
      </c>
      <c r="C50" s="81"/>
      <c r="D50" s="81"/>
      <c r="E50" s="81"/>
      <c r="F50" s="81"/>
      <c r="G50" s="116"/>
      <c r="H50" s="81"/>
      <c r="I50" s="81"/>
    </row>
    <row r="57" spans="2:11">
      <c r="B57" s="81"/>
      <c r="C57" s="81"/>
      <c r="D57" s="81"/>
      <c r="E57" s="81"/>
      <c r="F57" s="81"/>
      <c r="G57" s="116"/>
      <c r="H57" s="81"/>
      <c r="I57" s="81"/>
    </row>
    <row r="58" spans="2:11">
      <c r="B58" s="81"/>
      <c r="C58" s="81"/>
      <c r="D58" s="81"/>
      <c r="E58" s="81"/>
      <c r="F58" s="81"/>
      <c r="G58" s="116"/>
      <c r="H58" s="81"/>
      <c r="I58" s="81"/>
    </row>
    <row r="59" spans="2:11">
      <c r="B59" s="81"/>
      <c r="C59" s="81"/>
      <c r="D59" s="81"/>
      <c r="E59" s="81"/>
      <c r="F59" s="81"/>
      <c r="G59" s="116"/>
      <c r="H59" s="81"/>
      <c r="I59" s="81"/>
    </row>
    <row r="60" spans="2:11">
      <c r="B60" s="81"/>
      <c r="C60" s="81"/>
      <c r="D60" s="81"/>
      <c r="E60" s="81"/>
      <c r="F60" s="81"/>
      <c r="G60" s="116"/>
      <c r="H60" s="81"/>
      <c r="I60" s="81"/>
    </row>
    <row r="61" spans="2:11">
      <c r="B61" s="81"/>
      <c r="C61" s="81"/>
      <c r="D61" s="81"/>
      <c r="E61" s="81"/>
      <c r="F61" s="81"/>
      <c r="G61" s="116"/>
      <c r="H61" s="81"/>
      <c r="I61" s="81"/>
    </row>
    <row r="62" spans="2:11">
      <c r="B62" s="81"/>
      <c r="C62" s="81"/>
      <c r="D62" s="81"/>
      <c r="E62" s="81"/>
      <c r="F62" s="81"/>
      <c r="G62" s="116"/>
      <c r="H62" s="81"/>
      <c r="I62" s="81"/>
    </row>
    <row r="63" spans="2:11">
      <c r="B63" s="81"/>
      <c r="C63" s="81"/>
      <c r="D63" s="81"/>
      <c r="E63" s="81"/>
      <c r="F63" s="81"/>
      <c r="G63" s="116"/>
      <c r="H63" s="81"/>
      <c r="I63" s="81"/>
    </row>
    <row r="64" spans="2:11">
      <c r="B64" s="81"/>
      <c r="C64" s="81"/>
      <c r="D64" s="81"/>
      <c r="E64" s="81"/>
      <c r="F64" s="81"/>
      <c r="G64" s="116"/>
      <c r="H64" s="81"/>
      <c r="I64" s="81"/>
    </row>
    <row r="65" spans="2:9">
      <c r="B65" s="81"/>
      <c r="C65" s="81"/>
      <c r="D65" s="81"/>
      <c r="E65" s="81"/>
      <c r="F65" s="81"/>
      <c r="G65" s="116"/>
      <c r="H65" s="81"/>
      <c r="I65" s="81"/>
    </row>
    <row r="66" spans="2:9">
      <c r="B66" s="81"/>
      <c r="C66" s="81"/>
      <c r="D66" s="81"/>
      <c r="E66" s="81"/>
      <c r="F66" s="81"/>
      <c r="G66" s="116"/>
      <c r="H66" s="81"/>
      <c r="I66" s="81"/>
    </row>
    <row r="67" spans="2:9">
      <c r="B67" s="81"/>
      <c r="C67" s="81"/>
      <c r="D67" s="81"/>
      <c r="E67" s="81"/>
      <c r="F67" s="81"/>
      <c r="G67" s="116"/>
      <c r="H67" s="81"/>
      <c r="I67" s="81"/>
    </row>
    <row r="68" spans="2:9">
      <c r="B68" s="81"/>
      <c r="C68" s="81"/>
      <c r="D68" s="81"/>
      <c r="E68" s="81"/>
      <c r="F68" s="81"/>
      <c r="G68" s="116"/>
      <c r="H68" s="81"/>
      <c r="I68" s="81"/>
    </row>
    <row r="69" spans="2:9">
      <c r="B69" s="81"/>
      <c r="C69" s="81"/>
      <c r="D69" s="81"/>
      <c r="E69" s="81"/>
      <c r="F69" s="81"/>
      <c r="G69" s="116"/>
      <c r="H69" s="81"/>
      <c r="I69" s="81"/>
    </row>
    <row r="70" spans="2:9">
      <c r="B70" s="81"/>
      <c r="C70" s="81"/>
      <c r="D70" s="81"/>
      <c r="E70" s="81"/>
      <c r="F70" s="81"/>
      <c r="G70" s="81"/>
      <c r="H70" s="81"/>
      <c r="I70" s="81"/>
    </row>
    <row r="71" spans="2:9">
      <c r="B71" s="81"/>
      <c r="C71" s="81"/>
      <c r="D71" s="81"/>
      <c r="E71" s="81"/>
      <c r="F71" s="81"/>
      <c r="G71" s="81"/>
      <c r="H71" s="81"/>
      <c r="I71" s="81"/>
    </row>
    <row r="72" spans="2:9">
      <c r="B72" s="81"/>
      <c r="C72" s="81"/>
      <c r="D72" s="81"/>
      <c r="E72" s="81"/>
      <c r="F72" s="81"/>
      <c r="G72" s="81"/>
      <c r="H72" s="81"/>
      <c r="I72" s="81"/>
    </row>
    <row r="73" spans="2:9">
      <c r="B73" s="81"/>
      <c r="C73" s="81"/>
      <c r="D73" s="81"/>
      <c r="E73" s="81"/>
      <c r="F73" s="81"/>
      <c r="G73" s="81"/>
      <c r="H73" s="81"/>
      <c r="I73" s="81"/>
    </row>
    <row r="74" spans="2:9">
      <c r="B74" s="81"/>
      <c r="C74" s="81"/>
      <c r="D74" s="81"/>
      <c r="E74" s="81"/>
      <c r="F74" s="81"/>
      <c r="G74" s="81"/>
      <c r="H74" s="81"/>
      <c r="I74" s="81"/>
    </row>
    <row r="75" spans="2:9">
      <c r="B75" s="81"/>
      <c r="C75" s="81"/>
      <c r="D75" s="81"/>
      <c r="E75" s="81"/>
      <c r="F75" s="81"/>
      <c r="G75" s="81"/>
      <c r="H75" s="81"/>
      <c r="I75" s="81"/>
    </row>
    <row r="76" spans="2:9">
      <c r="B76" s="81"/>
      <c r="C76" s="81"/>
      <c r="D76" s="81"/>
      <c r="E76" s="81"/>
      <c r="F76" s="81"/>
      <c r="G76" s="81"/>
      <c r="H76" s="81"/>
      <c r="I76" s="81"/>
    </row>
  </sheetData>
  <mergeCells count="32">
    <mergeCell ref="X29:AA29"/>
    <mergeCell ref="T29:W29"/>
    <mergeCell ref="L16:O16"/>
    <mergeCell ref="L29:O29"/>
    <mergeCell ref="L3:O3"/>
    <mergeCell ref="T16:W16"/>
    <mergeCell ref="X3:AA3"/>
    <mergeCell ref="X16:AA16"/>
    <mergeCell ref="T3:W3"/>
    <mergeCell ref="P3:S3"/>
    <mergeCell ref="P16:S16"/>
    <mergeCell ref="P29:S29"/>
    <mergeCell ref="B44:F45"/>
    <mergeCell ref="G44:G45"/>
    <mergeCell ref="B29:F30"/>
    <mergeCell ref="G29:G30"/>
    <mergeCell ref="I44:I45"/>
    <mergeCell ref="I29:I30"/>
    <mergeCell ref="G3:G4"/>
    <mergeCell ref="B3:F4"/>
    <mergeCell ref="I3:I4"/>
    <mergeCell ref="I16:I17"/>
    <mergeCell ref="B16:F17"/>
    <mergeCell ref="G16:G17"/>
    <mergeCell ref="K29:K30"/>
    <mergeCell ref="K16:K17"/>
    <mergeCell ref="K3:K4"/>
    <mergeCell ref="J44:J45"/>
    <mergeCell ref="K44:K45"/>
    <mergeCell ref="J29:J30"/>
    <mergeCell ref="J3:J4"/>
    <mergeCell ref="J16:J17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A43"/>
  <sheetViews>
    <sheetView zoomScale="85" zoomScaleNormal="85" workbookViewId="0">
      <selection activeCell="G42" sqref="G42"/>
    </sheetView>
  </sheetViews>
  <sheetFormatPr defaultColWidth="9.140625" defaultRowHeight="14.25"/>
  <cols>
    <col min="1" max="5" width="3.140625" style="72" customWidth="1"/>
    <col min="6" max="6" width="39.42578125" style="72" customWidth="1"/>
    <col min="7" max="7" width="20.42578125" style="72" bestFit="1" customWidth="1"/>
    <col min="8" max="8" width="11.140625" style="72" customWidth="1"/>
    <col min="9" max="11" width="9.140625" style="72" customWidth="1"/>
    <col min="12" max="23" width="9.140625" style="72"/>
    <col min="24" max="27" width="9.140625" style="72" customWidth="1"/>
    <col min="28" max="16384" width="9.140625" style="72"/>
  </cols>
  <sheetData>
    <row r="1" spans="2:27" ht="22.5" customHeight="1" thickBot="1">
      <c r="B1" s="71" t="s">
        <v>80</v>
      </c>
    </row>
    <row r="2" spans="2:27" ht="30" customHeight="1">
      <c r="B2" s="85" t="str">
        <f>" "&amp;Súhrn!$H$3&amp;"- cenový vývoj [medziročný rast]"</f>
        <v xml:space="preserve"> Jarná strednodobá predikcia (P1Q-2023) - cenový vývoj [medziročný rast]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2:27">
      <c r="B3" s="310" t="s">
        <v>27</v>
      </c>
      <c r="C3" s="311"/>
      <c r="D3" s="311"/>
      <c r="E3" s="311"/>
      <c r="F3" s="312"/>
      <c r="G3" s="308" t="s">
        <v>62</v>
      </c>
      <c r="H3" s="134" t="s">
        <v>32</v>
      </c>
      <c r="I3" s="307">
        <v>2023</v>
      </c>
      <c r="J3" s="307">
        <v>2024</v>
      </c>
      <c r="K3" s="301">
        <v>2025</v>
      </c>
      <c r="L3" s="320">
        <v>2022</v>
      </c>
      <c r="M3" s="321"/>
      <c r="N3" s="321"/>
      <c r="O3" s="323"/>
      <c r="P3" s="320">
        <v>2023</v>
      </c>
      <c r="Q3" s="321"/>
      <c r="R3" s="321"/>
      <c r="S3" s="323"/>
      <c r="T3" s="320">
        <v>2024</v>
      </c>
      <c r="U3" s="321"/>
      <c r="V3" s="321"/>
      <c r="W3" s="323"/>
      <c r="X3" s="321">
        <v>2025</v>
      </c>
      <c r="Y3" s="321"/>
      <c r="Z3" s="321"/>
      <c r="AA3" s="322"/>
    </row>
    <row r="4" spans="2:27">
      <c r="B4" s="313"/>
      <c r="C4" s="314"/>
      <c r="D4" s="314"/>
      <c r="E4" s="314"/>
      <c r="F4" s="315"/>
      <c r="G4" s="309"/>
      <c r="H4" s="197">
        <v>2022</v>
      </c>
      <c r="I4" s="304"/>
      <c r="J4" s="304"/>
      <c r="K4" s="302"/>
      <c r="L4" s="138" t="s">
        <v>3</v>
      </c>
      <c r="M4" s="136" t="s">
        <v>4</v>
      </c>
      <c r="N4" s="136" t="s">
        <v>5</v>
      </c>
      <c r="O4" s="265" t="s">
        <v>6</v>
      </c>
      <c r="P4" s="138" t="s">
        <v>3</v>
      </c>
      <c r="Q4" s="136" t="s">
        <v>4</v>
      </c>
      <c r="R4" s="136" t="s">
        <v>5</v>
      </c>
      <c r="S4" s="265" t="s">
        <v>6</v>
      </c>
      <c r="T4" s="138" t="s">
        <v>3</v>
      </c>
      <c r="U4" s="136" t="s">
        <v>4</v>
      </c>
      <c r="V4" s="136" t="s">
        <v>5</v>
      </c>
      <c r="W4" s="265" t="s">
        <v>6</v>
      </c>
      <c r="X4" s="136" t="s">
        <v>3</v>
      </c>
      <c r="Y4" s="136" t="s">
        <v>4</v>
      </c>
      <c r="Z4" s="136" t="s">
        <v>5</v>
      </c>
      <c r="AA4" s="139" t="s">
        <v>6</v>
      </c>
    </row>
    <row r="5" spans="2:27" ht="4.3499999999999996" customHeight="1">
      <c r="B5" s="8"/>
      <c r="C5" s="9"/>
      <c r="D5" s="9"/>
      <c r="E5" s="9"/>
      <c r="F5" s="140"/>
      <c r="G5" s="141"/>
      <c r="H5" s="144"/>
      <c r="I5" s="96"/>
      <c r="J5" s="232"/>
      <c r="K5" s="142"/>
      <c r="L5" s="179"/>
      <c r="M5" s="143"/>
      <c r="N5" s="143"/>
      <c r="O5" s="144"/>
      <c r="P5" s="179"/>
      <c r="Q5" s="143"/>
      <c r="R5" s="143"/>
      <c r="S5" s="144"/>
      <c r="T5" s="179"/>
      <c r="U5" s="143"/>
      <c r="V5" s="143"/>
      <c r="W5" s="144"/>
      <c r="X5" s="143"/>
      <c r="Y5" s="143"/>
      <c r="Z5" s="143"/>
      <c r="AA5" s="145"/>
    </row>
    <row r="6" spans="2:27">
      <c r="B6" s="8"/>
      <c r="C6" s="101" t="s">
        <v>63</v>
      </c>
      <c r="D6" s="9"/>
      <c r="E6" s="9"/>
      <c r="F6" s="93"/>
      <c r="G6" s="55" t="s">
        <v>178</v>
      </c>
      <c r="H6" s="166">
        <v>12.126487883973056</v>
      </c>
      <c r="I6" s="28">
        <v>10.504303062999966</v>
      </c>
      <c r="J6" s="28">
        <v>6.735941605224923</v>
      </c>
      <c r="K6" s="166">
        <v>4.8434141747247139</v>
      </c>
      <c r="L6" s="29">
        <v>8.5059712405556951</v>
      </c>
      <c r="M6" s="28">
        <v>11.75053452585297</v>
      </c>
      <c r="N6" s="28">
        <v>13.26042378673958</v>
      </c>
      <c r="O6" s="166">
        <v>14.854616263066987</v>
      </c>
      <c r="P6" s="29">
        <v>14.93812864781232</v>
      </c>
      <c r="Q6" s="28">
        <v>12.080569467859362</v>
      </c>
      <c r="R6" s="28">
        <v>9.0891628326093183</v>
      </c>
      <c r="S6" s="166">
        <v>6.362033209691063</v>
      </c>
      <c r="T6" s="29">
        <v>6.89945961620964</v>
      </c>
      <c r="U6" s="28">
        <v>6.2325270577834289</v>
      </c>
      <c r="V6" s="28">
        <v>6.8143459274765803</v>
      </c>
      <c r="W6" s="166">
        <v>6.9992365057233314</v>
      </c>
      <c r="X6" s="28">
        <v>5.4310860551123596</v>
      </c>
      <c r="Y6" s="28">
        <v>5.0317670522686484</v>
      </c>
      <c r="Z6" s="28">
        <v>4.6182613945410651</v>
      </c>
      <c r="AA6" s="30">
        <v>4.3048642016768781</v>
      </c>
    </row>
    <row r="7" spans="2:27">
      <c r="B7" s="3"/>
      <c r="C7" s="81"/>
      <c r="D7" s="81" t="s">
        <v>45</v>
      </c>
      <c r="E7" s="81"/>
      <c r="F7" s="108"/>
      <c r="G7" s="55" t="s">
        <v>178</v>
      </c>
      <c r="H7" s="161">
        <v>18.78208620148898</v>
      </c>
      <c r="I7" s="160">
        <v>7.6372578162187352</v>
      </c>
      <c r="J7" s="160">
        <v>25.18493475464058</v>
      </c>
      <c r="K7" s="161">
        <v>15.718051557497944</v>
      </c>
      <c r="L7" s="186">
        <v>17.037486515641874</v>
      </c>
      <c r="M7" s="160">
        <v>20.312759940109814</v>
      </c>
      <c r="N7" s="160">
        <v>19.563218390804593</v>
      </c>
      <c r="O7" s="161">
        <v>18.200006453903001</v>
      </c>
      <c r="P7" s="186">
        <v>11.268670617225652</v>
      </c>
      <c r="Q7" s="160">
        <v>7.040433335366302</v>
      </c>
      <c r="R7" s="160">
        <v>6.4086845609193404</v>
      </c>
      <c r="S7" s="161">
        <v>6.0056121285928299</v>
      </c>
      <c r="T7" s="186">
        <v>25.288802113607403</v>
      </c>
      <c r="U7" s="160">
        <v>25.179145154620258</v>
      </c>
      <c r="V7" s="160">
        <v>25.125191718935554</v>
      </c>
      <c r="W7" s="161">
        <v>25.146976486933141</v>
      </c>
      <c r="X7" s="160">
        <v>15.825808931248815</v>
      </c>
      <c r="Y7" s="160">
        <v>15.749382122597865</v>
      </c>
      <c r="Z7" s="160">
        <v>15.76834321673644</v>
      </c>
      <c r="AA7" s="167">
        <v>15.529316119768893</v>
      </c>
    </row>
    <row r="8" spans="2:27">
      <c r="B8" s="3"/>
      <c r="C8" s="81"/>
      <c r="D8" s="81" t="s">
        <v>38</v>
      </c>
      <c r="E8" s="81"/>
      <c r="F8" s="108"/>
      <c r="G8" s="55" t="s">
        <v>178</v>
      </c>
      <c r="H8" s="161">
        <v>16.137036740574743</v>
      </c>
      <c r="I8" s="160">
        <v>15.967176313377252</v>
      </c>
      <c r="J8" s="160">
        <v>3.7954144069173594</v>
      </c>
      <c r="K8" s="161">
        <v>3.1387185636907446</v>
      </c>
      <c r="L8" s="186">
        <v>9.2967747710117692</v>
      </c>
      <c r="M8" s="160">
        <v>13.614380608320673</v>
      </c>
      <c r="N8" s="160">
        <v>17.969042746375365</v>
      </c>
      <c r="O8" s="161">
        <v>23.368396915933374</v>
      </c>
      <c r="P8" s="186">
        <v>23.690552677413308</v>
      </c>
      <c r="Q8" s="160">
        <v>19.840593602203654</v>
      </c>
      <c r="R8" s="160">
        <v>14.000777988231278</v>
      </c>
      <c r="S8" s="161">
        <v>7.7541909478541271</v>
      </c>
      <c r="T8" s="186">
        <v>4.5331580074959561</v>
      </c>
      <c r="U8" s="160">
        <v>2.9459543160603801</v>
      </c>
      <c r="V8" s="160">
        <v>3.5143557395171712</v>
      </c>
      <c r="W8" s="161">
        <v>4.2133557896482756</v>
      </c>
      <c r="X8" s="160">
        <v>4.0568292428407204</v>
      </c>
      <c r="Y8" s="160">
        <v>3.3408397140983794</v>
      </c>
      <c r="Z8" s="160">
        <v>2.7255493482102082</v>
      </c>
      <c r="AA8" s="167">
        <v>2.4506608693389325</v>
      </c>
    </row>
    <row r="9" spans="2:27">
      <c r="B9" s="3"/>
      <c r="C9" s="81"/>
      <c r="D9" s="81" t="s">
        <v>39</v>
      </c>
      <c r="E9" s="81"/>
      <c r="F9" s="108"/>
      <c r="G9" s="55" t="s">
        <v>178</v>
      </c>
      <c r="H9" s="161">
        <v>9.304102919739023</v>
      </c>
      <c r="I9" s="160">
        <v>8.5244571250385377</v>
      </c>
      <c r="J9" s="160">
        <v>3.1825725366840771</v>
      </c>
      <c r="K9" s="161">
        <v>3.1619288111893269</v>
      </c>
      <c r="L9" s="186">
        <v>7.1226551226551322</v>
      </c>
      <c r="M9" s="160">
        <v>10.16150353468592</v>
      </c>
      <c r="N9" s="160">
        <v>10.30483857347933</v>
      </c>
      <c r="O9" s="161">
        <v>9.5847436638322421</v>
      </c>
      <c r="P9" s="186">
        <v>12.477633727570733</v>
      </c>
      <c r="Q9" s="160">
        <v>9.6182520010055725</v>
      </c>
      <c r="R9" s="160">
        <v>6.5418840894408703</v>
      </c>
      <c r="S9" s="161">
        <v>5.7377947326648524</v>
      </c>
      <c r="T9" s="186">
        <v>2.1580197788703543</v>
      </c>
      <c r="U9" s="160">
        <v>2.3356124633827449</v>
      </c>
      <c r="V9" s="160">
        <v>4.0560637856601858</v>
      </c>
      <c r="W9" s="161">
        <v>4.1775396732790711</v>
      </c>
      <c r="X9" s="160">
        <v>3.7235049947133518</v>
      </c>
      <c r="Y9" s="160">
        <v>3.4110148501182493</v>
      </c>
      <c r="Z9" s="160">
        <v>3.0037032827173249</v>
      </c>
      <c r="AA9" s="167">
        <v>2.5284383215550861</v>
      </c>
    </row>
    <row r="10" spans="2:27">
      <c r="B10" s="3"/>
      <c r="C10" s="81"/>
      <c r="D10" s="81" t="s">
        <v>69</v>
      </c>
      <c r="E10" s="81"/>
      <c r="F10" s="108"/>
      <c r="G10" s="55" t="s">
        <v>178</v>
      </c>
      <c r="H10" s="161">
        <v>7.2811317242663165</v>
      </c>
      <c r="I10" s="160">
        <v>8.0515571976405909</v>
      </c>
      <c r="J10" s="160">
        <v>3.4057012859255451</v>
      </c>
      <c r="K10" s="161">
        <v>2.5003259188463289</v>
      </c>
      <c r="L10" s="186">
        <v>4.6112768964975572</v>
      </c>
      <c r="M10" s="160">
        <v>6.9038767923526194</v>
      </c>
      <c r="N10" s="160">
        <v>8.0205623683884397</v>
      </c>
      <c r="O10" s="161">
        <v>9.5127751692176474</v>
      </c>
      <c r="P10" s="186">
        <v>10.322933230680945</v>
      </c>
      <c r="Q10" s="160">
        <v>8.9595063930355536</v>
      </c>
      <c r="R10" s="160">
        <v>7.5474034320922385</v>
      </c>
      <c r="S10" s="161">
        <v>5.5701085146934162</v>
      </c>
      <c r="T10" s="186">
        <v>3.9534888714859022</v>
      </c>
      <c r="U10" s="160">
        <v>3.4161914984040465</v>
      </c>
      <c r="V10" s="160">
        <v>3.2691922715021065</v>
      </c>
      <c r="W10" s="161">
        <v>2.9996681862962902</v>
      </c>
      <c r="X10" s="160">
        <v>3.0348365756859721</v>
      </c>
      <c r="Y10" s="160">
        <v>2.7077471910952511</v>
      </c>
      <c r="Z10" s="160">
        <v>2.266953968182392</v>
      </c>
      <c r="AA10" s="167">
        <v>2.0043209612938995</v>
      </c>
    </row>
    <row r="11" spans="2:27" ht="4.3499999999999996" customHeight="1">
      <c r="B11" s="3"/>
      <c r="C11" s="81"/>
      <c r="E11" s="81"/>
      <c r="F11" s="108"/>
      <c r="G11" s="55"/>
      <c r="H11" s="161"/>
      <c r="I11" s="160"/>
      <c r="J11" s="160"/>
      <c r="K11" s="161"/>
      <c r="L11" s="186"/>
      <c r="M11" s="160"/>
      <c r="N11" s="160"/>
      <c r="O11" s="161"/>
      <c r="P11" s="186"/>
      <c r="Q11" s="160"/>
      <c r="R11" s="160"/>
      <c r="S11" s="161"/>
      <c r="T11" s="186"/>
      <c r="U11" s="160"/>
      <c r="V11" s="160"/>
      <c r="W11" s="161"/>
      <c r="X11" s="160"/>
      <c r="Y11" s="160"/>
      <c r="Z11" s="160"/>
      <c r="AA11" s="167"/>
    </row>
    <row r="12" spans="2:27">
      <c r="B12" s="3"/>
      <c r="C12" s="81"/>
      <c r="D12" s="81" t="s">
        <v>70</v>
      </c>
      <c r="E12" s="81"/>
      <c r="F12" s="108"/>
      <c r="G12" s="55" t="s">
        <v>178</v>
      </c>
      <c r="H12" s="161">
        <v>10.940888473950778</v>
      </c>
      <c r="I12" s="160">
        <v>11.06067753680729</v>
      </c>
      <c r="J12" s="160">
        <v>3.482429402164172</v>
      </c>
      <c r="K12" s="161">
        <v>2.9395632763768731</v>
      </c>
      <c r="L12" s="186">
        <v>6.9936775237467259</v>
      </c>
      <c r="M12" s="160">
        <v>10.229898678675113</v>
      </c>
      <c r="N12" s="160">
        <v>12.138931119167353</v>
      </c>
      <c r="O12" s="161">
        <v>14.247838616714702</v>
      </c>
      <c r="P12" s="186">
        <v>15.666113541351052</v>
      </c>
      <c r="Q12" s="160">
        <v>13.064803677629271</v>
      </c>
      <c r="R12" s="160">
        <v>9.6075927585342384</v>
      </c>
      <c r="S12" s="161">
        <v>6.4375490689338761</v>
      </c>
      <c r="T12" s="186">
        <v>3.6212027177364519</v>
      </c>
      <c r="U12" s="160">
        <v>2.9048611473071446</v>
      </c>
      <c r="V12" s="160">
        <v>3.5937807474393395</v>
      </c>
      <c r="W12" s="161">
        <v>3.8114730501190905</v>
      </c>
      <c r="X12" s="160">
        <v>3.6274658088828033</v>
      </c>
      <c r="Y12" s="160">
        <v>3.1570905229924477</v>
      </c>
      <c r="Z12" s="160">
        <v>2.6603682686925794</v>
      </c>
      <c r="AA12" s="167">
        <v>2.3301018743073598</v>
      </c>
    </row>
    <row r="13" spans="2:27">
      <c r="B13" s="3"/>
      <c r="C13" s="81"/>
      <c r="D13" s="81" t="s">
        <v>71</v>
      </c>
      <c r="E13" s="81"/>
      <c r="F13" s="108"/>
      <c r="G13" s="55" t="s">
        <v>178</v>
      </c>
      <c r="H13" s="161">
        <v>8.2388443872456492</v>
      </c>
      <c r="I13" s="160">
        <v>8.300998410121025</v>
      </c>
      <c r="J13" s="160">
        <v>3.2968122508318487</v>
      </c>
      <c r="K13" s="161">
        <v>2.8209932270035551</v>
      </c>
      <c r="L13" s="186">
        <v>5.800847584983913</v>
      </c>
      <c r="M13" s="160">
        <v>8.4494825626607621</v>
      </c>
      <c r="N13" s="160">
        <v>9.0941249299885101</v>
      </c>
      <c r="O13" s="161">
        <v>9.5421282503687905</v>
      </c>
      <c r="P13" s="186">
        <v>11.386263180842263</v>
      </c>
      <c r="Q13" s="160">
        <v>9.3027316381316467</v>
      </c>
      <c r="R13" s="160">
        <v>7.0893130027907603</v>
      </c>
      <c r="S13" s="161">
        <v>5.6583020446236532</v>
      </c>
      <c r="T13" s="186">
        <v>3.0744123109968342</v>
      </c>
      <c r="U13" s="160">
        <v>2.8877771314083702</v>
      </c>
      <c r="V13" s="160">
        <v>3.6502791552506437</v>
      </c>
      <c r="W13" s="161">
        <v>3.5697741068747604</v>
      </c>
      <c r="X13" s="160">
        <v>3.3687703649599428</v>
      </c>
      <c r="Y13" s="160">
        <v>3.0488305192214398</v>
      </c>
      <c r="Z13" s="160">
        <v>2.6238026560597092</v>
      </c>
      <c r="AA13" s="167">
        <v>2.2580965360464944</v>
      </c>
    </row>
    <row r="14" spans="2:27">
      <c r="B14" s="3"/>
      <c r="C14" s="81"/>
      <c r="D14" s="81" t="s">
        <v>197</v>
      </c>
      <c r="E14" s="81"/>
      <c r="F14" s="108"/>
      <c r="G14" s="55" t="s">
        <v>178</v>
      </c>
      <c r="H14" s="161">
        <v>8.277970096486726</v>
      </c>
      <c r="I14" s="160">
        <v>8.1210319250154157</v>
      </c>
      <c r="J14" s="160">
        <v>3.1332553618866825</v>
      </c>
      <c r="K14" s="161">
        <v>2.3712078257367892</v>
      </c>
      <c r="L14" s="186">
        <v>5.4506335166148716</v>
      </c>
      <c r="M14" s="160">
        <v>8.2010582010582027</v>
      </c>
      <c r="N14" s="160">
        <v>9.1530696091090675</v>
      </c>
      <c r="O14" s="161">
        <v>10.226089973401173</v>
      </c>
      <c r="P14" s="186">
        <v>11.101512164972974</v>
      </c>
      <c r="Q14" s="160">
        <v>9.3114588513090553</v>
      </c>
      <c r="R14" s="160">
        <v>7.0035036095414966</v>
      </c>
      <c r="S14" s="161">
        <v>5.3160102448164537</v>
      </c>
      <c r="T14" s="186">
        <v>3.3006607394963368</v>
      </c>
      <c r="U14" s="160">
        <v>2.7080711915983926</v>
      </c>
      <c r="V14" s="160">
        <v>3.3473265236722511</v>
      </c>
      <c r="W14" s="161">
        <v>3.1789580380551854</v>
      </c>
      <c r="X14" s="160">
        <v>2.979610629918767</v>
      </c>
      <c r="Y14" s="160">
        <v>2.5839100666519954</v>
      </c>
      <c r="Z14" s="160">
        <v>2.1305472324053483</v>
      </c>
      <c r="AA14" s="167">
        <v>1.8055570390480824</v>
      </c>
    </row>
    <row r="15" spans="2:27" ht="4.3499999999999996" customHeight="1">
      <c r="B15" s="3"/>
      <c r="C15" s="81"/>
      <c r="D15" s="81"/>
      <c r="E15" s="81"/>
      <c r="F15" s="108"/>
      <c r="G15" s="55"/>
      <c r="H15" s="161"/>
      <c r="I15" s="160"/>
      <c r="J15" s="160"/>
      <c r="K15" s="161"/>
      <c r="L15" s="186"/>
      <c r="M15" s="160"/>
      <c r="N15" s="160"/>
      <c r="O15" s="161"/>
      <c r="P15" s="186"/>
      <c r="Q15" s="160"/>
      <c r="R15" s="160"/>
      <c r="S15" s="161"/>
      <c r="T15" s="186"/>
      <c r="U15" s="160"/>
      <c r="V15" s="160"/>
      <c r="W15" s="161"/>
      <c r="X15" s="160"/>
      <c r="Y15" s="160"/>
      <c r="Z15" s="160"/>
      <c r="AA15" s="167"/>
    </row>
    <row r="16" spans="2:27">
      <c r="B16" s="3"/>
      <c r="C16" s="81" t="s">
        <v>64</v>
      </c>
      <c r="D16" s="81"/>
      <c r="E16" s="81"/>
      <c r="F16" s="108"/>
      <c r="G16" s="55" t="s">
        <v>178</v>
      </c>
      <c r="H16" s="161">
        <v>12.768744774643096</v>
      </c>
      <c r="I16" s="160">
        <v>10.611089038157644</v>
      </c>
      <c r="J16" s="160">
        <v>6.5935217995717039</v>
      </c>
      <c r="K16" s="161">
        <v>4.8777588767837727</v>
      </c>
      <c r="L16" s="186">
        <v>9.2594856010707645</v>
      </c>
      <c r="M16" s="160">
        <v>12.528019118285513</v>
      </c>
      <c r="N16" s="160">
        <v>13.94301138119198</v>
      </c>
      <c r="O16" s="161">
        <v>15.194448373605212</v>
      </c>
      <c r="P16" s="186">
        <v>15.033323278012745</v>
      </c>
      <c r="Q16" s="160">
        <v>12.246162427930813</v>
      </c>
      <c r="R16" s="160">
        <v>9.0391904310312015</v>
      </c>
      <c r="S16" s="161">
        <v>6.5942748315891464</v>
      </c>
      <c r="T16" s="186">
        <v>6.8263107740410334</v>
      </c>
      <c r="U16" s="160">
        <v>6.0267407551091452</v>
      </c>
      <c r="V16" s="160">
        <v>6.6981169353674375</v>
      </c>
      <c r="W16" s="161">
        <v>6.8259340518476108</v>
      </c>
      <c r="X16" s="160">
        <v>5.6711881790350844</v>
      </c>
      <c r="Y16" s="160">
        <v>5.1174545363780908</v>
      </c>
      <c r="Z16" s="160">
        <v>4.5740660356416356</v>
      </c>
      <c r="AA16" s="167">
        <v>4.1681913592841653</v>
      </c>
    </row>
    <row r="17" spans="2:27" ht="4.3499999999999996" customHeight="1">
      <c r="B17" s="3"/>
      <c r="C17" s="81"/>
      <c r="D17" s="81"/>
      <c r="E17" s="81"/>
      <c r="F17" s="108"/>
      <c r="G17" s="55"/>
      <c r="H17" s="108"/>
      <c r="I17" s="81"/>
      <c r="J17" s="81"/>
      <c r="K17" s="108"/>
      <c r="L17" s="185"/>
      <c r="M17" s="81"/>
      <c r="N17" s="81"/>
      <c r="O17" s="108"/>
      <c r="P17" s="185"/>
      <c r="Q17" s="81"/>
      <c r="R17" s="81"/>
      <c r="S17" s="108"/>
      <c r="T17" s="185"/>
      <c r="U17" s="81"/>
      <c r="V17" s="81"/>
      <c r="W17" s="108"/>
      <c r="X17" s="81"/>
      <c r="Y17" s="81"/>
      <c r="Z17" s="81"/>
      <c r="AA17" s="4"/>
    </row>
    <row r="18" spans="2:27">
      <c r="B18" s="3"/>
      <c r="C18" s="81" t="s">
        <v>16</v>
      </c>
      <c r="D18" s="81"/>
      <c r="E18" s="81"/>
      <c r="F18" s="108"/>
      <c r="G18" s="55" t="s">
        <v>179</v>
      </c>
      <c r="H18" s="161">
        <v>7.5504396108605931</v>
      </c>
      <c r="I18" s="160">
        <v>9.1308952478561594</v>
      </c>
      <c r="J18" s="160">
        <v>4.0191564446809309</v>
      </c>
      <c r="K18" s="161">
        <v>2.9232744374542534</v>
      </c>
      <c r="L18" s="186">
        <v>6.398341056137923</v>
      </c>
      <c r="M18" s="160">
        <v>7.5020767123422019</v>
      </c>
      <c r="N18" s="160">
        <v>7.9550729335661003</v>
      </c>
      <c r="O18" s="161">
        <v>8.3293384336631675</v>
      </c>
      <c r="P18" s="186">
        <v>9.9209393289015679</v>
      </c>
      <c r="Q18" s="160">
        <v>9.9565579728865004</v>
      </c>
      <c r="R18" s="160">
        <v>8.843292698573336</v>
      </c>
      <c r="S18" s="161">
        <v>7.8432745761332257</v>
      </c>
      <c r="T18" s="186">
        <v>5.2030931108357947</v>
      </c>
      <c r="U18" s="160">
        <v>3.7695646325114751</v>
      </c>
      <c r="V18" s="160">
        <v>3.7416677103853289</v>
      </c>
      <c r="W18" s="161">
        <v>3.4432859254487624</v>
      </c>
      <c r="X18" s="160">
        <v>3.2069597400484326</v>
      </c>
      <c r="Y18" s="160">
        <v>2.9149839520105303</v>
      </c>
      <c r="Z18" s="160">
        <v>2.7574332281371312</v>
      </c>
      <c r="AA18" s="167">
        <v>2.8146730942488745</v>
      </c>
    </row>
    <row r="19" spans="2:27">
      <c r="B19" s="3"/>
      <c r="C19" s="81"/>
      <c r="D19" s="81" t="s">
        <v>17</v>
      </c>
      <c r="E19" s="81"/>
      <c r="F19" s="108"/>
      <c r="G19" s="55" t="s">
        <v>179</v>
      </c>
      <c r="H19" s="161">
        <v>12.271414015307698</v>
      </c>
      <c r="I19" s="160">
        <v>10.391369247840231</v>
      </c>
      <c r="J19" s="160">
        <v>7.3749326271141342</v>
      </c>
      <c r="K19" s="161">
        <v>5.0381338845967747</v>
      </c>
      <c r="L19" s="186">
        <v>10.878974051189644</v>
      </c>
      <c r="M19" s="160">
        <v>12.183696193233544</v>
      </c>
      <c r="N19" s="160">
        <v>12.681512079959816</v>
      </c>
      <c r="O19" s="161">
        <v>13.365172428407732</v>
      </c>
      <c r="P19" s="186">
        <v>13.908037570239131</v>
      </c>
      <c r="Q19" s="160">
        <v>11.560536307819163</v>
      </c>
      <c r="R19" s="160">
        <v>8.8176852390550806</v>
      </c>
      <c r="S19" s="161">
        <v>7.7696752328053122</v>
      </c>
      <c r="T19" s="186">
        <v>6.328780749386496</v>
      </c>
      <c r="U19" s="160">
        <v>7.092268173932311</v>
      </c>
      <c r="V19" s="160">
        <v>8.4428296857524003</v>
      </c>
      <c r="W19" s="161">
        <v>7.5909719172737766</v>
      </c>
      <c r="X19" s="160">
        <v>6.2564577228949076</v>
      </c>
      <c r="Y19" s="160">
        <v>5.2916569833858773</v>
      </c>
      <c r="Z19" s="160">
        <v>4.5918227650667518</v>
      </c>
      <c r="AA19" s="167">
        <v>4.0898873769482407</v>
      </c>
    </row>
    <row r="20" spans="2:27">
      <c r="B20" s="3"/>
      <c r="C20" s="81"/>
      <c r="D20" s="81" t="s">
        <v>19</v>
      </c>
      <c r="E20" s="81"/>
      <c r="F20" s="108"/>
      <c r="G20" s="55" t="s">
        <v>179</v>
      </c>
      <c r="H20" s="161">
        <v>11.493087682747728</v>
      </c>
      <c r="I20" s="160">
        <v>9.697886145163622</v>
      </c>
      <c r="J20" s="160">
        <v>5.0018348082663664</v>
      </c>
      <c r="K20" s="161">
        <v>2.9091216591058355</v>
      </c>
      <c r="L20" s="186">
        <v>10.504640450976765</v>
      </c>
      <c r="M20" s="160">
        <v>11.900456453265051</v>
      </c>
      <c r="N20" s="160">
        <v>12.693221384623101</v>
      </c>
      <c r="O20" s="161">
        <v>10.937241020677149</v>
      </c>
      <c r="P20" s="186">
        <v>11.820354090873252</v>
      </c>
      <c r="Q20" s="160">
        <v>10.115787803367567</v>
      </c>
      <c r="R20" s="160">
        <v>8.5592109064244823</v>
      </c>
      <c r="S20" s="161">
        <v>8.2846230362818858</v>
      </c>
      <c r="T20" s="186">
        <v>5.5371471834989165</v>
      </c>
      <c r="U20" s="160">
        <v>5.2485633892538175</v>
      </c>
      <c r="V20" s="160">
        <v>4.9914041019634965</v>
      </c>
      <c r="W20" s="161">
        <v>4.3388608152951065</v>
      </c>
      <c r="X20" s="160">
        <v>3.6682926435295684</v>
      </c>
      <c r="Y20" s="160">
        <v>3.1525372128277809</v>
      </c>
      <c r="Z20" s="160">
        <v>2.6535651259575417</v>
      </c>
      <c r="AA20" s="167">
        <v>2.152108864741308</v>
      </c>
    </row>
    <row r="21" spans="2:27">
      <c r="B21" s="3"/>
      <c r="C21" s="81"/>
      <c r="D21" s="81" t="s">
        <v>18</v>
      </c>
      <c r="E21" s="81"/>
      <c r="F21" s="108"/>
      <c r="G21" s="55" t="s">
        <v>179</v>
      </c>
      <c r="H21" s="161">
        <v>9.5294467860644403</v>
      </c>
      <c r="I21" s="160">
        <v>7.59538277803955</v>
      </c>
      <c r="J21" s="160">
        <v>4.0988199772945961</v>
      </c>
      <c r="K21" s="161">
        <v>2.7091450919709814</v>
      </c>
      <c r="L21" s="186">
        <v>8.6114435361352122</v>
      </c>
      <c r="M21" s="160">
        <v>10.058506073988326</v>
      </c>
      <c r="N21" s="160">
        <v>10.511028896739134</v>
      </c>
      <c r="O21" s="161">
        <v>8.8050155214930612</v>
      </c>
      <c r="P21" s="186">
        <v>7.8510519109996579</v>
      </c>
      <c r="Q21" s="160">
        <v>8.2434025957172281</v>
      </c>
      <c r="R21" s="160">
        <v>7.2777866146492585</v>
      </c>
      <c r="S21" s="161">
        <v>7.2958366050163761</v>
      </c>
      <c r="T21" s="186">
        <v>5.1724457277789355</v>
      </c>
      <c r="U21" s="160">
        <v>3.972429921253223</v>
      </c>
      <c r="V21" s="160">
        <v>3.8265040322022799</v>
      </c>
      <c r="W21" s="161">
        <v>3.5059368929571946</v>
      </c>
      <c r="X21" s="160">
        <v>3.0750227498009224</v>
      </c>
      <c r="Y21" s="160">
        <v>2.720968021988142</v>
      </c>
      <c r="Z21" s="160">
        <v>2.503211413243676</v>
      </c>
      <c r="AA21" s="167">
        <v>2.5011133192059702</v>
      </c>
    </row>
    <row r="22" spans="2:27">
      <c r="B22" s="3"/>
      <c r="C22" s="81"/>
      <c r="D22" s="81" t="s">
        <v>20</v>
      </c>
      <c r="E22" s="81"/>
      <c r="F22" s="108"/>
      <c r="G22" s="55" t="s">
        <v>179</v>
      </c>
      <c r="H22" s="161">
        <v>14.696409381692192</v>
      </c>
      <c r="I22" s="160">
        <v>3.232266632729889</v>
      </c>
      <c r="J22" s="160">
        <v>2.6782655896902838</v>
      </c>
      <c r="K22" s="161">
        <v>2.2827655545054597</v>
      </c>
      <c r="L22" s="186">
        <v>18.15568832823466</v>
      </c>
      <c r="M22" s="160">
        <v>18.127541460390802</v>
      </c>
      <c r="N22" s="160">
        <v>14.336663092060235</v>
      </c>
      <c r="O22" s="161">
        <v>8.3072806320053161</v>
      </c>
      <c r="P22" s="186">
        <v>3.6378341729346175</v>
      </c>
      <c r="Q22" s="160">
        <v>1.8679792740711179</v>
      </c>
      <c r="R22" s="160">
        <v>2.4573166930742332</v>
      </c>
      <c r="S22" s="161">
        <v>4.9812397876563921</v>
      </c>
      <c r="T22" s="186">
        <v>3.771915537148459</v>
      </c>
      <c r="U22" s="160">
        <v>2.6375728368945914</v>
      </c>
      <c r="V22" s="160">
        <v>2.2386934924911088</v>
      </c>
      <c r="W22" s="161">
        <v>2.1571616012976165</v>
      </c>
      <c r="X22" s="160">
        <v>2.2490289011145848</v>
      </c>
      <c r="Y22" s="160">
        <v>2.2878458285745467</v>
      </c>
      <c r="Z22" s="160">
        <v>2.2741749098039747</v>
      </c>
      <c r="AA22" s="167">
        <v>2.3246383122280463</v>
      </c>
    </row>
    <row r="23" spans="2:27">
      <c r="B23" s="3"/>
      <c r="C23" s="81"/>
      <c r="D23" s="81" t="s">
        <v>21</v>
      </c>
      <c r="E23" s="81"/>
      <c r="F23" s="108"/>
      <c r="G23" s="55" t="s">
        <v>179</v>
      </c>
      <c r="H23" s="161">
        <v>19.291379215164</v>
      </c>
      <c r="I23" s="160">
        <v>-0.87143691419554159</v>
      </c>
      <c r="J23" s="160">
        <v>1.9842033472967415</v>
      </c>
      <c r="K23" s="161">
        <v>1.5924206932597258</v>
      </c>
      <c r="L23" s="186">
        <v>23.662674526613216</v>
      </c>
      <c r="M23" s="160">
        <v>23.225954824686923</v>
      </c>
      <c r="N23" s="160">
        <v>19.650663178192289</v>
      </c>
      <c r="O23" s="161">
        <v>11.236006799486546</v>
      </c>
      <c r="P23" s="186">
        <v>-0.16557478415953142</v>
      </c>
      <c r="Q23" s="160">
        <v>-2.0172665478066563</v>
      </c>
      <c r="R23" s="160">
        <v>-2.105461365513932</v>
      </c>
      <c r="S23" s="161">
        <v>0.86648672006145944</v>
      </c>
      <c r="T23" s="186">
        <v>2.7315891312890415</v>
      </c>
      <c r="U23" s="160">
        <v>2.1053587643576037</v>
      </c>
      <c r="V23" s="160">
        <v>1.6406693027665824</v>
      </c>
      <c r="W23" s="161">
        <v>1.5015997428322976</v>
      </c>
      <c r="X23" s="160">
        <v>1.5353819426076711</v>
      </c>
      <c r="Y23" s="160">
        <v>1.5857398370528131</v>
      </c>
      <c r="Z23" s="160">
        <v>1.6076025297558232</v>
      </c>
      <c r="AA23" s="167">
        <v>1.6389123452074159</v>
      </c>
    </row>
    <row r="24" spans="2:27" ht="16.5">
      <c r="B24" s="3"/>
      <c r="C24" s="81"/>
      <c r="D24" s="81" t="s">
        <v>136</v>
      </c>
      <c r="E24" s="81"/>
      <c r="F24" s="108"/>
      <c r="G24" s="55" t="s">
        <v>179</v>
      </c>
      <c r="H24" s="161">
        <v>-3.8518875912935187</v>
      </c>
      <c r="I24" s="160">
        <v>4.1397791102583739</v>
      </c>
      <c r="J24" s="160">
        <v>0.68055857634146832</v>
      </c>
      <c r="K24" s="161">
        <v>0.67952398076045029</v>
      </c>
      <c r="L24" s="186">
        <v>-4.4532323269406504</v>
      </c>
      <c r="M24" s="160">
        <v>-4.1374508897493314</v>
      </c>
      <c r="N24" s="160">
        <v>-4.4412625429564656</v>
      </c>
      <c r="O24" s="161">
        <v>-2.6328940167373531</v>
      </c>
      <c r="P24" s="186">
        <v>3.8097168876078911</v>
      </c>
      <c r="Q24" s="160">
        <v>3.9652351848026228</v>
      </c>
      <c r="R24" s="160">
        <v>4.6609117548675982</v>
      </c>
      <c r="S24" s="161">
        <v>4.0794055601586905</v>
      </c>
      <c r="T24" s="186">
        <v>1.012664570514815</v>
      </c>
      <c r="U24" s="160">
        <v>0.52124009844112607</v>
      </c>
      <c r="V24" s="160">
        <v>0.58837096786834309</v>
      </c>
      <c r="W24" s="161">
        <v>0.6458635727183264</v>
      </c>
      <c r="X24" s="160">
        <v>0.70285544295319369</v>
      </c>
      <c r="Y24" s="160">
        <v>0.69114621072597515</v>
      </c>
      <c r="Z24" s="160">
        <v>0.65602608806061369</v>
      </c>
      <c r="AA24" s="167">
        <v>0.67466873778776915</v>
      </c>
    </row>
    <row r="25" spans="2:27" ht="4.3499999999999996" customHeight="1">
      <c r="B25" s="3"/>
      <c r="C25" s="81"/>
      <c r="D25" s="81"/>
      <c r="E25" s="81"/>
      <c r="F25" s="108"/>
      <c r="G25" s="55"/>
      <c r="H25" s="108"/>
      <c r="I25" s="81"/>
      <c r="J25" s="81"/>
      <c r="K25" s="108"/>
      <c r="L25" s="185"/>
      <c r="M25" s="81"/>
      <c r="N25" s="81"/>
      <c r="O25" s="108"/>
      <c r="P25" s="185"/>
      <c r="Q25" s="81"/>
      <c r="R25" s="81"/>
      <c r="S25" s="108"/>
      <c r="T25" s="185"/>
      <c r="U25" s="81"/>
      <c r="V25" s="81"/>
      <c r="W25" s="108"/>
      <c r="X25" s="81"/>
      <c r="Y25" s="81"/>
      <c r="Z25" s="81"/>
      <c r="AA25" s="4"/>
    </row>
    <row r="26" spans="2:27" ht="17.25" thickBot="1">
      <c r="B26" s="77"/>
      <c r="C26" s="110" t="s">
        <v>137</v>
      </c>
      <c r="D26" s="110"/>
      <c r="E26" s="110"/>
      <c r="F26" s="111"/>
      <c r="G26" s="112" t="s">
        <v>180</v>
      </c>
      <c r="H26" s="174">
        <v>6.6347163689869859</v>
      </c>
      <c r="I26" s="173">
        <v>9.1765993866629287</v>
      </c>
      <c r="J26" s="173">
        <v>6.5930479262224395</v>
      </c>
      <c r="K26" s="174">
        <v>3.7255379141708573</v>
      </c>
      <c r="L26" s="192">
        <v>5.4747325128439996</v>
      </c>
      <c r="M26" s="173">
        <v>7.0528195741305097</v>
      </c>
      <c r="N26" s="173">
        <v>8.5902993510770074</v>
      </c>
      <c r="O26" s="174">
        <v>5.4576266423734552</v>
      </c>
      <c r="P26" s="192">
        <v>7.6678702742179183</v>
      </c>
      <c r="Q26" s="173">
        <v>9.5083093464609902</v>
      </c>
      <c r="R26" s="173">
        <v>9.4016739703792496</v>
      </c>
      <c r="S26" s="174">
        <v>10.013485146065079</v>
      </c>
      <c r="T26" s="192">
        <v>7.675693035170724</v>
      </c>
      <c r="U26" s="173">
        <v>6.5293108907233659</v>
      </c>
      <c r="V26" s="173">
        <v>6.1480898512122479</v>
      </c>
      <c r="W26" s="174">
        <v>6.1296103461577758</v>
      </c>
      <c r="X26" s="173">
        <v>5.3474619265197418</v>
      </c>
      <c r="Y26" s="173">
        <v>4.100428367306705</v>
      </c>
      <c r="Z26" s="173">
        <v>2.9466800530560278</v>
      </c>
      <c r="AA26" s="193">
        <v>2.5987741783066127</v>
      </c>
    </row>
    <row r="27" spans="2:27" ht="4.3499999999999996" customHeight="1"/>
    <row r="28" spans="2:27">
      <c r="B28" s="72" t="s">
        <v>140</v>
      </c>
    </row>
    <row r="29" spans="2:27">
      <c r="B29" s="72" t="s">
        <v>151</v>
      </c>
      <c r="F29" s="116"/>
    </row>
    <row r="30" spans="2:27">
      <c r="B30" s="72" t="s">
        <v>138</v>
      </c>
      <c r="F30" s="116"/>
    </row>
    <row r="31" spans="2:27">
      <c r="G31" s="116"/>
    </row>
    <row r="32" spans="2:27" ht="15" thickBot="1">
      <c r="F32" s="198" t="s">
        <v>68</v>
      </c>
    </row>
    <row r="33" spans="6:23">
      <c r="F33" s="199"/>
      <c r="G33" s="200"/>
      <c r="H33" s="201">
        <v>44896</v>
      </c>
      <c r="I33" s="201">
        <v>44927</v>
      </c>
      <c r="J33" s="201">
        <v>44958</v>
      </c>
      <c r="K33" s="201">
        <v>44986</v>
      </c>
      <c r="L33" s="201">
        <v>45017</v>
      </c>
      <c r="M33" s="201">
        <v>45047</v>
      </c>
      <c r="N33" s="201">
        <v>45078</v>
      </c>
      <c r="O33" s="201">
        <v>45108</v>
      </c>
      <c r="P33" s="201">
        <v>45139</v>
      </c>
      <c r="Q33" s="201">
        <v>45170</v>
      </c>
      <c r="R33" s="201">
        <v>45200</v>
      </c>
      <c r="S33" s="201">
        <v>45231</v>
      </c>
      <c r="T33" s="201">
        <v>45261</v>
      </c>
      <c r="U33" s="201">
        <v>45292</v>
      </c>
      <c r="V33" s="201">
        <v>45323</v>
      </c>
      <c r="W33" s="202">
        <v>45352</v>
      </c>
    </row>
    <row r="34" spans="6:23" ht="15" thickBot="1">
      <c r="F34" s="203" t="s">
        <v>63</v>
      </c>
      <c r="G34" s="204" t="s">
        <v>181</v>
      </c>
      <c r="H34" s="173">
        <v>15.032851511169511</v>
      </c>
      <c r="I34" s="173">
        <v>15.063474482406079</v>
      </c>
      <c r="J34" s="173">
        <v>15.402162892869214</v>
      </c>
      <c r="K34" s="173">
        <v>14.359909484387927</v>
      </c>
      <c r="L34" s="173">
        <v>13.459490335933737</v>
      </c>
      <c r="M34" s="173">
        <v>11.918912432245364</v>
      </c>
      <c r="N34" s="173">
        <v>10.896201549902074</v>
      </c>
      <c r="O34" s="173">
        <v>9.8064229477581932</v>
      </c>
      <c r="P34" s="173">
        <v>9.0913594494415548</v>
      </c>
      <c r="Q34" s="173">
        <v>8.3815931415064995</v>
      </c>
      <c r="R34" s="173">
        <v>7.1931868562849388</v>
      </c>
      <c r="S34" s="173">
        <v>6.1099404767203538</v>
      </c>
      <c r="T34" s="173">
        <v>5.7921020870253699</v>
      </c>
      <c r="U34" s="173">
        <v>7.6365256274129507</v>
      </c>
      <c r="V34" s="173">
        <v>6.7629533496478871</v>
      </c>
      <c r="W34" s="193">
        <v>6.3120849690147907</v>
      </c>
    </row>
    <row r="35" spans="6:23">
      <c r="F35" s="72" t="s">
        <v>140</v>
      </c>
      <c r="G35" s="205"/>
      <c r="H35" s="206"/>
    </row>
    <row r="36" spans="6:23">
      <c r="G36" s="205"/>
      <c r="H36" s="206"/>
    </row>
    <row r="37" spans="6:23">
      <c r="G37" s="205"/>
      <c r="H37" s="206"/>
    </row>
    <row r="38" spans="6:23">
      <c r="G38" s="205"/>
      <c r="H38" s="206"/>
    </row>
    <row r="39" spans="6:23">
      <c r="G39" s="205"/>
      <c r="H39" s="206"/>
    </row>
    <row r="40" spans="6:23">
      <c r="G40" s="205"/>
      <c r="H40" s="206"/>
    </row>
    <row r="41" spans="6:23">
      <c r="G41" s="205"/>
      <c r="H41" s="206"/>
    </row>
    <row r="42" spans="6:23">
      <c r="G42" s="205"/>
      <c r="H42" s="206"/>
    </row>
    <row r="43" spans="6:23">
      <c r="G43" s="205"/>
      <c r="H43" s="206"/>
    </row>
  </sheetData>
  <mergeCells count="9">
    <mergeCell ref="X3:AA3"/>
    <mergeCell ref="P3:S3"/>
    <mergeCell ref="T3:W3"/>
    <mergeCell ref="B3:F4"/>
    <mergeCell ref="G3:G4"/>
    <mergeCell ref="K3:K4"/>
    <mergeCell ref="I3:I4"/>
    <mergeCell ref="L3:O3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69"/>
  <sheetViews>
    <sheetView showGridLines="0" topLeftCell="A19" zoomScale="85" zoomScaleNormal="85" workbookViewId="0">
      <selection activeCell="L70" sqref="L70"/>
    </sheetView>
  </sheetViews>
  <sheetFormatPr defaultColWidth="9.140625" defaultRowHeight="14.25"/>
  <cols>
    <col min="1" max="5" width="3.140625" style="72" customWidth="1"/>
    <col min="6" max="6" width="35.85546875" style="72" customWidth="1"/>
    <col min="7" max="7" width="21.42578125" style="72" customWidth="1"/>
    <col min="8" max="8" width="10.5703125" style="72" customWidth="1"/>
    <col min="9" max="11" width="9.140625" style="72" customWidth="1"/>
    <col min="12" max="18" width="9.140625" style="72"/>
    <col min="19" max="23" width="9.140625" style="72" customWidth="1"/>
    <col min="24" max="27" width="9.140625" style="72"/>
    <col min="28" max="31" width="9.140625" style="72" customWidth="1"/>
    <col min="32" max="16384" width="9.140625" style="72"/>
  </cols>
  <sheetData>
    <row r="1" spans="2:27" ht="22.5" customHeight="1" thickBot="1">
      <c r="B1" s="71" t="s">
        <v>82</v>
      </c>
    </row>
    <row r="2" spans="2:27" ht="30" customHeight="1">
      <c r="B2" s="85" t="str">
        <f>" "&amp;Súhrn!$H$3&amp;"- trh práce [objem]"</f>
        <v xml:space="preserve"> Jarná strednodobá predikcia (P1Q-2023) - trh práce [objem]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2:27">
      <c r="B3" s="310" t="s">
        <v>27</v>
      </c>
      <c r="C3" s="311"/>
      <c r="D3" s="311"/>
      <c r="E3" s="311"/>
      <c r="F3" s="312"/>
      <c r="G3" s="308" t="s">
        <v>62</v>
      </c>
      <c r="H3" s="134" t="s">
        <v>32</v>
      </c>
      <c r="I3" s="307">
        <v>2023</v>
      </c>
      <c r="J3" s="307">
        <v>2024</v>
      </c>
      <c r="K3" s="301">
        <v>2025</v>
      </c>
      <c r="L3" s="320">
        <v>2022</v>
      </c>
      <c r="M3" s="321"/>
      <c r="N3" s="321"/>
      <c r="O3" s="323"/>
      <c r="P3" s="320">
        <v>2023</v>
      </c>
      <c r="Q3" s="321"/>
      <c r="R3" s="321"/>
      <c r="S3" s="323"/>
      <c r="T3" s="320">
        <v>2024</v>
      </c>
      <c r="U3" s="321"/>
      <c r="V3" s="321"/>
      <c r="W3" s="323"/>
      <c r="X3" s="321">
        <v>2025</v>
      </c>
      <c r="Y3" s="321"/>
      <c r="Z3" s="321"/>
      <c r="AA3" s="322"/>
    </row>
    <row r="4" spans="2:27">
      <c r="B4" s="313"/>
      <c r="C4" s="314"/>
      <c r="D4" s="314"/>
      <c r="E4" s="314"/>
      <c r="F4" s="315"/>
      <c r="G4" s="309"/>
      <c r="H4" s="197">
        <v>2022</v>
      </c>
      <c r="I4" s="304"/>
      <c r="J4" s="304"/>
      <c r="K4" s="302"/>
      <c r="L4" s="138" t="s">
        <v>3</v>
      </c>
      <c r="M4" s="136" t="s">
        <v>4</v>
      </c>
      <c r="N4" s="136" t="s">
        <v>5</v>
      </c>
      <c r="O4" s="265" t="s">
        <v>6</v>
      </c>
      <c r="P4" s="138" t="s">
        <v>3</v>
      </c>
      <c r="Q4" s="136" t="s">
        <v>4</v>
      </c>
      <c r="R4" s="136" t="s">
        <v>5</v>
      </c>
      <c r="S4" s="265" t="s">
        <v>6</v>
      </c>
      <c r="T4" s="138" t="s">
        <v>3</v>
      </c>
      <c r="U4" s="136" t="s">
        <v>4</v>
      </c>
      <c r="V4" s="136" t="s">
        <v>5</v>
      </c>
      <c r="W4" s="265" t="s">
        <v>6</v>
      </c>
      <c r="X4" s="136" t="s">
        <v>3</v>
      </c>
      <c r="Y4" s="136" t="s">
        <v>4</v>
      </c>
      <c r="Z4" s="136" t="s">
        <v>5</v>
      </c>
      <c r="AA4" s="139" t="s">
        <v>6</v>
      </c>
    </row>
    <row r="5" spans="2:27" ht="4.3499999999999996" customHeight="1">
      <c r="B5" s="8"/>
      <c r="C5" s="9"/>
      <c r="D5" s="9"/>
      <c r="E5" s="9"/>
      <c r="F5" s="140"/>
      <c r="G5" s="141"/>
      <c r="H5" s="95"/>
      <c r="I5" s="96"/>
      <c r="J5" s="232"/>
      <c r="K5" s="142"/>
      <c r="L5" s="179"/>
      <c r="M5" s="143"/>
      <c r="N5" s="143"/>
      <c r="O5" s="144"/>
      <c r="P5" s="143"/>
      <c r="Q5" s="143"/>
      <c r="R5" s="143"/>
      <c r="S5" s="143"/>
      <c r="T5" s="179"/>
      <c r="U5" s="143"/>
      <c r="V5" s="143"/>
      <c r="W5" s="144"/>
      <c r="X5" s="143"/>
      <c r="Y5" s="143"/>
      <c r="Z5" s="143"/>
      <c r="AA5" s="145"/>
    </row>
    <row r="6" spans="2:27">
      <c r="B6" s="8" t="s">
        <v>23</v>
      </c>
      <c r="C6" s="9"/>
      <c r="D6" s="9"/>
      <c r="E6" s="9"/>
      <c r="F6" s="93"/>
      <c r="G6" s="94"/>
      <c r="H6" s="95"/>
      <c r="I6" s="96"/>
      <c r="J6" s="232"/>
      <c r="K6" s="142"/>
      <c r="L6" s="179"/>
      <c r="M6" s="143"/>
      <c r="N6" s="143"/>
      <c r="O6" s="144"/>
      <c r="P6" s="143"/>
      <c r="Q6" s="143"/>
      <c r="R6" s="143"/>
      <c r="S6" s="143"/>
      <c r="T6" s="179"/>
      <c r="U6" s="143"/>
      <c r="V6" s="143"/>
      <c r="W6" s="144"/>
      <c r="X6" s="143"/>
      <c r="Y6" s="143"/>
      <c r="Z6" s="143"/>
      <c r="AA6" s="145"/>
    </row>
    <row r="7" spans="2:27">
      <c r="B7" s="8"/>
      <c r="C7" s="101" t="s">
        <v>10</v>
      </c>
      <c r="D7" s="9"/>
      <c r="E7" s="9"/>
      <c r="F7" s="93"/>
      <c r="G7" s="55" t="s">
        <v>166</v>
      </c>
      <c r="H7" s="121">
        <v>2427.29675</v>
      </c>
      <c r="I7" s="122">
        <v>2439.6756111596414</v>
      </c>
      <c r="J7" s="122">
        <v>2452.3148663157094</v>
      </c>
      <c r="K7" s="168">
        <v>2457.5602001668331</v>
      </c>
      <c r="L7" s="181">
        <v>2413.4549999999999</v>
      </c>
      <c r="M7" s="130">
        <v>2427.6129999999998</v>
      </c>
      <c r="N7" s="130">
        <v>2431.1529999999998</v>
      </c>
      <c r="O7" s="180">
        <v>2436.9660000000003</v>
      </c>
      <c r="P7" s="130">
        <v>2437.0099259115805</v>
      </c>
      <c r="Q7" s="130">
        <v>2438.1139007663305</v>
      </c>
      <c r="R7" s="130">
        <v>2439.9706231160412</v>
      </c>
      <c r="S7" s="130">
        <v>2443.607994844615</v>
      </c>
      <c r="T7" s="181">
        <v>2449.1497006584959</v>
      </c>
      <c r="U7" s="130">
        <v>2452.0742931877357</v>
      </c>
      <c r="V7" s="130">
        <v>2453.56686365215</v>
      </c>
      <c r="W7" s="180">
        <v>2454.4686077644546</v>
      </c>
      <c r="X7" s="130">
        <v>2455.8991061227957</v>
      </c>
      <c r="Y7" s="130">
        <v>2457.1240597739616</v>
      </c>
      <c r="Z7" s="130">
        <v>2458.2986773782995</v>
      </c>
      <c r="AA7" s="131">
        <v>2458.9189573922749</v>
      </c>
    </row>
    <row r="8" spans="2:27" ht="4.3499999999999996" customHeight="1">
      <c r="B8" s="3"/>
      <c r="C8" s="81"/>
      <c r="D8" s="107"/>
      <c r="E8" s="81"/>
      <c r="F8" s="108"/>
      <c r="G8" s="55"/>
      <c r="H8" s="129"/>
      <c r="I8" s="130"/>
      <c r="J8" s="130"/>
      <c r="K8" s="180"/>
      <c r="L8" s="181"/>
      <c r="M8" s="130"/>
      <c r="N8" s="130"/>
      <c r="O8" s="180"/>
      <c r="P8" s="130"/>
      <c r="Q8" s="130"/>
      <c r="R8" s="130"/>
      <c r="S8" s="130"/>
      <c r="T8" s="181"/>
      <c r="U8" s="130"/>
      <c r="V8" s="130"/>
      <c r="W8" s="180"/>
      <c r="X8" s="130"/>
      <c r="Y8" s="130"/>
      <c r="Z8" s="130"/>
      <c r="AA8" s="131"/>
    </row>
    <row r="9" spans="2:27">
      <c r="B9" s="3"/>
      <c r="C9" s="81"/>
      <c r="D9" s="107" t="s">
        <v>40</v>
      </c>
      <c r="E9" s="81"/>
      <c r="F9" s="108"/>
      <c r="G9" s="55" t="s">
        <v>166</v>
      </c>
      <c r="H9" s="129">
        <v>2085.3719999999998</v>
      </c>
      <c r="I9" s="130">
        <v>2098.2436802385782</v>
      </c>
      <c r="J9" s="130">
        <v>2108.4818395777006</v>
      </c>
      <c r="K9" s="180">
        <v>2112.9917380901343</v>
      </c>
      <c r="L9" s="183"/>
      <c r="M9" s="155"/>
      <c r="N9" s="155"/>
      <c r="O9" s="182"/>
      <c r="P9" s="155"/>
      <c r="Q9" s="155"/>
      <c r="R9" s="155"/>
      <c r="S9" s="155"/>
      <c r="T9" s="183"/>
      <c r="U9" s="155"/>
      <c r="V9" s="155"/>
      <c r="W9" s="182"/>
      <c r="X9" s="155"/>
      <c r="Y9" s="155"/>
      <c r="Z9" s="155"/>
      <c r="AA9" s="184"/>
    </row>
    <row r="10" spans="2:27">
      <c r="B10" s="3"/>
      <c r="C10" s="81"/>
      <c r="D10" s="107" t="s">
        <v>41</v>
      </c>
      <c r="E10" s="81"/>
      <c r="F10" s="108"/>
      <c r="G10" s="55" t="s">
        <v>166</v>
      </c>
      <c r="H10" s="129">
        <v>341.92475000000002</v>
      </c>
      <c r="I10" s="130">
        <v>341.43193092106304</v>
      </c>
      <c r="J10" s="130">
        <v>343.83302673800887</v>
      </c>
      <c r="K10" s="180">
        <v>344.56846207669878</v>
      </c>
      <c r="L10" s="183"/>
      <c r="M10" s="155"/>
      <c r="N10" s="155"/>
      <c r="O10" s="182"/>
      <c r="P10" s="155"/>
      <c r="Q10" s="155"/>
      <c r="R10" s="155"/>
      <c r="S10" s="155"/>
      <c r="T10" s="183"/>
      <c r="U10" s="155"/>
      <c r="V10" s="155"/>
      <c r="W10" s="182"/>
      <c r="X10" s="155"/>
      <c r="Y10" s="155"/>
      <c r="Z10" s="155"/>
      <c r="AA10" s="184"/>
    </row>
    <row r="11" spans="2:27" ht="4.3499999999999996" customHeight="1">
      <c r="B11" s="3"/>
      <c r="C11" s="81"/>
      <c r="D11" s="81"/>
      <c r="E11" s="81"/>
      <c r="F11" s="108"/>
      <c r="G11" s="55"/>
      <c r="H11" s="169"/>
      <c r="I11" s="81"/>
      <c r="J11" s="81"/>
      <c r="K11" s="108"/>
      <c r="L11" s="185"/>
      <c r="M11" s="81"/>
      <c r="N11" s="81"/>
      <c r="O11" s="108"/>
      <c r="P11" s="81"/>
      <c r="Q11" s="81"/>
      <c r="R11" s="81"/>
      <c r="S11" s="81"/>
      <c r="T11" s="185"/>
      <c r="U11" s="81"/>
      <c r="V11" s="81"/>
      <c r="W11" s="108"/>
      <c r="X11" s="81"/>
      <c r="Y11" s="81"/>
      <c r="Z11" s="81"/>
      <c r="AA11" s="4"/>
    </row>
    <row r="12" spans="2:27">
      <c r="B12" s="3"/>
      <c r="C12" s="81" t="s">
        <v>42</v>
      </c>
      <c r="D12" s="81"/>
      <c r="E12" s="81"/>
      <c r="F12" s="108"/>
      <c r="G12" s="55" t="s">
        <v>182</v>
      </c>
      <c r="H12" s="159">
        <v>170.40499999999994</v>
      </c>
      <c r="I12" s="160">
        <v>167.78752977950037</v>
      </c>
      <c r="J12" s="160">
        <v>153.304888931476</v>
      </c>
      <c r="K12" s="161">
        <v>141.56454626577494</v>
      </c>
      <c r="L12" s="29">
        <v>176.36090815956774</v>
      </c>
      <c r="M12" s="28">
        <v>171.31741953933303</v>
      </c>
      <c r="N12" s="28">
        <v>165.80048241132562</v>
      </c>
      <c r="O12" s="166">
        <v>168.14118988977341</v>
      </c>
      <c r="P12" s="28">
        <v>169.55466285065316</v>
      </c>
      <c r="Q12" s="28">
        <v>169.18982616471931</v>
      </c>
      <c r="R12" s="28">
        <v>167.2934217553352</v>
      </c>
      <c r="S12" s="28">
        <v>165.1122083472938</v>
      </c>
      <c r="T12" s="29">
        <v>159.66459331720523</v>
      </c>
      <c r="U12" s="28">
        <v>155.05296512605238</v>
      </c>
      <c r="V12" s="28">
        <v>151.08644384109013</v>
      </c>
      <c r="W12" s="166">
        <v>147.41555344155628</v>
      </c>
      <c r="X12" s="28">
        <v>144.84162953941768</v>
      </c>
      <c r="Y12" s="28">
        <v>142.41479602224541</v>
      </c>
      <c r="Z12" s="28">
        <v>140.2547953337951</v>
      </c>
      <c r="AA12" s="30">
        <v>138.74696416764164</v>
      </c>
    </row>
    <row r="13" spans="2:27">
      <c r="B13" s="3"/>
      <c r="C13" s="81" t="s">
        <v>8</v>
      </c>
      <c r="D13" s="81"/>
      <c r="E13" s="81"/>
      <c r="F13" s="108"/>
      <c r="G13" s="55" t="s">
        <v>168</v>
      </c>
      <c r="H13" s="159">
        <v>6.1422021803550866</v>
      </c>
      <c r="I13" s="160">
        <v>6.0529281307086631</v>
      </c>
      <c r="J13" s="160">
        <v>5.5476205081373502</v>
      </c>
      <c r="K13" s="161">
        <v>5.1418507609203781</v>
      </c>
      <c r="L13" s="186">
        <v>6.3658654052566295</v>
      </c>
      <c r="M13" s="160">
        <v>6.1557492085122387</v>
      </c>
      <c r="N13" s="160">
        <v>5.9869034088418802</v>
      </c>
      <c r="O13" s="161">
        <v>6.060290698809597</v>
      </c>
      <c r="P13" s="160">
        <v>6.1146762846381533</v>
      </c>
      <c r="Q13" s="160">
        <v>6.1011057650765146</v>
      </c>
      <c r="R13" s="160">
        <v>6.0357591087991072</v>
      </c>
      <c r="S13" s="160">
        <v>5.9601713643208774</v>
      </c>
      <c r="T13" s="186">
        <v>5.7680027140824066</v>
      </c>
      <c r="U13" s="160">
        <v>5.6069754363572564</v>
      </c>
      <c r="V13" s="160">
        <v>5.4705324628910521</v>
      </c>
      <c r="W13" s="161">
        <v>5.344971419218683</v>
      </c>
      <c r="X13" s="160">
        <v>5.2555182897732822</v>
      </c>
      <c r="Y13" s="160">
        <v>5.1713113566327831</v>
      </c>
      <c r="Z13" s="160">
        <v>5.0961764980993083</v>
      </c>
      <c r="AA13" s="167">
        <v>5.044396899176137</v>
      </c>
    </row>
    <row r="14" spans="2:27" ht="4.3499999999999996" customHeight="1">
      <c r="B14" s="3"/>
      <c r="C14" s="81"/>
      <c r="D14" s="81"/>
      <c r="E14" s="81"/>
      <c r="F14" s="108"/>
      <c r="G14" s="55"/>
      <c r="H14" s="169"/>
      <c r="I14" s="81"/>
      <c r="J14" s="81"/>
      <c r="K14" s="108"/>
      <c r="L14" s="185"/>
      <c r="M14" s="81"/>
      <c r="N14" s="81"/>
      <c r="O14" s="108"/>
      <c r="P14" s="81"/>
      <c r="Q14" s="81"/>
      <c r="R14" s="81"/>
      <c r="S14" s="81"/>
      <c r="T14" s="185"/>
      <c r="U14" s="81"/>
      <c r="V14" s="81"/>
      <c r="W14" s="108"/>
      <c r="X14" s="81"/>
      <c r="Y14" s="81"/>
      <c r="Z14" s="81"/>
      <c r="AA14" s="4"/>
    </row>
    <row r="15" spans="2:27">
      <c r="B15" s="8" t="s">
        <v>22</v>
      </c>
      <c r="C15" s="81"/>
      <c r="D15" s="81"/>
      <c r="E15" s="81"/>
      <c r="F15" s="108"/>
      <c r="G15" s="55"/>
      <c r="H15" s="169"/>
      <c r="I15" s="81"/>
      <c r="J15" s="81"/>
      <c r="K15" s="108"/>
      <c r="L15" s="185"/>
      <c r="M15" s="81"/>
      <c r="N15" s="81"/>
      <c r="O15" s="108"/>
      <c r="P15" s="81"/>
      <c r="Q15" s="81"/>
      <c r="R15" s="81"/>
      <c r="S15" s="81"/>
      <c r="T15" s="185"/>
      <c r="U15" s="81"/>
      <c r="V15" s="81"/>
      <c r="W15" s="108"/>
      <c r="X15" s="81"/>
      <c r="Y15" s="81"/>
      <c r="Z15" s="81"/>
      <c r="AA15" s="4"/>
    </row>
    <row r="16" spans="2:27">
      <c r="B16" s="3"/>
      <c r="C16" s="81" t="s">
        <v>75</v>
      </c>
      <c r="D16" s="81"/>
      <c r="E16" s="81"/>
      <c r="F16" s="108"/>
      <c r="G16" s="55" t="s">
        <v>183</v>
      </c>
      <c r="H16" s="187">
        <v>22411.922189422319</v>
      </c>
      <c r="I16" s="234">
        <v>24666.160565791208</v>
      </c>
      <c r="J16" s="234">
        <v>26985.806029957206</v>
      </c>
      <c r="K16" s="235">
        <v>28756.407737437617</v>
      </c>
      <c r="L16" s="236">
        <v>5488.8819073508685</v>
      </c>
      <c r="M16" s="234">
        <v>5545.0577334869404</v>
      </c>
      <c r="N16" s="234">
        <v>5672.1834507619169</v>
      </c>
      <c r="O16" s="235">
        <v>5704.1920739974566</v>
      </c>
      <c r="P16" s="234">
        <v>5886.9761539255933</v>
      </c>
      <c r="Q16" s="234">
        <v>6086.4221627887919</v>
      </c>
      <c r="R16" s="234">
        <v>6277.8554456182319</v>
      </c>
      <c r="S16" s="234">
        <v>6414.1585612567224</v>
      </c>
      <c r="T16" s="236">
        <v>6533.3978201387472</v>
      </c>
      <c r="U16" s="234">
        <v>6690.2447753604029</v>
      </c>
      <c r="V16" s="234">
        <v>6823.8538120776275</v>
      </c>
      <c r="W16" s="235">
        <v>6937.8215361635548</v>
      </c>
      <c r="X16" s="234">
        <v>7041.165222821407</v>
      </c>
      <c r="Y16" s="234">
        <v>7143.7230005600522</v>
      </c>
      <c r="Z16" s="234">
        <v>7235.9017445443142</v>
      </c>
      <c r="AA16" s="237">
        <v>7335.4147663108133</v>
      </c>
    </row>
    <row r="17" spans="1:117" s="191" customFormat="1" ht="16.5">
      <c r="A17" s="68"/>
      <c r="B17" s="189"/>
      <c r="C17" s="52" t="s">
        <v>130</v>
      </c>
      <c r="D17" s="52"/>
      <c r="E17" s="52"/>
      <c r="F17" s="53"/>
      <c r="G17" s="55" t="s">
        <v>183</v>
      </c>
      <c r="H17" s="238">
        <v>1417.5200715587755</v>
      </c>
      <c r="I17" s="239">
        <v>1562.611338319155</v>
      </c>
      <c r="J17" s="239">
        <v>1706.787164974802</v>
      </c>
      <c r="K17" s="240">
        <v>1816.2738270068528</v>
      </c>
      <c r="L17" s="241">
        <v>1386.3176211826637</v>
      </c>
      <c r="M17" s="241">
        <v>1404.1014093009862</v>
      </c>
      <c r="N17" s="241">
        <v>1432.8905707049762</v>
      </c>
      <c r="O17" s="235">
        <v>1446.3377787923109</v>
      </c>
      <c r="P17" s="234">
        <v>1492.6839601151621</v>
      </c>
      <c r="Q17" s="234">
        <v>1542.7324506182401</v>
      </c>
      <c r="R17" s="234">
        <v>1590.7153094137263</v>
      </c>
      <c r="S17" s="235">
        <v>1624.1270048732802</v>
      </c>
      <c r="T17" s="241">
        <v>1653.751094413662</v>
      </c>
      <c r="U17" s="241">
        <v>1692.8738014738419</v>
      </c>
      <c r="V17" s="241">
        <v>1726.0892123180272</v>
      </c>
      <c r="W17" s="235">
        <v>1754.3131399171596</v>
      </c>
      <c r="X17" s="241">
        <v>1779.8308470950387</v>
      </c>
      <c r="Y17" s="241">
        <v>1805.1319530510925</v>
      </c>
      <c r="Z17" s="241">
        <v>1827.7926048172928</v>
      </c>
      <c r="AA17" s="237">
        <v>1852.2899192960613</v>
      </c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</row>
    <row r="18" spans="1:117">
      <c r="B18" s="3"/>
      <c r="C18" s="81"/>
      <c r="D18" s="107" t="s">
        <v>44</v>
      </c>
      <c r="E18" s="81"/>
      <c r="F18" s="108"/>
      <c r="G18" s="55" t="s">
        <v>183</v>
      </c>
      <c r="H18" s="274">
        <v>1403.2704016035623</v>
      </c>
      <c r="I18" s="275">
        <v>1552.1002733165424</v>
      </c>
      <c r="J18" s="275">
        <v>1706.0212611974384</v>
      </c>
      <c r="K18" s="276">
        <v>1817.2915804188644</v>
      </c>
      <c r="L18" s="244"/>
      <c r="M18" s="242"/>
      <c r="N18" s="242"/>
      <c r="O18" s="243"/>
      <c r="P18" s="262"/>
      <c r="Q18" s="262"/>
      <c r="R18" s="262"/>
      <c r="S18" s="262"/>
      <c r="T18" s="244"/>
      <c r="U18" s="242"/>
      <c r="V18" s="242"/>
      <c r="W18" s="243"/>
      <c r="X18" s="242"/>
      <c r="Y18" s="242"/>
      <c r="Z18" s="242"/>
      <c r="AA18" s="245"/>
    </row>
    <row r="19" spans="1:117" ht="16.5">
      <c r="B19" s="3"/>
      <c r="C19" s="81"/>
      <c r="D19" s="107" t="s">
        <v>131</v>
      </c>
      <c r="E19" s="81"/>
      <c r="F19" s="108"/>
      <c r="G19" s="55" t="s">
        <v>183</v>
      </c>
      <c r="H19" s="274">
        <v>1463.8423022429333</v>
      </c>
      <c r="I19" s="275">
        <v>1593.8345048210083</v>
      </c>
      <c r="J19" s="275">
        <v>1705.9327183346393</v>
      </c>
      <c r="K19" s="276">
        <v>1809.6391051336525</v>
      </c>
      <c r="L19" s="244"/>
      <c r="M19" s="242"/>
      <c r="N19" s="242"/>
      <c r="O19" s="243"/>
      <c r="P19" s="262"/>
      <c r="Q19" s="262"/>
      <c r="R19" s="262"/>
      <c r="S19" s="262"/>
      <c r="T19" s="244"/>
      <c r="U19" s="242"/>
      <c r="V19" s="242"/>
      <c r="W19" s="243"/>
      <c r="X19" s="242"/>
      <c r="Y19" s="242"/>
      <c r="Z19" s="242"/>
      <c r="AA19" s="245"/>
    </row>
    <row r="20" spans="1:117">
      <c r="B20" s="3"/>
      <c r="C20" s="81" t="s">
        <v>43</v>
      </c>
      <c r="D20" s="81"/>
      <c r="E20" s="81"/>
      <c r="F20" s="108"/>
      <c r="G20" s="55" t="s">
        <v>183</v>
      </c>
      <c r="H20" s="246">
        <v>1031.2183748707816</v>
      </c>
      <c r="I20" s="247">
        <v>1027.3011297882449</v>
      </c>
      <c r="J20" s="247">
        <v>1051.8129942128867</v>
      </c>
      <c r="K20" s="248">
        <v>1067.2719113151202</v>
      </c>
      <c r="L20" s="244"/>
      <c r="M20" s="242"/>
      <c r="N20" s="242"/>
      <c r="O20" s="243"/>
      <c r="P20" s="262"/>
      <c r="Q20" s="262"/>
      <c r="R20" s="262"/>
      <c r="S20" s="262"/>
      <c r="T20" s="244"/>
      <c r="U20" s="242"/>
      <c r="V20" s="242"/>
      <c r="W20" s="243"/>
      <c r="X20" s="242"/>
      <c r="Y20" s="242"/>
      <c r="Z20" s="242"/>
      <c r="AA20" s="245"/>
    </row>
    <row r="21" spans="1:117" ht="16.5">
      <c r="B21" s="3"/>
      <c r="C21" s="81" t="s">
        <v>132</v>
      </c>
      <c r="D21" s="81"/>
      <c r="E21" s="81"/>
      <c r="F21" s="108"/>
      <c r="G21" s="55" t="s">
        <v>184</v>
      </c>
      <c r="H21" s="154">
        <v>37387.945252264697</v>
      </c>
      <c r="I21" s="151">
        <v>37689.85645983713</v>
      </c>
      <c r="J21" s="151">
        <v>38683.827944320474</v>
      </c>
      <c r="K21" s="152">
        <v>39741.383845239383</v>
      </c>
      <c r="L21" s="188">
        <v>9355.543508920744</v>
      </c>
      <c r="M21" s="151">
        <v>9332.0846409407241</v>
      </c>
      <c r="N21" s="151">
        <v>9348.7171276865647</v>
      </c>
      <c r="O21" s="152">
        <v>9351.6294679954935</v>
      </c>
      <c r="P21" s="151">
        <v>9319.4716132519443</v>
      </c>
      <c r="Q21" s="151">
        <v>9353.7895624066969</v>
      </c>
      <c r="R21" s="151">
        <v>9457.7775456428571</v>
      </c>
      <c r="S21" s="151">
        <v>9558.4378052542215</v>
      </c>
      <c r="T21" s="188">
        <v>9605.5102721110889</v>
      </c>
      <c r="U21" s="151">
        <v>9651.5799514211376</v>
      </c>
      <c r="V21" s="151">
        <v>9684.9038710314489</v>
      </c>
      <c r="W21" s="152">
        <v>9741.678246549689</v>
      </c>
      <c r="X21" s="151">
        <v>9826.5664628124832</v>
      </c>
      <c r="Y21" s="151">
        <v>9899.8472753555779</v>
      </c>
      <c r="Z21" s="151">
        <v>9975.7582391740798</v>
      </c>
      <c r="AA21" s="153">
        <v>10039.062555336881</v>
      </c>
    </row>
    <row r="22" spans="1:117">
      <c r="B22" s="3"/>
      <c r="C22" s="81" t="s">
        <v>72</v>
      </c>
      <c r="D22" s="81"/>
      <c r="E22" s="81"/>
      <c r="F22" s="108"/>
      <c r="G22" s="55" t="s">
        <v>185</v>
      </c>
      <c r="H22" s="159">
        <v>43.390288689340501</v>
      </c>
      <c r="I22" s="160">
        <v>43.439752301391223</v>
      </c>
      <c r="J22" s="160">
        <v>44.50443422267341</v>
      </c>
      <c r="K22" s="161">
        <v>44.857282256189087</v>
      </c>
      <c r="L22" s="186">
        <v>43.740988999815286</v>
      </c>
      <c r="M22" s="160">
        <v>43.359766391995436</v>
      </c>
      <c r="N22" s="160">
        <v>43.547563838517497</v>
      </c>
      <c r="O22" s="161">
        <v>42.912835527033785</v>
      </c>
      <c r="P22" s="160">
        <v>42.976747702394071</v>
      </c>
      <c r="Q22" s="160">
        <v>43.247256199281416</v>
      </c>
      <c r="R22" s="160">
        <v>43.758602812549725</v>
      </c>
      <c r="S22" s="160">
        <v>43.776402491339674</v>
      </c>
      <c r="T22" s="186">
        <v>43.978039504029645</v>
      </c>
      <c r="U22" s="160">
        <v>44.379665302087254</v>
      </c>
      <c r="V22" s="160">
        <v>44.746797772677724</v>
      </c>
      <c r="W22" s="161">
        <v>44.913234311899039</v>
      </c>
      <c r="X22" s="160">
        <v>44.89013971463838</v>
      </c>
      <c r="Y22" s="160">
        <v>44.890860313394896</v>
      </c>
      <c r="Z22" s="160">
        <v>44.829207279588687</v>
      </c>
      <c r="AA22" s="167">
        <v>44.818921717134387</v>
      </c>
    </row>
    <row r="23" spans="1:117" ht="4.3499999999999996" customHeight="1">
      <c r="B23" s="3"/>
      <c r="C23" s="81"/>
      <c r="D23" s="81"/>
      <c r="E23" s="81"/>
      <c r="F23" s="108"/>
      <c r="G23" s="55"/>
      <c r="H23" s="169"/>
      <c r="I23" s="81"/>
      <c r="J23" s="81"/>
      <c r="K23" s="108"/>
      <c r="L23" s="185"/>
      <c r="M23" s="81"/>
      <c r="N23" s="81"/>
      <c r="O23" s="108"/>
      <c r="P23" s="81"/>
      <c r="Q23" s="81"/>
      <c r="R23" s="81"/>
      <c r="S23" s="81"/>
      <c r="T23" s="185"/>
      <c r="U23" s="81"/>
      <c r="V23" s="81"/>
      <c r="W23" s="108"/>
      <c r="X23" s="81"/>
      <c r="Y23" s="81"/>
      <c r="Z23" s="81"/>
      <c r="AA23" s="4"/>
    </row>
    <row r="24" spans="1:117">
      <c r="B24" s="8" t="s">
        <v>24</v>
      </c>
      <c r="C24" s="81"/>
      <c r="D24" s="81"/>
      <c r="E24" s="81"/>
      <c r="F24" s="108"/>
      <c r="G24" s="55"/>
      <c r="H24" s="169"/>
      <c r="I24" s="81"/>
      <c r="J24" s="81"/>
      <c r="K24" s="108"/>
      <c r="L24" s="185"/>
      <c r="M24" s="81"/>
      <c r="N24" s="81"/>
      <c r="O24" s="108"/>
      <c r="P24" s="81"/>
      <c r="Q24" s="81"/>
      <c r="R24" s="81"/>
      <c r="S24" s="81"/>
      <c r="T24" s="185"/>
      <c r="U24" s="81"/>
      <c r="V24" s="81"/>
      <c r="W24" s="108"/>
      <c r="X24" s="81"/>
      <c r="Y24" s="81"/>
      <c r="Z24" s="81"/>
      <c r="AA24" s="4"/>
    </row>
    <row r="25" spans="1:117">
      <c r="B25" s="3"/>
      <c r="C25" s="81" t="s">
        <v>76</v>
      </c>
      <c r="D25" s="81"/>
      <c r="E25" s="81"/>
      <c r="F25" s="108"/>
      <c r="G25" s="55" t="s">
        <v>182</v>
      </c>
      <c r="H25" s="129">
        <v>3657.1047501900916</v>
      </c>
      <c r="I25" s="130">
        <v>3650.0668016766767</v>
      </c>
      <c r="J25" s="130">
        <v>3626.1313178585265</v>
      </c>
      <c r="K25" s="180">
        <v>3595.814898608694</v>
      </c>
      <c r="L25" s="181">
        <v>3643.473633475784</v>
      </c>
      <c r="M25" s="130">
        <v>3664.4730514660937</v>
      </c>
      <c r="N25" s="130">
        <v>3661.6903790512833</v>
      </c>
      <c r="O25" s="180">
        <v>3658.7819367672064</v>
      </c>
      <c r="P25" s="130">
        <v>3656.7821039964442</v>
      </c>
      <c r="Q25" s="130">
        <v>3653.6067801077888</v>
      </c>
      <c r="R25" s="130">
        <v>3648.1644370026279</v>
      </c>
      <c r="S25" s="130">
        <v>3641.7138855998469</v>
      </c>
      <c r="T25" s="181">
        <v>3635.9910432304077</v>
      </c>
      <c r="U25" s="130">
        <v>3630.9915681364655</v>
      </c>
      <c r="V25" s="130">
        <v>3623.2933671118185</v>
      </c>
      <c r="W25" s="180">
        <v>3614.2492929554141</v>
      </c>
      <c r="X25" s="130">
        <v>3605.9234137201656</v>
      </c>
      <c r="Y25" s="130">
        <v>3597.602655234648</v>
      </c>
      <c r="Z25" s="130">
        <v>3591.9927365497961</v>
      </c>
      <c r="AA25" s="131">
        <v>3587.7407889301662</v>
      </c>
    </row>
    <row r="26" spans="1:117">
      <c r="B26" s="3"/>
      <c r="C26" s="81" t="s">
        <v>25</v>
      </c>
      <c r="D26" s="81"/>
      <c r="E26" s="81"/>
      <c r="F26" s="108"/>
      <c r="G26" s="55" t="s">
        <v>182</v>
      </c>
      <c r="H26" s="129">
        <v>2774.3307499999992</v>
      </c>
      <c r="I26" s="130">
        <v>2771.994583130805</v>
      </c>
      <c r="J26" s="130">
        <v>2763.3284558910759</v>
      </c>
      <c r="K26" s="180">
        <v>2753.1511955353417</v>
      </c>
      <c r="L26" s="181">
        <v>2770.41528421159</v>
      </c>
      <c r="M26" s="130">
        <v>2783.0474201650936</v>
      </c>
      <c r="N26" s="130">
        <v>2769.3862935296365</v>
      </c>
      <c r="O26" s="180">
        <v>2774.4740020936761</v>
      </c>
      <c r="P26" s="130">
        <v>2772.9131512100453</v>
      </c>
      <c r="Q26" s="130">
        <v>2773.1010193788616</v>
      </c>
      <c r="R26" s="130">
        <v>2771.7047473191883</v>
      </c>
      <c r="S26" s="130">
        <v>2770.2594146151246</v>
      </c>
      <c r="T26" s="181">
        <v>2768.1088451534342</v>
      </c>
      <c r="U26" s="130">
        <v>2765.3583805743815</v>
      </c>
      <c r="V26" s="130">
        <v>2761.8233666644651</v>
      </c>
      <c r="W26" s="180">
        <v>2758.0232311720238</v>
      </c>
      <c r="X26" s="130">
        <v>2755.9913514384516</v>
      </c>
      <c r="Y26" s="130">
        <v>2753.9396915171733</v>
      </c>
      <c r="Z26" s="130">
        <v>2752.1573357222833</v>
      </c>
      <c r="AA26" s="131">
        <v>2750.5164034634572</v>
      </c>
    </row>
    <row r="27" spans="1:117" ht="16.5">
      <c r="B27" s="3"/>
      <c r="C27" s="81" t="s">
        <v>133</v>
      </c>
      <c r="D27" s="81"/>
      <c r="E27" s="81"/>
      <c r="F27" s="108"/>
      <c r="G27" s="55" t="s">
        <v>168</v>
      </c>
      <c r="H27" s="159">
        <v>75.861593905620254</v>
      </c>
      <c r="I27" s="160">
        <v>75.943806774619176</v>
      </c>
      <c r="J27" s="160">
        <v>76.206122649441141</v>
      </c>
      <c r="K27" s="161">
        <v>76.565598863129779</v>
      </c>
      <c r="L27" s="186">
        <v>76.037747570268067</v>
      </c>
      <c r="M27" s="160">
        <v>75.946729067952703</v>
      </c>
      <c r="N27" s="160">
        <v>75.631361662183011</v>
      </c>
      <c r="O27" s="161">
        <v>75.83053732207722</v>
      </c>
      <c r="P27" s="160">
        <v>75.829324043660378</v>
      </c>
      <c r="Q27" s="160">
        <v>75.900368766478181</v>
      </c>
      <c r="R27" s="160">
        <v>75.975323897309082</v>
      </c>
      <c r="S27" s="160">
        <v>76.070210391029107</v>
      </c>
      <c r="T27" s="186">
        <v>76.13079383974771</v>
      </c>
      <c r="U27" s="160">
        <v>76.159867867543596</v>
      </c>
      <c r="V27" s="160">
        <v>76.224116758890986</v>
      </c>
      <c r="W27" s="161">
        <v>76.309712131582273</v>
      </c>
      <c r="X27" s="160">
        <v>76.429558679815273</v>
      </c>
      <c r="Y27" s="160">
        <v>76.549301171714646</v>
      </c>
      <c r="Z27" s="160">
        <v>76.619234435473913</v>
      </c>
      <c r="AA27" s="167">
        <v>76.664301165515297</v>
      </c>
    </row>
    <row r="28" spans="1:117" ht="17.25" thickBot="1">
      <c r="B28" s="77"/>
      <c r="C28" s="110" t="s">
        <v>134</v>
      </c>
      <c r="D28" s="110"/>
      <c r="E28" s="110"/>
      <c r="F28" s="111"/>
      <c r="G28" s="112" t="s">
        <v>168</v>
      </c>
      <c r="H28" s="172">
        <v>6.4615526503269543</v>
      </c>
      <c r="I28" s="173">
        <v>6.2634658205984861</v>
      </c>
      <c r="J28" s="173">
        <v>6.173906454508832</v>
      </c>
      <c r="K28" s="174">
        <v>6.1334147162878931</v>
      </c>
      <c r="L28" s="192">
        <v>6.5751382501254421</v>
      </c>
      <c r="M28" s="173">
        <v>6.4896133651028629</v>
      </c>
      <c r="N28" s="173">
        <v>6.4194829593843465</v>
      </c>
      <c r="O28" s="174">
        <v>6.3619760266951637</v>
      </c>
      <c r="P28" s="173">
        <v>6.3148203418900346</v>
      </c>
      <c r="Q28" s="173">
        <v>6.2761526803498278</v>
      </c>
      <c r="R28" s="173">
        <v>6.2444451978868596</v>
      </c>
      <c r="S28" s="173">
        <v>6.2184450622672243</v>
      </c>
      <c r="T28" s="192">
        <v>6.1971249510591244</v>
      </c>
      <c r="U28" s="173">
        <v>6.1796424598684823</v>
      </c>
      <c r="V28" s="173">
        <v>6.165306817092155</v>
      </c>
      <c r="W28" s="174">
        <v>6.1535515900155673</v>
      </c>
      <c r="X28" s="173">
        <v>6.1439123038127645</v>
      </c>
      <c r="Y28" s="173">
        <v>6.1360080891264674</v>
      </c>
      <c r="Z28" s="173">
        <v>6.1295266330837039</v>
      </c>
      <c r="AA28" s="193">
        <v>6.1242118391286366</v>
      </c>
    </row>
    <row r="29" spans="1:117" ht="15" thickBot="1"/>
    <row r="30" spans="1:117" ht="30" customHeight="1">
      <c r="B30" s="85" t="str">
        <f>" "&amp;Súhrn!$H$3&amp;"- trh práce [zmena oproti predchádzajúcemu obdobiu]"</f>
        <v xml:space="preserve"> Jarná strednodobá predikcia (P1Q-2023) - trh práce [zmena oproti predchádzajúcemu obdobiu]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7"/>
    </row>
    <row r="31" spans="1:117">
      <c r="B31" s="310" t="s">
        <v>27</v>
      </c>
      <c r="C31" s="311"/>
      <c r="D31" s="311"/>
      <c r="E31" s="311"/>
      <c r="F31" s="312"/>
      <c r="G31" s="308" t="s">
        <v>62</v>
      </c>
      <c r="H31" s="134" t="str">
        <f t="shared" ref="H31:K31" si="0">H$3</f>
        <v>Skutočnosť</v>
      </c>
      <c r="I31" s="307">
        <f t="shared" si="0"/>
        <v>2023</v>
      </c>
      <c r="J31" s="307">
        <f t="shared" si="0"/>
        <v>2024</v>
      </c>
      <c r="K31" s="301">
        <f t="shared" si="0"/>
        <v>2025</v>
      </c>
      <c r="L31" s="320">
        <f>L$3</f>
        <v>2022</v>
      </c>
      <c r="M31" s="321"/>
      <c r="N31" s="321"/>
      <c r="O31" s="323"/>
      <c r="P31" s="320">
        <f>P$3</f>
        <v>2023</v>
      </c>
      <c r="Q31" s="321"/>
      <c r="R31" s="321"/>
      <c r="S31" s="323"/>
      <c r="T31" s="320">
        <f>T$3</f>
        <v>2024</v>
      </c>
      <c r="U31" s="321"/>
      <c r="V31" s="321"/>
      <c r="W31" s="323"/>
      <c r="X31" s="320">
        <f>X$3</f>
        <v>2025</v>
      </c>
      <c r="Y31" s="321"/>
      <c r="Z31" s="321"/>
      <c r="AA31" s="322"/>
    </row>
    <row r="32" spans="1:117">
      <c r="B32" s="313"/>
      <c r="C32" s="314"/>
      <c r="D32" s="314"/>
      <c r="E32" s="314"/>
      <c r="F32" s="315"/>
      <c r="G32" s="309"/>
      <c r="H32" s="135">
        <f>$H$4</f>
        <v>2022</v>
      </c>
      <c r="I32" s="304"/>
      <c r="J32" s="304"/>
      <c r="K32" s="302"/>
      <c r="L32" s="138" t="s">
        <v>3</v>
      </c>
      <c r="M32" s="136" t="s">
        <v>4</v>
      </c>
      <c r="N32" s="136" t="s">
        <v>5</v>
      </c>
      <c r="O32" s="233" t="s">
        <v>6</v>
      </c>
      <c r="P32" s="138" t="s">
        <v>3</v>
      </c>
      <c r="Q32" s="136" t="s">
        <v>4</v>
      </c>
      <c r="R32" s="136" t="s">
        <v>5</v>
      </c>
      <c r="S32" s="233" t="s">
        <v>6</v>
      </c>
      <c r="T32" s="138" t="s">
        <v>3</v>
      </c>
      <c r="U32" s="136" t="s">
        <v>4</v>
      </c>
      <c r="V32" s="136" t="s">
        <v>5</v>
      </c>
      <c r="W32" s="233" t="s">
        <v>6</v>
      </c>
      <c r="X32" s="136" t="s">
        <v>3</v>
      </c>
      <c r="Y32" s="136" t="s">
        <v>4</v>
      </c>
      <c r="Z32" s="136" t="s">
        <v>5</v>
      </c>
      <c r="AA32" s="194" t="s">
        <v>6</v>
      </c>
    </row>
    <row r="33" spans="2:27" ht="3.75" customHeight="1">
      <c r="B33" s="8"/>
      <c r="C33" s="9"/>
      <c r="D33" s="9"/>
      <c r="E33" s="9"/>
      <c r="F33" s="140"/>
      <c r="G33" s="141"/>
      <c r="H33" s="95"/>
      <c r="I33" s="96"/>
      <c r="J33" s="232"/>
      <c r="K33" s="142"/>
      <c r="L33" s="179"/>
      <c r="M33" s="143"/>
      <c r="N33" s="143"/>
      <c r="O33" s="144"/>
      <c r="P33" s="143"/>
      <c r="Q33" s="143"/>
      <c r="R33" s="143"/>
      <c r="S33" s="143"/>
      <c r="T33" s="179"/>
      <c r="U33" s="143"/>
      <c r="V33" s="143"/>
      <c r="W33" s="144"/>
      <c r="X33" s="143"/>
      <c r="Y33" s="143"/>
      <c r="Z33" s="143"/>
      <c r="AA33" s="145"/>
    </row>
    <row r="34" spans="2:27">
      <c r="B34" s="8" t="s">
        <v>23</v>
      </c>
      <c r="C34" s="9"/>
      <c r="D34" s="9"/>
      <c r="E34" s="9"/>
      <c r="F34" s="93"/>
      <c r="G34" s="94"/>
      <c r="H34" s="95"/>
      <c r="I34" s="96"/>
      <c r="J34" s="232"/>
      <c r="K34" s="142"/>
      <c r="L34" s="179"/>
      <c r="M34" s="143"/>
      <c r="N34" s="143"/>
      <c r="O34" s="144"/>
      <c r="P34" s="143"/>
      <c r="Q34" s="143"/>
      <c r="R34" s="143"/>
      <c r="S34" s="143"/>
      <c r="T34" s="179"/>
      <c r="U34" s="143"/>
      <c r="V34" s="143"/>
      <c r="W34" s="144"/>
      <c r="X34" s="143"/>
      <c r="Y34" s="143"/>
      <c r="Z34" s="143"/>
      <c r="AA34" s="145"/>
    </row>
    <row r="35" spans="2:27">
      <c r="B35" s="8"/>
      <c r="C35" s="101" t="s">
        <v>10</v>
      </c>
      <c r="D35" s="9"/>
      <c r="E35" s="9"/>
      <c r="F35" s="93"/>
      <c r="G35" s="55" t="s">
        <v>180</v>
      </c>
      <c r="H35" s="27">
        <v>1.7684028873620861</v>
      </c>
      <c r="I35" s="28">
        <v>0.50998548733861071</v>
      </c>
      <c r="J35" s="28">
        <v>0.51807113610730937</v>
      </c>
      <c r="K35" s="166">
        <v>0.21389316368676248</v>
      </c>
      <c r="L35" s="186">
        <v>0.51204417864698826</v>
      </c>
      <c r="M35" s="160">
        <v>0.58662788409147026</v>
      </c>
      <c r="N35" s="160">
        <v>0.14582225420608097</v>
      </c>
      <c r="O35" s="161">
        <v>0.23910465528086888</v>
      </c>
      <c r="P35" s="160">
        <v>1.8024835627556968E-3</v>
      </c>
      <c r="Q35" s="160">
        <v>4.5300384007958883E-2</v>
      </c>
      <c r="R35" s="160">
        <v>7.6154044695257994E-2</v>
      </c>
      <c r="S35" s="160">
        <v>0.14907440663888849</v>
      </c>
      <c r="T35" s="186">
        <v>0.22678374868524998</v>
      </c>
      <c r="U35" s="160">
        <v>0.1194125670820938</v>
      </c>
      <c r="V35" s="160">
        <v>6.0869708090024233E-2</v>
      </c>
      <c r="W35" s="161">
        <v>3.6752375721363251E-2</v>
      </c>
      <c r="X35" s="160">
        <v>5.828138741787825E-2</v>
      </c>
      <c r="Y35" s="160">
        <v>4.9878012012456452E-2</v>
      </c>
      <c r="Z35" s="160">
        <v>4.7804570537081759E-2</v>
      </c>
      <c r="AA35" s="167">
        <v>2.5232085087267819E-2</v>
      </c>
    </row>
    <row r="36" spans="2:27" ht="4.3499999999999996" customHeight="1">
      <c r="B36" s="3"/>
      <c r="C36" s="81"/>
      <c r="D36" s="107"/>
      <c r="E36" s="81"/>
      <c r="F36" s="108"/>
      <c r="G36" s="55"/>
      <c r="H36" s="169"/>
      <c r="I36" s="81"/>
      <c r="J36" s="81"/>
      <c r="K36" s="108"/>
      <c r="L36" s="185"/>
      <c r="M36" s="81"/>
      <c r="N36" s="81"/>
      <c r="O36" s="108"/>
      <c r="P36" s="81"/>
      <c r="Q36" s="81"/>
      <c r="R36" s="81"/>
      <c r="S36" s="81"/>
      <c r="T36" s="185"/>
      <c r="U36" s="81"/>
      <c r="V36" s="81"/>
      <c r="W36" s="108"/>
      <c r="X36" s="81"/>
      <c r="Y36" s="81"/>
      <c r="Z36" s="81"/>
      <c r="AA36" s="4"/>
    </row>
    <row r="37" spans="2:27">
      <c r="B37" s="3"/>
      <c r="C37" s="81"/>
      <c r="D37" s="107" t="s">
        <v>40</v>
      </c>
      <c r="E37" s="81"/>
      <c r="F37" s="108"/>
      <c r="G37" s="55" t="s">
        <v>180</v>
      </c>
      <c r="H37" s="159">
        <v>1.5111387384173014</v>
      </c>
      <c r="I37" s="160">
        <v>0.61723664835714942</v>
      </c>
      <c r="J37" s="160">
        <v>0.4879394817458973</v>
      </c>
      <c r="K37" s="161">
        <v>0.2138931636867909</v>
      </c>
      <c r="L37" s="224"/>
      <c r="M37" s="222"/>
      <c r="N37" s="222"/>
      <c r="O37" s="223"/>
      <c r="P37" s="222"/>
      <c r="Q37" s="222"/>
      <c r="R37" s="222"/>
      <c r="S37" s="222"/>
      <c r="T37" s="224"/>
      <c r="U37" s="222"/>
      <c r="V37" s="222"/>
      <c r="W37" s="223"/>
      <c r="X37" s="222"/>
      <c r="Y37" s="222"/>
      <c r="Z37" s="222"/>
      <c r="AA37" s="225"/>
    </row>
    <row r="38" spans="2:27">
      <c r="B38" s="3"/>
      <c r="C38" s="81"/>
      <c r="D38" s="107" t="s">
        <v>41</v>
      </c>
      <c r="E38" s="81"/>
      <c r="F38" s="108"/>
      <c r="G38" s="55" t="s">
        <v>180</v>
      </c>
      <c r="H38" s="159">
        <v>3.3661084071464416</v>
      </c>
      <c r="I38" s="160">
        <v>-0.14413085889130173</v>
      </c>
      <c r="J38" s="160">
        <v>0.70324290129177314</v>
      </c>
      <c r="K38" s="161">
        <v>0.21389316368676248</v>
      </c>
      <c r="L38" s="224"/>
      <c r="M38" s="222"/>
      <c r="N38" s="222"/>
      <c r="O38" s="223"/>
      <c r="P38" s="222"/>
      <c r="Q38" s="222"/>
      <c r="R38" s="222"/>
      <c r="S38" s="222"/>
      <c r="T38" s="224"/>
      <c r="U38" s="222"/>
      <c r="V38" s="222"/>
      <c r="W38" s="223"/>
      <c r="X38" s="222"/>
      <c r="Y38" s="222"/>
      <c r="Z38" s="222"/>
      <c r="AA38" s="225"/>
    </row>
    <row r="39" spans="2:27" ht="4.3499999999999996" customHeight="1">
      <c r="B39" s="3"/>
      <c r="C39" s="81"/>
      <c r="D39" s="81"/>
      <c r="E39" s="81"/>
      <c r="F39" s="108"/>
      <c r="G39" s="55"/>
      <c r="H39" s="169"/>
      <c r="I39" s="81"/>
      <c r="J39" s="81"/>
      <c r="K39" s="108"/>
      <c r="L39" s="185"/>
      <c r="M39" s="81"/>
      <c r="N39" s="81"/>
      <c r="O39" s="108"/>
      <c r="P39" s="81"/>
      <c r="Q39" s="81"/>
      <c r="R39" s="81"/>
      <c r="S39" s="81"/>
      <c r="T39" s="185"/>
      <c r="U39" s="81"/>
      <c r="V39" s="81"/>
      <c r="W39" s="108"/>
      <c r="X39" s="81"/>
      <c r="Y39" s="81"/>
      <c r="Z39" s="81"/>
      <c r="AA39" s="4"/>
    </row>
    <row r="40" spans="2:27">
      <c r="B40" s="3"/>
      <c r="C40" s="81" t="s">
        <v>42</v>
      </c>
      <c r="D40" s="81"/>
      <c r="E40" s="81"/>
      <c r="F40" s="108"/>
      <c r="G40" s="55" t="s">
        <v>180</v>
      </c>
      <c r="H40" s="159">
        <v>-9.1703778326790655</v>
      </c>
      <c r="I40" s="160">
        <v>-1.5360290017896006</v>
      </c>
      <c r="J40" s="160">
        <v>-8.6315358877128006</v>
      </c>
      <c r="K40" s="161">
        <v>-7.6581658598955329</v>
      </c>
      <c r="L40" s="186">
        <v>-3.5197382826003292</v>
      </c>
      <c r="M40" s="160">
        <v>-2.8597542805072607</v>
      </c>
      <c r="N40" s="160">
        <v>-3.2203013230308244</v>
      </c>
      <c r="O40" s="161">
        <v>1.4117615608866885</v>
      </c>
      <c r="P40" s="160">
        <v>0.84064646016027211</v>
      </c>
      <c r="Q40" s="160">
        <v>-0.21517349024792054</v>
      </c>
      <c r="R40" s="160">
        <v>-1.1208737856009208</v>
      </c>
      <c r="S40" s="160">
        <v>-1.3038249712121939</v>
      </c>
      <c r="T40" s="186">
        <v>-3.2993411478272776</v>
      </c>
      <c r="U40" s="160">
        <v>-2.8883223859099019</v>
      </c>
      <c r="V40" s="160">
        <v>-2.5581718361449077</v>
      </c>
      <c r="W40" s="161">
        <v>-2.4296623219186984</v>
      </c>
      <c r="X40" s="160">
        <v>-1.7460327910101228</v>
      </c>
      <c r="Y40" s="160">
        <v>-1.6755082947418884</v>
      </c>
      <c r="Z40" s="160">
        <v>-1.5166968241929908</v>
      </c>
      <c r="AA40" s="167">
        <v>-1.0750656778365055</v>
      </c>
    </row>
    <row r="41" spans="2:27">
      <c r="B41" s="3"/>
      <c r="C41" s="81" t="s">
        <v>8</v>
      </c>
      <c r="D41" s="81"/>
      <c r="E41" s="81"/>
      <c r="F41" s="108"/>
      <c r="G41" s="55" t="s">
        <v>186</v>
      </c>
      <c r="H41" s="159">
        <v>-0.68641292964154932</v>
      </c>
      <c r="I41" s="160">
        <v>-8.9274049646423381E-2</v>
      </c>
      <c r="J41" s="160">
        <v>-0.50530762257131323</v>
      </c>
      <c r="K41" s="161">
        <v>-0.4057697472169719</v>
      </c>
      <c r="L41" s="186">
        <v>-0.21055517629723353</v>
      </c>
      <c r="M41" s="160">
        <v>-0.21011619674439069</v>
      </c>
      <c r="N41" s="160">
        <v>-0.16884579967035851</v>
      </c>
      <c r="O41" s="161">
        <v>7.3387289967716957E-2</v>
      </c>
      <c r="P41" s="160">
        <v>5.4385585828556349E-2</v>
      </c>
      <c r="Q41" s="160">
        <v>-1.3570519561639099E-2</v>
      </c>
      <c r="R41" s="160">
        <v>-6.5346656277406878E-2</v>
      </c>
      <c r="S41" s="160">
        <v>-7.5587744478230329E-2</v>
      </c>
      <c r="T41" s="186">
        <v>-0.19216865023847091</v>
      </c>
      <c r="U41" s="160">
        <v>-0.16102727772514952</v>
      </c>
      <c r="V41" s="160">
        <v>-0.13644297346620468</v>
      </c>
      <c r="W41" s="161">
        <v>-0.12556104367236892</v>
      </c>
      <c r="X41" s="160">
        <v>-8.9453129445400681E-2</v>
      </c>
      <c r="Y41" s="160">
        <v>-8.4206933140499457E-2</v>
      </c>
      <c r="Z41" s="160">
        <v>-7.5134858533474486E-2</v>
      </c>
      <c r="AA41" s="167">
        <v>-5.1779598923171882E-2</v>
      </c>
    </row>
    <row r="42" spans="2:27" ht="4.3499999999999996" customHeight="1">
      <c r="B42" s="3"/>
      <c r="C42" s="81"/>
      <c r="D42" s="81"/>
      <c r="E42" s="81"/>
      <c r="F42" s="108"/>
      <c r="G42" s="55"/>
      <c r="H42" s="169"/>
      <c r="I42" s="81"/>
      <c r="J42" s="81"/>
      <c r="K42" s="108"/>
      <c r="L42" s="185"/>
      <c r="M42" s="81"/>
      <c r="N42" s="81"/>
      <c r="O42" s="108"/>
      <c r="P42" s="81"/>
      <c r="Q42" s="81"/>
      <c r="R42" s="81"/>
      <c r="S42" s="81"/>
      <c r="T42" s="185"/>
      <c r="U42" s="81"/>
      <c r="V42" s="81"/>
      <c r="W42" s="108"/>
      <c r="X42" s="81"/>
      <c r="Y42" s="81"/>
      <c r="Z42" s="81"/>
      <c r="AA42" s="4"/>
    </row>
    <row r="43" spans="2:27">
      <c r="B43" s="8" t="s">
        <v>22</v>
      </c>
      <c r="C43" s="81"/>
      <c r="D43" s="81"/>
      <c r="E43" s="81"/>
      <c r="F43" s="108"/>
      <c r="G43" s="55"/>
      <c r="H43" s="169"/>
      <c r="I43" s="81"/>
      <c r="J43" s="81"/>
      <c r="K43" s="108"/>
      <c r="L43" s="185"/>
      <c r="M43" s="81"/>
      <c r="N43" s="81"/>
      <c r="O43" s="108"/>
      <c r="P43" s="81"/>
      <c r="Q43" s="81"/>
      <c r="R43" s="81"/>
      <c r="S43" s="81"/>
      <c r="T43" s="185"/>
      <c r="U43" s="81"/>
      <c r="V43" s="81"/>
      <c r="W43" s="108"/>
      <c r="X43" s="81"/>
      <c r="Y43" s="81"/>
      <c r="Z43" s="81"/>
      <c r="AA43" s="4"/>
    </row>
    <row r="44" spans="2:27">
      <c r="B44" s="3"/>
      <c r="C44" s="81" t="s">
        <v>75</v>
      </c>
      <c r="D44" s="81"/>
      <c r="E44" s="81"/>
      <c r="F44" s="108"/>
      <c r="G44" s="55" t="s">
        <v>180</v>
      </c>
      <c r="H44" s="249">
        <v>6.5302495009434551</v>
      </c>
      <c r="I44" s="250">
        <v>10.058210792079294</v>
      </c>
      <c r="J44" s="250">
        <v>9.4041610488137621</v>
      </c>
      <c r="K44" s="251">
        <v>6.5612333591772227</v>
      </c>
      <c r="L44" s="252">
        <v>1.1924406956605509</v>
      </c>
      <c r="M44" s="250">
        <v>1.0234475269150778</v>
      </c>
      <c r="N44" s="250">
        <v>2.2925950167706333</v>
      </c>
      <c r="O44" s="251">
        <v>0.56430867431200227</v>
      </c>
      <c r="P44" s="250">
        <v>3.2043815768644492</v>
      </c>
      <c r="Q44" s="250">
        <v>3.3879194283843503</v>
      </c>
      <c r="R44" s="250">
        <v>3.1452514746648035</v>
      </c>
      <c r="S44" s="250">
        <v>2.1711732106483197</v>
      </c>
      <c r="T44" s="252">
        <v>1.8590007986747139</v>
      </c>
      <c r="U44" s="250">
        <v>2.4006950064816976</v>
      </c>
      <c r="V44" s="250">
        <v>1.9970724719863</v>
      </c>
      <c r="W44" s="251">
        <v>1.6701372453819801</v>
      </c>
      <c r="X44" s="250">
        <v>1.48956968868643</v>
      </c>
      <c r="Y44" s="250">
        <v>1.4565455360462352</v>
      </c>
      <c r="Z44" s="250">
        <v>1.2903459999363776</v>
      </c>
      <c r="AA44" s="253">
        <v>1.3752677313719772</v>
      </c>
    </row>
    <row r="45" spans="2:27" ht="16.5">
      <c r="B45" s="3"/>
      <c r="C45" s="52" t="s">
        <v>130</v>
      </c>
      <c r="D45" s="52"/>
      <c r="E45" s="52"/>
      <c r="F45" s="53"/>
      <c r="G45" s="55" t="s">
        <v>180</v>
      </c>
      <c r="H45" s="254">
        <v>7.1399338712736551</v>
      </c>
      <c r="I45" s="255">
        <v>10.235570534167465</v>
      </c>
      <c r="J45" s="255">
        <v>9.2265954508388148</v>
      </c>
      <c r="K45" s="256">
        <v>6.4147811911666963</v>
      </c>
      <c r="L45" s="252">
        <v>1.5575483503268828</v>
      </c>
      <c r="M45" s="257">
        <v>1.2828076226248299</v>
      </c>
      <c r="N45" s="257">
        <v>2.0503619762280749</v>
      </c>
      <c r="O45" s="251">
        <v>0.93846720484165758</v>
      </c>
      <c r="P45" s="250">
        <v>3.2043815768644492</v>
      </c>
      <c r="Q45" s="250">
        <v>3.3529194283843395</v>
      </c>
      <c r="R45" s="250">
        <v>3.1102514746647927</v>
      </c>
      <c r="S45" s="250">
        <v>2.1004195572787978</v>
      </c>
      <c r="T45" s="252">
        <v>1.8240007986748168</v>
      </c>
      <c r="U45" s="257">
        <v>2.3656950064816726</v>
      </c>
      <c r="V45" s="257">
        <v>1.9620724719862324</v>
      </c>
      <c r="W45" s="251">
        <v>1.6351372453819835</v>
      </c>
      <c r="X45" s="257">
        <v>1.4545696886864903</v>
      </c>
      <c r="Y45" s="257">
        <v>1.4215455360462528</v>
      </c>
      <c r="Z45" s="257">
        <v>1.255345999936381</v>
      </c>
      <c r="AA45" s="253">
        <v>1.3402677313719238</v>
      </c>
    </row>
    <row r="46" spans="2:27">
      <c r="B46" s="3"/>
      <c r="C46" s="81"/>
      <c r="D46" s="107" t="s">
        <v>44</v>
      </c>
      <c r="E46" s="81"/>
      <c r="F46" s="108"/>
      <c r="G46" s="55" t="s">
        <v>180</v>
      </c>
      <c r="H46" s="277">
        <v>8.1438158024685947</v>
      </c>
      <c r="I46" s="278">
        <v>10.605929658525355</v>
      </c>
      <c r="J46" s="278">
        <v>9.9169487002277492</v>
      </c>
      <c r="K46" s="279">
        <v>6.5222117538750126</v>
      </c>
      <c r="L46" s="252"/>
      <c r="M46" s="257"/>
      <c r="N46" s="257"/>
      <c r="O46" s="251"/>
      <c r="P46" s="250"/>
      <c r="Q46" s="250"/>
      <c r="R46" s="250"/>
      <c r="S46" s="250"/>
      <c r="T46" s="252"/>
      <c r="U46" s="257"/>
      <c r="V46" s="257"/>
      <c r="W46" s="251"/>
      <c r="X46" s="257"/>
      <c r="Y46" s="257"/>
      <c r="Z46" s="257"/>
      <c r="AA46" s="253"/>
    </row>
    <row r="47" spans="2:27" ht="16.5">
      <c r="B47" s="3"/>
      <c r="C47" s="81"/>
      <c r="D47" s="107" t="s">
        <v>135</v>
      </c>
      <c r="E47" s="81"/>
      <c r="F47" s="108"/>
      <c r="G47" s="55" t="s">
        <v>180</v>
      </c>
      <c r="H47" s="277">
        <v>4.1128770883526187</v>
      </c>
      <c r="I47" s="278">
        <v>8.8802053594774435</v>
      </c>
      <c r="J47" s="278">
        <v>7.0332404760066254</v>
      </c>
      <c r="K47" s="279">
        <v>6.07916043138286</v>
      </c>
      <c r="L47" s="252"/>
      <c r="M47" s="257"/>
      <c r="N47" s="257"/>
      <c r="O47" s="251"/>
      <c r="P47" s="250"/>
      <c r="Q47" s="250"/>
      <c r="R47" s="250"/>
      <c r="S47" s="250"/>
      <c r="T47" s="252"/>
      <c r="U47" s="257"/>
      <c r="V47" s="257"/>
      <c r="W47" s="251"/>
      <c r="X47" s="257"/>
      <c r="Y47" s="257"/>
      <c r="Z47" s="257"/>
      <c r="AA47" s="253"/>
    </row>
    <row r="48" spans="2:27">
      <c r="B48" s="3"/>
      <c r="C48" s="81" t="s">
        <v>43</v>
      </c>
      <c r="D48" s="81"/>
      <c r="E48" s="81"/>
      <c r="F48" s="108"/>
      <c r="G48" s="55" t="s">
        <v>180</v>
      </c>
      <c r="H48" s="258">
        <v>-4.9925062911135143</v>
      </c>
      <c r="I48" s="259">
        <v>-0.37986571787257617</v>
      </c>
      <c r="J48" s="259">
        <v>2.3860447257265633</v>
      </c>
      <c r="K48" s="260">
        <v>1.4697400761626938</v>
      </c>
      <c r="L48" s="252"/>
      <c r="M48" s="257"/>
      <c r="N48" s="257"/>
      <c r="O48" s="251"/>
      <c r="P48" s="250"/>
      <c r="Q48" s="250"/>
      <c r="R48" s="250"/>
      <c r="S48" s="250"/>
      <c r="T48" s="252"/>
      <c r="U48" s="257"/>
      <c r="V48" s="257"/>
      <c r="W48" s="251"/>
      <c r="X48" s="257"/>
      <c r="Y48" s="257"/>
      <c r="Z48" s="257"/>
      <c r="AA48" s="253"/>
    </row>
    <row r="49" spans="2:27" ht="16.5">
      <c r="B49" s="3"/>
      <c r="C49" s="81" t="s">
        <v>132</v>
      </c>
      <c r="D49" s="81"/>
      <c r="E49" s="81"/>
      <c r="F49" s="108"/>
      <c r="G49" s="55" t="s">
        <v>180</v>
      </c>
      <c r="H49" s="159">
        <v>-9.7967033252132296E-2</v>
      </c>
      <c r="I49" s="160">
        <v>0.80750949413072703</v>
      </c>
      <c r="J49" s="160">
        <v>2.637238710480446</v>
      </c>
      <c r="K49" s="161">
        <v>2.7338450125491818</v>
      </c>
      <c r="L49" s="186">
        <v>-0.23870833418091308</v>
      </c>
      <c r="M49" s="160">
        <v>-0.25074831791067709</v>
      </c>
      <c r="N49" s="160">
        <v>0.17822906012739281</v>
      </c>
      <c r="O49" s="161">
        <v>3.1152298964130409E-2</v>
      </c>
      <c r="P49" s="160">
        <v>-0.34387434674999895</v>
      </c>
      <c r="Q49" s="160">
        <v>0.36823921547176042</v>
      </c>
      <c r="R49" s="160">
        <v>1.1117203625586427</v>
      </c>
      <c r="S49" s="160">
        <v>1.0643119816001274</v>
      </c>
      <c r="T49" s="186">
        <v>0.49247029499936446</v>
      </c>
      <c r="U49" s="160">
        <v>0.47961719893017118</v>
      </c>
      <c r="V49" s="160">
        <v>0.34526906245442035</v>
      </c>
      <c r="W49" s="161">
        <v>0.58621516820687702</v>
      </c>
      <c r="X49" s="160">
        <v>0.87139211657765259</v>
      </c>
      <c r="Y49" s="160">
        <v>0.74574178906149768</v>
      </c>
      <c r="Z49" s="160">
        <v>0.76678924136004412</v>
      </c>
      <c r="AA49" s="167">
        <v>0.6345814989201557</v>
      </c>
    </row>
    <row r="50" spans="2:27" ht="4.3499999999999996" customHeight="1">
      <c r="B50" s="3"/>
      <c r="C50" s="81"/>
      <c r="D50" s="81"/>
      <c r="E50" s="81"/>
      <c r="F50" s="108"/>
      <c r="G50" s="55"/>
      <c r="H50" s="169"/>
      <c r="I50" s="81"/>
      <c r="J50" s="81"/>
      <c r="K50" s="108"/>
      <c r="L50" s="185"/>
      <c r="M50" s="81"/>
      <c r="N50" s="81"/>
      <c r="O50" s="108"/>
      <c r="P50" s="81"/>
      <c r="Q50" s="81"/>
      <c r="R50" s="81"/>
      <c r="S50" s="81"/>
      <c r="T50" s="185"/>
      <c r="U50" s="81"/>
      <c r="V50" s="81"/>
      <c r="W50" s="108"/>
      <c r="X50" s="81"/>
      <c r="Y50" s="81"/>
      <c r="Z50" s="81"/>
      <c r="AA50" s="4"/>
    </row>
    <row r="51" spans="2:27">
      <c r="B51" s="8" t="s">
        <v>24</v>
      </c>
      <c r="C51" s="81"/>
      <c r="D51" s="81"/>
      <c r="E51" s="81"/>
      <c r="F51" s="108"/>
      <c r="G51" s="55"/>
      <c r="H51" s="169"/>
      <c r="I51" s="81"/>
      <c r="J51" s="81"/>
      <c r="K51" s="108"/>
      <c r="L51" s="185"/>
      <c r="M51" s="81"/>
      <c r="N51" s="81"/>
      <c r="O51" s="108"/>
      <c r="P51" s="81"/>
      <c r="Q51" s="81"/>
      <c r="R51" s="81"/>
      <c r="S51" s="81"/>
      <c r="T51" s="185"/>
      <c r="U51" s="81"/>
      <c r="V51" s="81"/>
      <c r="W51" s="108"/>
      <c r="X51" s="81"/>
      <c r="Y51" s="81"/>
      <c r="Z51" s="81"/>
      <c r="AA51" s="4"/>
    </row>
    <row r="52" spans="2:27">
      <c r="B52" s="3"/>
      <c r="C52" s="81" t="s">
        <v>76</v>
      </c>
      <c r="D52" s="81"/>
      <c r="E52" s="81"/>
      <c r="F52" s="108"/>
      <c r="G52" s="55" t="s">
        <v>180</v>
      </c>
      <c r="H52" s="159">
        <v>-6.0822941344468973E-2</v>
      </c>
      <c r="I52" s="160">
        <v>-0.19244590992502708</v>
      </c>
      <c r="J52" s="160">
        <v>-0.65575467843918034</v>
      </c>
      <c r="K52" s="161">
        <v>-0.8360540916024064</v>
      </c>
      <c r="L52" s="186">
        <v>-0.12937432858214493</v>
      </c>
      <c r="M52" s="160">
        <v>0.57635707302421224</v>
      </c>
      <c r="N52" s="160">
        <v>-7.5936495526889303E-2</v>
      </c>
      <c r="O52" s="161">
        <v>-7.9428951740879938E-2</v>
      </c>
      <c r="P52" s="160">
        <v>-5.4658430191366847E-2</v>
      </c>
      <c r="Q52" s="160">
        <v>-8.6833828167797833E-2</v>
      </c>
      <c r="R52" s="160">
        <v>-0.14895809627878975</v>
      </c>
      <c r="S52" s="160">
        <v>-0.17681635557197239</v>
      </c>
      <c r="T52" s="186">
        <v>-0.15714695193568673</v>
      </c>
      <c r="U52" s="160">
        <v>-0.13749965372578288</v>
      </c>
      <c r="V52" s="160">
        <v>-0.21201374005389084</v>
      </c>
      <c r="W52" s="161">
        <v>-0.24960921570679773</v>
      </c>
      <c r="X52" s="160">
        <v>-0.23036261642153022</v>
      </c>
      <c r="Y52" s="160">
        <v>-0.23075250167148909</v>
      </c>
      <c r="Z52" s="160">
        <v>-0.15593491617784139</v>
      </c>
      <c r="AA52" s="167">
        <v>-0.11837294592399417</v>
      </c>
    </row>
    <row r="53" spans="2:27" ht="15" thickBot="1">
      <c r="B53" s="77"/>
      <c r="C53" s="110" t="s">
        <v>25</v>
      </c>
      <c r="D53" s="110"/>
      <c r="E53" s="110"/>
      <c r="F53" s="111"/>
      <c r="G53" s="112" t="s">
        <v>180</v>
      </c>
      <c r="H53" s="172">
        <v>0.95187836712516116</v>
      </c>
      <c r="I53" s="173">
        <v>-8.4206501665079259E-2</v>
      </c>
      <c r="J53" s="173">
        <v>-0.31263146372896244</v>
      </c>
      <c r="K53" s="174">
        <v>-0.36829716474846919</v>
      </c>
      <c r="L53" s="192">
        <v>-0.3285903047722627</v>
      </c>
      <c r="M53" s="173">
        <v>0.45596542964131004</v>
      </c>
      <c r="N53" s="173">
        <v>-0.49086934475039357</v>
      </c>
      <c r="O53" s="174">
        <v>0.18371249167824999</v>
      </c>
      <c r="P53" s="173">
        <v>-5.6257542238739688E-2</v>
      </c>
      <c r="Q53" s="173">
        <v>6.7751191101876884E-3</v>
      </c>
      <c r="R53" s="173">
        <v>-5.035056602395116E-2</v>
      </c>
      <c r="S53" s="173">
        <v>-5.214598363919265E-2</v>
      </c>
      <c r="T53" s="192">
        <v>-7.7630616481073389E-2</v>
      </c>
      <c r="U53" s="173">
        <v>-9.9362587705627448E-2</v>
      </c>
      <c r="V53" s="173">
        <v>-0.12783203561420464</v>
      </c>
      <c r="W53" s="174">
        <v>-0.13759516768195112</v>
      </c>
      <c r="X53" s="173">
        <v>-7.3671596040497889E-2</v>
      </c>
      <c r="Y53" s="173">
        <v>-7.4443626980453814E-2</v>
      </c>
      <c r="Z53" s="173">
        <v>-6.4720218833400622E-2</v>
      </c>
      <c r="AA53" s="193">
        <v>-5.9623490180854333E-2</v>
      </c>
    </row>
    <row r="54" spans="2:27" ht="15" thickBot="1"/>
    <row r="55" spans="2:27" ht="30" customHeight="1">
      <c r="B55" s="85" t="str">
        <f>" "&amp;Súhrn!$H$3&amp;"- trh práce [zmena oproti rovnakému obdobiu predchádzajúceho roka]"</f>
        <v xml:space="preserve"> Jarná strednodobá predikcia (P1Q-2023) - trh práce [zmena oproti rovnakému obdobiu predchádzajúceho roka]</v>
      </c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195"/>
      <c r="Y55" s="195"/>
      <c r="Z55" s="195"/>
      <c r="AA55" s="196"/>
    </row>
    <row r="56" spans="2:27">
      <c r="B56" s="310" t="s">
        <v>27</v>
      </c>
      <c r="C56" s="311"/>
      <c r="D56" s="311"/>
      <c r="E56" s="311"/>
      <c r="F56" s="312"/>
      <c r="G56" s="308" t="s">
        <v>62</v>
      </c>
      <c r="H56" s="134" t="str">
        <f t="shared" ref="H56:K56" si="1">H$3</f>
        <v>Skutočnosť</v>
      </c>
      <c r="I56" s="307">
        <f t="shared" si="1"/>
        <v>2023</v>
      </c>
      <c r="J56" s="307">
        <f t="shared" si="1"/>
        <v>2024</v>
      </c>
      <c r="K56" s="301">
        <f t="shared" si="1"/>
        <v>2025</v>
      </c>
      <c r="L56" s="320">
        <f>L$3</f>
        <v>2022</v>
      </c>
      <c r="M56" s="321"/>
      <c r="N56" s="321"/>
      <c r="O56" s="323"/>
      <c r="P56" s="320">
        <f>P$3</f>
        <v>2023</v>
      </c>
      <c r="Q56" s="321"/>
      <c r="R56" s="321"/>
      <c r="S56" s="323"/>
      <c r="T56" s="320">
        <f>T$3</f>
        <v>2024</v>
      </c>
      <c r="U56" s="321"/>
      <c r="V56" s="321"/>
      <c r="W56" s="323"/>
      <c r="X56" s="320">
        <f>X$3</f>
        <v>2025</v>
      </c>
      <c r="Y56" s="321"/>
      <c r="Z56" s="321"/>
      <c r="AA56" s="322"/>
    </row>
    <row r="57" spans="2:27">
      <c r="B57" s="313"/>
      <c r="C57" s="314"/>
      <c r="D57" s="314"/>
      <c r="E57" s="314"/>
      <c r="F57" s="315"/>
      <c r="G57" s="309"/>
      <c r="H57" s="135">
        <f>$H$4</f>
        <v>2022</v>
      </c>
      <c r="I57" s="304"/>
      <c r="J57" s="304"/>
      <c r="K57" s="302"/>
      <c r="L57" s="138" t="s">
        <v>3</v>
      </c>
      <c r="M57" s="136" t="s">
        <v>4</v>
      </c>
      <c r="N57" s="136" t="s">
        <v>5</v>
      </c>
      <c r="O57" s="233" t="s">
        <v>6</v>
      </c>
      <c r="P57" s="138" t="s">
        <v>3</v>
      </c>
      <c r="Q57" s="136" t="s">
        <v>4</v>
      </c>
      <c r="R57" s="136" t="s">
        <v>5</v>
      </c>
      <c r="S57" s="233" t="s">
        <v>6</v>
      </c>
      <c r="T57" s="138" t="s">
        <v>3</v>
      </c>
      <c r="U57" s="136" t="s">
        <v>4</v>
      </c>
      <c r="V57" s="136" t="s">
        <v>5</v>
      </c>
      <c r="W57" s="233" t="s">
        <v>6</v>
      </c>
      <c r="X57" s="136" t="s">
        <v>3</v>
      </c>
      <c r="Y57" s="136" t="s">
        <v>4</v>
      </c>
      <c r="Z57" s="136" t="s">
        <v>5</v>
      </c>
      <c r="AA57" s="139" t="s">
        <v>6</v>
      </c>
    </row>
    <row r="58" spans="2:27" ht="4.3499999999999996" customHeight="1">
      <c r="B58" s="3"/>
      <c r="C58" s="81"/>
      <c r="D58" s="81"/>
      <c r="E58" s="81"/>
      <c r="F58" s="108"/>
      <c r="G58" s="55"/>
      <c r="H58" s="169"/>
      <c r="I58" s="81"/>
      <c r="J58" s="81"/>
      <c r="K58" s="108"/>
      <c r="L58" s="185"/>
      <c r="M58" s="81"/>
      <c r="N58" s="81"/>
      <c r="O58" s="108"/>
      <c r="P58" s="81"/>
      <c r="Q58" s="81"/>
      <c r="R58" s="81"/>
      <c r="S58" s="81"/>
      <c r="T58" s="185"/>
      <c r="U58" s="81"/>
      <c r="V58" s="81"/>
      <c r="W58" s="108"/>
      <c r="X58" s="81"/>
      <c r="Y58" s="81"/>
      <c r="Z58" s="81"/>
      <c r="AA58" s="4"/>
    </row>
    <row r="59" spans="2:27">
      <c r="B59" s="8" t="s">
        <v>22</v>
      </c>
      <c r="C59" s="81"/>
      <c r="D59" s="81"/>
      <c r="E59" s="81"/>
      <c r="F59" s="108"/>
      <c r="G59" s="55"/>
      <c r="H59" s="169"/>
      <c r="I59" s="81"/>
      <c r="J59" s="81"/>
      <c r="K59" s="108"/>
      <c r="L59" s="185"/>
      <c r="M59" s="81"/>
      <c r="N59" s="81"/>
      <c r="O59" s="108"/>
      <c r="P59" s="81"/>
      <c r="Q59" s="81"/>
      <c r="R59" s="81"/>
      <c r="S59" s="81"/>
      <c r="T59" s="185"/>
      <c r="U59" s="81"/>
      <c r="V59" s="81"/>
      <c r="W59" s="108"/>
      <c r="X59" s="81"/>
      <c r="Y59" s="81"/>
      <c r="Z59" s="81"/>
      <c r="AA59" s="4"/>
    </row>
    <row r="60" spans="2:27">
      <c r="B60" s="3"/>
      <c r="C60" s="81" t="s">
        <v>75</v>
      </c>
      <c r="D60" s="81"/>
      <c r="E60" s="81"/>
      <c r="F60" s="108"/>
      <c r="G60" s="55" t="s">
        <v>180</v>
      </c>
      <c r="H60" s="159">
        <v>6.5302495009434551</v>
      </c>
      <c r="I60" s="160">
        <v>10.058210792079294</v>
      </c>
      <c r="J60" s="160">
        <v>9.4041610488137621</v>
      </c>
      <c r="K60" s="161">
        <v>6.5612333591772227</v>
      </c>
      <c r="L60" s="186">
        <v>6.4053916742977037</v>
      </c>
      <c r="M60" s="160">
        <v>6.3429596849990446</v>
      </c>
      <c r="N60" s="160">
        <v>8.2536694240804849</v>
      </c>
      <c r="O60" s="161">
        <v>5.1618759353546011</v>
      </c>
      <c r="P60" s="160">
        <v>7.2527384136573403</v>
      </c>
      <c r="Q60" s="160">
        <v>9.7630079851561931</v>
      </c>
      <c r="R60" s="160">
        <v>10.677933817090462</v>
      </c>
      <c r="S60" s="160">
        <v>12.446398684498121</v>
      </c>
      <c r="T60" s="186">
        <v>10.980538213699106</v>
      </c>
      <c r="U60" s="160">
        <v>9.9208138446798273</v>
      </c>
      <c r="V60" s="160">
        <v>8.6972115109864205</v>
      </c>
      <c r="W60" s="161">
        <v>8.164172586407517</v>
      </c>
      <c r="X60" s="160">
        <v>7.7718733293341131</v>
      </c>
      <c r="Y60" s="160">
        <v>6.7782008046965814</v>
      </c>
      <c r="Z60" s="160">
        <v>6.0383464214517346</v>
      </c>
      <c r="AA60" s="167">
        <v>5.7308079787696329</v>
      </c>
    </row>
    <row r="61" spans="2:27" ht="16.5">
      <c r="B61" s="3"/>
      <c r="C61" s="81" t="s">
        <v>130</v>
      </c>
      <c r="D61" s="81"/>
      <c r="E61" s="81"/>
      <c r="F61" s="108"/>
      <c r="G61" s="55" t="s">
        <v>180</v>
      </c>
      <c r="H61" s="254">
        <v>7.1399338712736551</v>
      </c>
      <c r="I61" s="255">
        <v>10.235570534167465</v>
      </c>
      <c r="J61" s="255">
        <v>9.2265954508388148</v>
      </c>
      <c r="K61" s="256">
        <v>6.4147811911666963</v>
      </c>
      <c r="L61" s="252">
        <v>7.5147205089070752</v>
      </c>
      <c r="M61" s="257">
        <v>7.0282652501610983</v>
      </c>
      <c r="N61" s="257">
        <v>8.1103454834334343</v>
      </c>
      <c r="O61" s="251">
        <v>5.9544484295713147</v>
      </c>
      <c r="P61" s="250">
        <v>7.6725807496955412</v>
      </c>
      <c r="Q61" s="250">
        <v>9.8732926552840325</v>
      </c>
      <c r="R61" s="250">
        <v>11.014430685457086</v>
      </c>
      <c r="S61" s="250">
        <v>12.292372410366184</v>
      </c>
      <c r="T61" s="252">
        <v>10.790437802123449</v>
      </c>
      <c r="U61" s="257">
        <v>9.7321703964568655</v>
      </c>
      <c r="V61" s="257">
        <v>8.5102533497457955</v>
      </c>
      <c r="W61" s="251">
        <v>8.015760753515508</v>
      </c>
      <c r="X61" s="257">
        <v>7.6238651092822636</v>
      </c>
      <c r="Y61" s="257">
        <v>6.6312179608141406</v>
      </c>
      <c r="Z61" s="257">
        <v>5.8921283890468459</v>
      </c>
      <c r="AA61" s="253">
        <v>5.5849082555197782</v>
      </c>
    </row>
    <row r="62" spans="2:27" ht="17.25" thickBot="1">
      <c r="B62" s="77"/>
      <c r="C62" s="110" t="s">
        <v>132</v>
      </c>
      <c r="D62" s="110"/>
      <c r="E62" s="110"/>
      <c r="F62" s="111"/>
      <c r="G62" s="112" t="s">
        <v>180</v>
      </c>
      <c r="H62" s="172">
        <v>-9.7967033252132296E-2</v>
      </c>
      <c r="I62" s="173">
        <v>0.80750949413072703</v>
      </c>
      <c r="J62" s="173">
        <v>2.637238710480446</v>
      </c>
      <c r="K62" s="174">
        <v>2.7338450125491818</v>
      </c>
      <c r="L62" s="192">
        <v>0.88235271072186094</v>
      </c>
      <c r="M62" s="173">
        <v>-0.66309312725752534</v>
      </c>
      <c r="N62" s="173">
        <v>-0.3099999990866138</v>
      </c>
      <c r="O62" s="174">
        <v>-0.28044506256698298</v>
      </c>
      <c r="P62" s="173">
        <v>-0.38556707725643946</v>
      </c>
      <c r="Q62" s="173">
        <v>0.23258384702975832</v>
      </c>
      <c r="R62" s="173">
        <v>1.166581643948831</v>
      </c>
      <c r="S62" s="173">
        <v>2.2114684715267856</v>
      </c>
      <c r="T62" s="192">
        <v>3.0692583306161794</v>
      </c>
      <c r="U62" s="173">
        <v>3.1836336174514202</v>
      </c>
      <c r="V62" s="173">
        <v>2.4014767136622623</v>
      </c>
      <c r="W62" s="174">
        <v>1.9170542826019101</v>
      </c>
      <c r="X62" s="173">
        <v>2.3013477102118713</v>
      </c>
      <c r="Y62" s="173">
        <v>2.5722972319975952</v>
      </c>
      <c r="Z62" s="173">
        <v>3.0031724838550673</v>
      </c>
      <c r="AA62" s="193">
        <v>3.0527009952573678</v>
      </c>
    </row>
    <row r="63" spans="2:27" ht="4.3499999999999996" customHeight="1"/>
    <row r="64" spans="2:27">
      <c r="B64" s="72" t="s">
        <v>140</v>
      </c>
    </row>
    <row r="65" spans="2:2">
      <c r="B65" s="72" t="s">
        <v>195</v>
      </c>
    </row>
    <row r="66" spans="2:2">
      <c r="B66" s="72" t="s">
        <v>152</v>
      </c>
    </row>
    <row r="67" spans="2:2">
      <c r="B67" s="72" t="s">
        <v>196</v>
      </c>
    </row>
    <row r="68" spans="2:2">
      <c r="B68" s="72" t="s">
        <v>153</v>
      </c>
    </row>
    <row r="69" spans="2:2">
      <c r="B69" s="72" t="s">
        <v>154</v>
      </c>
    </row>
  </sheetData>
  <mergeCells count="27">
    <mergeCell ref="K56:K57"/>
    <mergeCell ref="K31:K32"/>
    <mergeCell ref="K3:K4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  <mergeCell ref="J3:J4"/>
    <mergeCell ref="J31:J32"/>
    <mergeCell ref="J56:J57"/>
    <mergeCell ref="B3:F4"/>
    <mergeCell ref="G3:G4"/>
    <mergeCell ref="B56:F57"/>
    <mergeCell ref="I3:I4"/>
    <mergeCell ref="I31:I32"/>
    <mergeCell ref="B31:F32"/>
    <mergeCell ref="G31:G32"/>
    <mergeCell ref="G56:G57"/>
    <mergeCell ref="I56:I57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A45"/>
  <sheetViews>
    <sheetView zoomScale="85" zoomScaleNormal="85" workbookViewId="0">
      <selection activeCell="G49" sqref="G49"/>
    </sheetView>
  </sheetViews>
  <sheetFormatPr defaultColWidth="9.140625" defaultRowHeight="14.25"/>
  <cols>
    <col min="1" max="5" width="3.140625" style="72" customWidth="1"/>
    <col min="6" max="6" width="33.85546875" style="72" customWidth="1"/>
    <col min="7" max="7" width="22" style="72" customWidth="1"/>
    <col min="8" max="8" width="10.85546875" style="72" customWidth="1"/>
    <col min="9" max="11" width="9.140625" style="72" customWidth="1"/>
    <col min="12" max="23" width="9.140625" style="72"/>
    <col min="24" max="27" width="9.140625" style="72" customWidth="1"/>
    <col min="28" max="16384" width="9.140625" style="72"/>
  </cols>
  <sheetData>
    <row r="1" spans="2:27" ht="22.5" customHeight="1" thickBot="1">
      <c r="B1" s="71" t="s">
        <v>89</v>
      </c>
    </row>
    <row r="2" spans="2:27" ht="30" customHeight="1">
      <c r="B2" s="85" t="str">
        <f>" "&amp;Súhrn!$H$3&amp;"- obchodná a platobná bilancia [objem]"</f>
        <v xml:space="preserve"> Jarná strednodobá predikcia (P1Q-2023) - obchodná a platobná bilancia [objem]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2:27">
      <c r="B3" s="310" t="s">
        <v>27</v>
      </c>
      <c r="C3" s="311"/>
      <c r="D3" s="311"/>
      <c r="E3" s="311"/>
      <c r="F3" s="312"/>
      <c r="G3" s="308" t="s">
        <v>62</v>
      </c>
      <c r="H3" s="134" t="s">
        <v>32</v>
      </c>
      <c r="I3" s="307">
        <v>2023</v>
      </c>
      <c r="J3" s="307">
        <v>2024</v>
      </c>
      <c r="K3" s="301">
        <v>2025</v>
      </c>
      <c r="L3" s="320">
        <v>2022</v>
      </c>
      <c r="M3" s="321"/>
      <c r="N3" s="321"/>
      <c r="O3" s="323"/>
      <c r="P3" s="320">
        <v>2023</v>
      </c>
      <c r="Q3" s="321"/>
      <c r="R3" s="321"/>
      <c r="S3" s="323"/>
      <c r="T3" s="320">
        <v>2024</v>
      </c>
      <c r="U3" s="321"/>
      <c r="V3" s="321"/>
      <c r="W3" s="323"/>
      <c r="X3" s="321">
        <v>2025</v>
      </c>
      <c r="Y3" s="321"/>
      <c r="Z3" s="321"/>
      <c r="AA3" s="322"/>
    </row>
    <row r="4" spans="2:27">
      <c r="B4" s="313"/>
      <c r="C4" s="314"/>
      <c r="D4" s="314"/>
      <c r="E4" s="314"/>
      <c r="F4" s="315"/>
      <c r="G4" s="309"/>
      <c r="H4" s="197">
        <v>2022</v>
      </c>
      <c r="I4" s="304"/>
      <c r="J4" s="304"/>
      <c r="K4" s="302"/>
      <c r="L4" s="138" t="s">
        <v>3</v>
      </c>
      <c r="M4" s="136" t="s">
        <v>4</v>
      </c>
      <c r="N4" s="136" t="s">
        <v>5</v>
      </c>
      <c r="O4" s="265" t="s">
        <v>6</v>
      </c>
      <c r="P4" s="138" t="s">
        <v>3</v>
      </c>
      <c r="Q4" s="136" t="s">
        <v>4</v>
      </c>
      <c r="R4" s="136" t="s">
        <v>5</v>
      </c>
      <c r="S4" s="265" t="s">
        <v>6</v>
      </c>
      <c r="T4" s="138" t="s">
        <v>3</v>
      </c>
      <c r="U4" s="136" t="s">
        <v>4</v>
      </c>
      <c r="V4" s="136" t="s">
        <v>5</v>
      </c>
      <c r="W4" s="265" t="s">
        <v>6</v>
      </c>
      <c r="X4" s="136" t="s">
        <v>3</v>
      </c>
      <c r="Y4" s="136" t="s">
        <v>4</v>
      </c>
      <c r="Z4" s="136" t="s">
        <v>5</v>
      </c>
      <c r="AA4" s="139" t="s">
        <v>6</v>
      </c>
    </row>
    <row r="5" spans="2:27" ht="3.75" customHeight="1">
      <c r="B5" s="8"/>
      <c r="C5" s="9"/>
      <c r="D5" s="9"/>
      <c r="E5" s="9"/>
      <c r="F5" s="140"/>
      <c r="G5" s="141"/>
      <c r="H5" s="95"/>
      <c r="I5" s="96"/>
      <c r="J5" s="232"/>
      <c r="K5" s="142"/>
      <c r="L5" s="143"/>
      <c r="M5" s="143"/>
      <c r="N5" s="143"/>
      <c r="O5" s="144"/>
      <c r="P5" s="143"/>
      <c r="Q5" s="143"/>
      <c r="R5" s="143"/>
      <c r="S5" s="144"/>
      <c r="T5" s="143"/>
      <c r="U5" s="143"/>
      <c r="V5" s="143"/>
      <c r="W5" s="144"/>
      <c r="X5" s="143"/>
      <c r="Y5" s="143"/>
      <c r="Z5" s="143"/>
      <c r="AA5" s="145"/>
    </row>
    <row r="6" spans="2:27">
      <c r="B6" s="8" t="s">
        <v>46</v>
      </c>
      <c r="C6" s="9"/>
      <c r="D6" s="9"/>
      <c r="E6" s="9"/>
      <c r="F6" s="93"/>
      <c r="G6" s="94"/>
      <c r="H6" s="98"/>
      <c r="I6" s="99"/>
      <c r="J6" s="99"/>
      <c r="K6" s="146"/>
      <c r="L6" s="147"/>
      <c r="M6" s="147"/>
      <c r="N6" s="147"/>
      <c r="O6" s="148"/>
      <c r="P6" s="147"/>
      <c r="Q6" s="147"/>
      <c r="R6" s="147"/>
      <c r="S6" s="148"/>
      <c r="T6" s="147"/>
      <c r="U6" s="147"/>
      <c r="V6" s="147"/>
      <c r="W6" s="148"/>
      <c r="X6" s="147"/>
      <c r="Y6" s="147"/>
      <c r="Z6" s="147"/>
      <c r="AA6" s="149"/>
    </row>
    <row r="7" spans="2:27">
      <c r="B7" s="8"/>
      <c r="C7" s="101" t="s">
        <v>29</v>
      </c>
      <c r="D7" s="9"/>
      <c r="E7" s="9"/>
      <c r="F7" s="93"/>
      <c r="G7" s="55" t="s">
        <v>187</v>
      </c>
      <c r="H7" s="104">
        <v>88527.358600528707</v>
      </c>
      <c r="I7" s="105">
        <v>92920.339128312102</v>
      </c>
      <c r="J7" s="105">
        <v>98953.029083033529</v>
      </c>
      <c r="K7" s="150">
        <v>102854.93509731497</v>
      </c>
      <c r="L7" s="151">
        <v>21601.997582457298</v>
      </c>
      <c r="M7" s="151">
        <v>21467.645253149716</v>
      </c>
      <c r="N7" s="151">
        <v>22884.144157610248</v>
      </c>
      <c r="O7" s="152">
        <v>22573.571607311442</v>
      </c>
      <c r="P7" s="151">
        <v>22695.451411508107</v>
      </c>
      <c r="Q7" s="151">
        <v>22944.616373012308</v>
      </c>
      <c r="R7" s="151">
        <v>23394.590219132493</v>
      </c>
      <c r="S7" s="152">
        <v>23885.681124659197</v>
      </c>
      <c r="T7" s="151">
        <v>24359.526954693913</v>
      </c>
      <c r="U7" s="151">
        <v>24601.752316938084</v>
      </c>
      <c r="V7" s="151">
        <v>24849.794718671503</v>
      </c>
      <c r="W7" s="152">
        <v>25141.955092730022</v>
      </c>
      <c r="X7" s="151">
        <v>25385.294998952922</v>
      </c>
      <c r="Y7" s="151">
        <v>25615.192427872917</v>
      </c>
      <c r="Z7" s="151">
        <v>25820.438619903773</v>
      </c>
      <c r="AA7" s="153">
        <v>26034.009050585351</v>
      </c>
    </row>
    <row r="8" spans="2:27">
      <c r="B8" s="3"/>
      <c r="C8" s="81"/>
      <c r="D8" s="107" t="s">
        <v>47</v>
      </c>
      <c r="E8" s="81"/>
      <c r="F8" s="108"/>
      <c r="G8" s="55" t="s">
        <v>187</v>
      </c>
      <c r="H8" s="104">
        <v>42025.311207725892</v>
      </c>
      <c r="I8" s="105">
        <v>44454.88541240523</v>
      </c>
      <c r="J8" s="105">
        <v>47200.179818544275</v>
      </c>
      <c r="K8" s="150">
        <v>48937.842412856531</v>
      </c>
      <c r="L8" s="105">
        <v>10542.388933257576</v>
      </c>
      <c r="M8" s="105">
        <v>10009.271872819272</v>
      </c>
      <c r="N8" s="105">
        <v>10614.9209177511</v>
      </c>
      <c r="O8" s="150">
        <v>10858.729483897943</v>
      </c>
      <c r="P8" s="105">
        <v>10875.721063587471</v>
      </c>
      <c r="Q8" s="105">
        <v>10982.50286247065</v>
      </c>
      <c r="R8" s="105">
        <v>11186.820412148008</v>
      </c>
      <c r="S8" s="150">
        <v>11409.841074199103</v>
      </c>
      <c r="T8" s="105">
        <v>11631.204485500632</v>
      </c>
      <c r="U8" s="105">
        <v>11741.22769374515</v>
      </c>
      <c r="V8" s="105">
        <v>11849.085256341072</v>
      </c>
      <c r="W8" s="150">
        <v>11978.662382957426</v>
      </c>
      <c r="X8" s="105">
        <v>12087.031732212899</v>
      </c>
      <c r="Y8" s="105">
        <v>12191.328538710379</v>
      </c>
      <c r="Z8" s="105">
        <v>12282.386905732599</v>
      </c>
      <c r="AA8" s="106">
        <v>12377.095236200648</v>
      </c>
    </row>
    <row r="9" spans="2:27" ht="15" customHeight="1">
      <c r="B9" s="3"/>
      <c r="C9" s="81"/>
      <c r="D9" s="107" t="s">
        <v>48</v>
      </c>
      <c r="E9" s="81"/>
      <c r="F9" s="108"/>
      <c r="G9" s="55" t="s">
        <v>187</v>
      </c>
      <c r="H9" s="104">
        <v>46495.240681569354</v>
      </c>
      <c r="I9" s="105">
        <v>48465.453715906871</v>
      </c>
      <c r="J9" s="105">
        <v>51752.849264489247</v>
      </c>
      <c r="K9" s="150">
        <v>53917.092684458439</v>
      </c>
      <c r="L9" s="105">
        <v>11159.420151528684</v>
      </c>
      <c r="M9" s="105">
        <v>11460.197404203096</v>
      </c>
      <c r="N9" s="105">
        <v>12101.453522496346</v>
      </c>
      <c r="O9" s="150">
        <v>11774.169603341228</v>
      </c>
      <c r="P9" s="105">
        <v>11819.730347920635</v>
      </c>
      <c r="Q9" s="105">
        <v>11962.11351054166</v>
      </c>
      <c r="R9" s="105">
        <v>12207.769806984483</v>
      </c>
      <c r="S9" s="150">
        <v>12475.840050460094</v>
      </c>
      <c r="T9" s="105">
        <v>12728.322469193283</v>
      </c>
      <c r="U9" s="105">
        <v>12860.524623192936</v>
      </c>
      <c r="V9" s="105">
        <v>13000.709462330431</v>
      </c>
      <c r="W9" s="150">
        <v>13163.292709772597</v>
      </c>
      <c r="X9" s="105">
        <v>13298.263266740023</v>
      </c>
      <c r="Y9" s="105">
        <v>13423.863889162538</v>
      </c>
      <c r="Z9" s="105">
        <v>13538.051714171173</v>
      </c>
      <c r="AA9" s="106">
        <v>13656.913814384701</v>
      </c>
    </row>
    <row r="10" spans="2:27" ht="3.75" customHeight="1">
      <c r="B10" s="3"/>
      <c r="C10" s="81"/>
      <c r="D10" s="81"/>
      <c r="E10" s="81"/>
      <c r="F10" s="108"/>
      <c r="G10" s="55"/>
      <c r="H10" s="104"/>
      <c r="I10" s="105"/>
      <c r="J10" s="105"/>
      <c r="K10" s="150"/>
      <c r="L10" s="105"/>
      <c r="M10" s="105"/>
      <c r="N10" s="105"/>
      <c r="O10" s="150"/>
      <c r="P10" s="105"/>
      <c r="Q10" s="105"/>
      <c r="R10" s="105"/>
      <c r="S10" s="150"/>
      <c r="T10" s="105"/>
      <c r="U10" s="105"/>
      <c r="V10" s="105"/>
      <c r="W10" s="150"/>
      <c r="X10" s="105"/>
      <c r="Y10" s="105"/>
      <c r="Z10" s="105"/>
      <c r="AA10" s="106"/>
    </row>
    <row r="11" spans="2:27" ht="15" customHeight="1">
      <c r="B11" s="3"/>
      <c r="C11" s="81" t="s">
        <v>30</v>
      </c>
      <c r="D11" s="81"/>
      <c r="E11" s="81"/>
      <c r="F11" s="108"/>
      <c r="G11" s="55" t="s">
        <v>187</v>
      </c>
      <c r="H11" s="154">
        <v>87813.898464399375</v>
      </c>
      <c r="I11" s="151">
        <v>92141.140935590185</v>
      </c>
      <c r="J11" s="151">
        <v>96431.472838255067</v>
      </c>
      <c r="K11" s="152">
        <v>99449.295324663544</v>
      </c>
      <c r="L11" s="151">
        <v>21119.906894885367</v>
      </c>
      <c r="M11" s="151">
        <v>21123.108496060009</v>
      </c>
      <c r="N11" s="151">
        <v>22444.691504082057</v>
      </c>
      <c r="O11" s="152">
        <v>23126.191569371935</v>
      </c>
      <c r="P11" s="151">
        <v>22729.121505070216</v>
      </c>
      <c r="Q11" s="151">
        <v>22853.211384074733</v>
      </c>
      <c r="R11" s="151">
        <v>23131.388138746952</v>
      </c>
      <c r="S11" s="152">
        <v>23427.419907698273</v>
      </c>
      <c r="T11" s="151">
        <v>23851.702954066022</v>
      </c>
      <c r="U11" s="151">
        <v>23993.293754714472</v>
      </c>
      <c r="V11" s="151">
        <v>24184.654991167034</v>
      </c>
      <c r="W11" s="152">
        <v>24401.82113830754</v>
      </c>
      <c r="X11" s="151">
        <v>24573.362222620886</v>
      </c>
      <c r="Y11" s="151">
        <v>24759.545332349022</v>
      </c>
      <c r="Z11" s="151">
        <v>24968.002646801251</v>
      </c>
      <c r="AA11" s="153">
        <v>25148.385122892385</v>
      </c>
    </row>
    <row r="12" spans="2:27" ht="15" customHeight="1">
      <c r="B12" s="3"/>
      <c r="C12" s="81"/>
      <c r="D12" s="107" t="s">
        <v>49</v>
      </c>
      <c r="E12" s="81"/>
      <c r="F12" s="108"/>
      <c r="G12" s="55" t="s">
        <v>187</v>
      </c>
      <c r="H12" s="104">
        <v>25892.687512889937</v>
      </c>
      <c r="I12" s="105">
        <v>27097.478795877134</v>
      </c>
      <c r="J12" s="105">
        <v>28359.208101367341</v>
      </c>
      <c r="K12" s="150">
        <v>29246.709384777092</v>
      </c>
      <c r="L12" s="105">
        <v>6295.3842089926275</v>
      </c>
      <c r="M12" s="105">
        <v>6233.4502116793301</v>
      </c>
      <c r="N12" s="105">
        <v>6572.7892981713212</v>
      </c>
      <c r="O12" s="150">
        <v>6791.0637940466577</v>
      </c>
      <c r="P12" s="105">
        <v>6684.3310358300396</v>
      </c>
      <c r="Q12" s="105">
        <v>6720.8242117443515</v>
      </c>
      <c r="R12" s="105">
        <v>6802.6322796139002</v>
      </c>
      <c r="S12" s="150">
        <v>6889.6912686888436</v>
      </c>
      <c r="T12" s="105">
        <v>7014.467245366156</v>
      </c>
      <c r="U12" s="105">
        <v>7056.1072085715687</v>
      </c>
      <c r="V12" s="105">
        <v>7112.3839921502631</v>
      </c>
      <c r="W12" s="150">
        <v>7176.2496552793518</v>
      </c>
      <c r="X12" s="105">
        <v>7226.6975968568495</v>
      </c>
      <c r="Y12" s="105">
        <v>7281.4515625314807</v>
      </c>
      <c r="Z12" s="105">
        <v>7342.7560742930991</v>
      </c>
      <c r="AA12" s="106">
        <v>7395.8041510956655</v>
      </c>
    </row>
    <row r="13" spans="2:27" ht="15" customHeight="1">
      <c r="B13" s="3"/>
      <c r="C13" s="81"/>
      <c r="D13" s="107" t="s">
        <v>50</v>
      </c>
      <c r="E13" s="81"/>
      <c r="F13" s="108"/>
      <c r="G13" s="55" t="s">
        <v>187</v>
      </c>
      <c r="H13" s="104">
        <v>61908.432677431178</v>
      </c>
      <c r="I13" s="105">
        <v>65043.662139713037</v>
      </c>
      <c r="J13" s="105">
        <v>68072.264736887722</v>
      </c>
      <c r="K13" s="150">
        <v>70202.585939886456</v>
      </c>
      <c r="L13" s="105">
        <v>15018.135168384859</v>
      </c>
      <c r="M13" s="105">
        <v>14790.310848134668</v>
      </c>
      <c r="N13" s="105">
        <v>15798.893130248278</v>
      </c>
      <c r="O13" s="150">
        <v>16301.09353066338</v>
      </c>
      <c r="P13" s="105">
        <v>16044.790469240177</v>
      </c>
      <c r="Q13" s="105">
        <v>16132.387172330382</v>
      </c>
      <c r="R13" s="105">
        <v>16328.755859133053</v>
      </c>
      <c r="S13" s="150">
        <v>16537.728639009427</v>
      </c>
      <c r="T13" s="105">
        <v>16837.23570869986</v>
      </c>
      <c r="U13" s="105">
        <v>16937.186546142901</v>
      </c>
      <c r="V13" s="105">
        <v>17072.270999016771</v>
      </c>
      <c r="W13" s="150">
        <v>17225.57148302819</v>
      </c>
      <c r="X13" s="105">
        <v>17346.664625764039</v>
      </c>
      <c r="Y13" s="105">
        <v>17478.093769817544</v>
      </c>
      <c r="Z13" s="105">
        <v>17625.246572508157</v>
      </c>
      <c r="AA13" s="106">
        <v>17752.580971796724</v>
      </c>
    </row>
    <row r="14" spans="2:27" ht="3.75" customHeight="1">
      <c r="B14" s="3"/>
      <c r="C14" s="81"/>
      <c r="D14" s="81"/>
      <c r="E14" s="81"/>
      <c r="F14" s="108"/>
      <c r="G14" s="55"/>
      <c r="H14" s="104"/>
      <c r="I14" s="105"/>
      <c r="J14" s="105"/>
      <c r="K14" s="150"/>
      <c r="L14" s="105"/>
      <c r="M14" s="105"/>
      <c r="N14" s="105"/>
      <c r="O14" s="150"/>
      <c r="P14" s="105"/>
      <c r="Q14" s="105"/>
      <c r="R14" s="105"/>
      <c r="S14" s="150"/>
      <c r="T14" s="105"/>
      <c r="U14" s="105"/>
      <c r="V14" s="105"/>
      <c r="W14" s="150"/>
      <c r="X14" s="105"/>
      <c r="Y14" s="105"/>
      <c r="Z14" s="105"/>
      <c r="AA14" s="106"/>
    </row>
    <row r="15" spans="2:27" ht="15" customHeight="1">
      <c r="B15" s="3"/>
      <c r="C15" s="81" t="s">
        <v>31</v>
      </c>
      <c r="D15" s="81"/>
      <c r="E15" s="81"/>
      <c r="F15" s="108"/>
      <c r="G15" s="55" t="s">
        <v>187</v>
      </c>
      <c r="H15" s="154">
        <v>713.4601361293353</v>
      </c>
      <c r="I15" s="151">
        <v>779.19819272193126</v>
      </c>
      <c r="J15" s="151">
        <v>2521.5562447784541</v>
      </c>
      <c r="K15" s="152">
        <v>3405.6397726514188</v>
      </c>
      <c r="L15" s="151">
        <v>482.09068757193018</v>
      </c>
      <c r="M15" s="151">
        <v>344.53675708970695</v>
      </c>
      <c r="N15" s="151">
        <v>439.45265352819115</v>
      </c>
      <c r="O15" s="152">
        <v>-552.61996206049298</v>
      </c>
      <c r="P15" s="151">
        <v>-33.670093562108377</v>
      </c>
      <c r="Q15" s="151">
        <v>91.404988937574672</v>
      </c>
      <c r="R15" s="151">
        <v>263.20208038554119</v>
      </c>
      <c r="S15" s="152">
        <v>458.26121696092378</v>
      </c>
      <c r="T15" s="151">
        <v>507.8240006278902</v>
      </c>
      <c r="U15" s="151">
        <v>608.45856222361181</v>
      </c>
      <c r="V15" s="151">
        <v>665.13972750446919</v>
      </c>
      <c r="W15" s="152">
        <v>740.13395442248293</v>
      </c>
      <c r="X15" s="151">
        <v>811.93277633203616</v>
      </c>
      <c r="Y15" s="151">
        <v>855.64709552389468</v>
      </c>
      <c r="Z15" s="151">
        <v>852.43597310252153</v>
      </c>
      <c r="AA15" s="153">
        <v>885.62392769296639</v>
      </c>
    </row>
    <row r="16" spans="2:27" ht="4.3499999999999996" customHeight="1">
      <c r="B16" s="8"/>
      <c r="C16" s="81"/>
      <c r="D16" s="81"/>
      <c r="E16" s="81"/>
      <c r="F16" s="108"/>
      <c r="G16" s="55"/>
      <c r="H16" s="154"/>
      <c r="I16" s="151"/>
      <c r="J16" s="151"/>
      <c r="K16" s="152"/>
      <c r="L16" s="151"/>
      <c r="M16" s="151"/>
      <c r="N16" s="151"/>
      <c r="O16" s="152"/>
      <c r="P16" s="151"/>
      <c r="Q16" s="151"/>
      <c r="R16" s="151"/>
      <c r="S16" s="152"/>
      <c r="T16" s="151"/>
      <c r="U16" s="151"/>
      <c r="V16" s="151"/>
      <c r="W16" s="152"/>
      <c r="X16" s="151"/>
      <c r="Y16" s="151"/>
      <c r="Z16" s="151"/>
      <c r="AA16" s="153"/>
    </row>
    <row r="17" spans="2:27" ht="15" customHeight="1">
      <c r="B17" s="8" t="s">
        <v>51</v>
      </c>
      <c r="C17" s="9"/>
      <c r="D17" s="9"/>
      <c r="E17" s="9"/>
      <c r="F17" s="93"/>
      <c r="G17" s="55"/>
      <c r="H17" s="154"/>
      <c r="I17" s="151"/>
      <c r="J17" s="151"/>
      <c r="K17" s="152"/>
      <c r="L17" s="151"/>
      <c r="M17" s="151"/>
      <c r="N17" s="151"/>
      <c r="O17" s="152"/>
      <c r="P17" s="151"/>
      <c r="Q17" s="151"/>
      <c r="R17" s="151"/>
      <c r="S17" s="152"/>
      <c r="T17" s="151"/>
      <c r="U17" s="151"/>
      <c r="V17" s="151"/>
      <c r="W17" s="152"/>
      <c r="X17" s="151"/>
      <c r="Y17" s="151"/>
      <c r="Z17" s="151"/>
      <c r="AA17" s="153"/>
    </row>
    <row r="18" spans="2:27" ht="15" customHeight="1">
      <c r="B18" s="8"/>
      <c r="C18" s="101" t="s">
        <v>29</v>
      </c>
      <c r="D18" s="9"/>
      <c r="E18" s="9"/>
      <c r="F18" s="93"/>
      <c r="G18" s="55" t="s">
        <v>188</v>
      </c>
      <c r="H18" s="154">
        <v>106869.69944301434</v>
      </c>
      <c r="I18" s="151">
        <v>115806.96083892827</v>
      </c>
      <c r="J18" s="151">
        <v>126637.85410414248</v>
      </c>
      <c r="K18" s="152">
        <v>134642.57819594594</v>
      </c>
      <c r="L18" s="155"/>
      <c r="M18" s="155"/>
      <c r="N18" s="155"/>
      <c r="O18" s="156"/>
      <c r="P18" s="157"/>
      <c r="Q18" s="157"/>
      <c r="R18" s="157"/>
      <c r="S18" s="156"/>
      <c r="T18" s="157"/>
      <c r="U18" s="157"/>
      <c r="V18" s="157"/>
      <c r="W18" s="156"/>
      <c r="X18" s="157"/>
      <c r="Y18" s="157"/>
      <c r="Z18" s="157"/>
      <c r="AA18" s="158"/>
    </row>
    <row r="19" spans="2:27" ht="15" customHeight="1">
      <c r="B19" s="3"/>
      <c r="C19" s="81" t="s">
        <v>30</v>
      </c>
      <c r="D19" s="81"/>
      <c r="E19" s="81"/>
      <c r="F19" s="108"/>
      <c r="G19" s="55" t="s">
        <v>188</v>
      </c>
      <c r="H19" s="154">
        <v>113987.85073711532</v>
      </c>
      <c r="I19" s="151">
        <v>118558.58365986829</v>
      </c>
      <c r="J19" s="151">
        <v>126534.2270471587</v>
      </c>
      <c r="K19" s="152">
        <v>132567.35862123437</v>
      </c>
      <c r="L19" s="155"/>
      <c r="M19" s="155"/>
      <c r="N19" s="155"/>
      <c r="O19" s="156"/>
      <c r="P19" s="157"/>
      <c r="Q19" s="157"/>
      <c r="R19" s="157"/>
      <c r="S19" s="156"/>
      <c r="T19" s="157"/>
      <c r="U19" s="157"/>
      <c r="V19" s="157"/>
      <c r="W19" s="156"/>
      <c r="X19" s="157"/>
      <c r="Y19" s="157"/>
      <c r="Z19" s="157"/>
      <c r="AA19" s="158"/>
    </row>
    <row r="20" spans="2:27" ht="3.75" customHeight="1">
      <c r="B20" s="3"/>
      <c r="C20" s="81"/>
      <c r="D20" s="107"/>
      <c r="E20" s="81"/>
      <c r="F20" s="108"/>
      <c r="G20" s="55"/>
      <c r="H20" s="154"/>
      <c r="I20" s="151"/>
      <c r="J20" s="151"/>
      <c r="K20" s="152"/>
      <c r="L20" s="157"/>
      <c r="M20" s="157"/>
      <c r="N20" s="157"/>
      <c r="O20" s="156"/>
      <c r="P20" s="157"/>
      <c r="Q20" s="157"/>
      <c r="R20" s="157"/>
      <c r="S20" s="156"/>
      <c r="T20" s="157"/>
      <c r="U20" s="157"/>
      <c r="V20" s="157"/>
      <c r="W20" s="156"/>
      <c r="X20" s="157"/>
      <c r="Y20" s="157"/>
      <c r="Z20" s="157"/>
      <c r="AA20" s="158"/>
    </row>
    <row r="21" spans="2:27" ht="15" customHeight="1">
      <c r="B21" s="3"/>
      <c r="C21" s="101" t="s">
        <v>79</v>
      </c>
      <c r="D21" s="81"/>
      <c r="E21" s="81"/>
      <c r="F21" s="108"/>
      <c r="G21" s="55" t="s">
        <v>188</v>
      </c>
      <c r="H21" s="154">
        <v>-6331.8844395270862</v>
      </c>
      <c r="I21" s="151">
        <v>-2751.6228209400269</v>
      </c>
      <c r="J21" s="151">
        <v>103.62705698377431</v>
      </c>
      <c r="K21" s="152">
        <v>2075.2195747115693</v>
      </c>
      <c r="L21" s="157"/>
      <c r="M21" s="157"/>
      <c r="N21" s="157"/>
      <c r="O21" s="156"/>
      <c r="P21" s="157"/>
      <c r="Q21" s="157"/>
      <c r="R21" s="157"/>
      <c r="S21" s="156"/>
      <c r="T21" s="157"/>
      <c r="U21" s="157"/>
      <c r="V21" s="157"/>
      <c r="W21" s="156"/>
      <c r="X21" s="157"/>
      <c r="Y21" s="157"/>
      <c r="Z21" s="157"/>
      <c r="AA21" s="158"/>
    </row>
    <row r="22" spans="2:27" ht="15" customHeight="1">
      <c r="B22" s="8"/>
      <c r="C22" s="101" t="s">
        <v>79</v>
      </c>
      <c r="D22" s="81"/>
      <c r="E22" s="81"/>
      <c r="F22" s="108"/>
      <c r="G22" s="55" t="s">
        <v>162</v>
      </c>
      <c r="H22" s="159">
        <v>-5.8775449814462579</v>
      </c>
      <c r="I22" s="160">
        <v>-2.3099472925415467</v>
      </c>
      <c r="J22" s="160">
        <v>8.106322896527679E-2</v>
      </c>
      <c r="K22" s="161">
        <v>1.5320033619968167</v>
      </c>
      <c r="L22" s="157"/>
      <c r="M22" s="157"/>
      <c r="N22" s="157"/>
      <c r="O22" s="156"/>
      <c r="P22" s="157"/>
      <c r="Q22" s="157"/>
      <c r="R22" s="157"/>
      <c r="S22" s="156"/>
      <c r="T22" s="157"/>
      <c r="U22" s="157"/>
      <c r="V22" s="157"/>
      <c r="W22" s="156"/>
      <c r="X22" s="157"/>
      <c r="Y22" s="157"/>
      <c r="Z22" s="157"/>
      <c r="AA22" s="158"/>
    </row>
    <row r="23" spans="2:27" ht="15" customHeight="1">
      <c r="B23" s="3"/>
      <c r="C23" s="101" t="s">
        <v>52</v>
      </c>
      <c r="D23" s="81"/>
      <c r="E23" s="81"/>
      <c r="F23" s="108"/>
      <c r="G23" s="55" t="s">
        <v>188</v>
      </c>
      <c r="H23" s="154">
        <v>-8804.5491916470855</v>
      </c>
      <c r="I23" s="151">
        <v>-4955.0220848508161</v>
      </c>
      <c r="J23" s="151">
        <v>-2872.6304137771913</v>
      </c>
      <c r="K23" s="152">
        <v>-1026.5373421686049</v>
      </c>
      <c r="L23" s="157"/>
      <c r="M23" s="157"/>
      <c r="N23" s="157"/>
      <c r="O23" s="156"/>
      <c r="P23" s="157"/>
      <c r="Q23" s="157"/>
      <c r="R23" s="157"/>
      <c r="S23" s="156"/>
      <c r="T23" s="157"/>
      <c r="U23" s="157"/>
      <c r="V23" s="157"/>
      <c r="W23" s="156"/>
      <c r="X23" s="157"/>
      <c r="Y23" s="157"/>
      <c r="Z23" s="157"/>
      <c r="AA23" s="158"/>
    </row>
    <row r="24" spans="2:27" ht="15" customHeight="1">
      <c r="B24" s="3"/>
      <c r="C24" s="101" t="s">
        <v>52</v>
      </c>
      <c r="D24" s="81"/>
      <c r="E24" s="81"/>
      <c r="F24" s="108"/>
      <c r="G24" s="55" t="s">
        <v>162</v>
      </c>
      <c r="H24" s="159">
        <v>-8.1727855916345593</v>
      </c>
      <c r="I24" s="160">
        <v>-4.1596688914923723</v>
      </c>
      <c r="J24" s="160">
        <v>-2.2471418540922157</v>
      </c>
      <c r="K24" s="161">
        <v>-0.75782759500818619</v>
      </c>
      <c r="L24" s="157"/>
      <c r="M24" s="157"/>
      <c r="N24" s="157"/>
      <c r="O24" s="156"/>
      <c r="P24" s="157"/>
      <c r="Q24" s="157"/>
      <c r="R24" s="157"/>
      <c r="S24" s="156"/>
      <c r="T24" s="157"/>
      <c r="U24" s="157"/>
      <c r="V24" s="157"/>
      <c r="W24" s="156"/>
      <c r="X24" s="157"/>
      <c r="Y24" s="157"/>
      <c r="Z24" s="157"/>
      <c r="AA24" s="158"/>
    </row>
    <row r="25" spans="2:27" ht="15" customHeight="1" thickBot="1">
      <c r="B25" s="77"/>
      <c r="C25" s="132" t="s">
        <v>53</v>
      </c>
      <c r="D25" s="110"/>
      <c r="E25" s="110"/>
      <c r="F25" s="111"/>
      <c r="G25" s="112" t="s">
        <v>189</v>
      </c>
      <c r="H25" s="113">
        <v>107730.08899999998</v>
      </c>
      <c r="I25" s="114">
        <v>119120.5890205625</v>
      </c>
      <c r="J25" s="114">
        <v>127834.84979134331</v>
      </c>
      <c r="K25" s="162">
        <v>135457.89951836158</v>
      </c>
      <c r="L25" s="163"/>
      <c r="M25" s="163"/>
      <c r="N25" s="163"/>
      <c r="O25" s="164"/>
      <c r="P25" s="163"/>
      <c r="Q25" s="163"/>
      <c r="R25" s="163"/>
      <c r="S25" s="164"/>
      <c r="T25" s="163"/>
      <c r="U25" s="163"/>
      <c r="V25" s="163"/>
      <c r="W25" s="164"/>
      <c r="X25" s="163"/>
      <c r="Y25" s="163"/>
      <c r="Z25" s="163"/>
      <c r="AA25" s="165"/>
    </row>
    <row r="26" spans="2:27" ht="15" thickBot="1"/>
    <row r="27" spans="2:27" ht="30" customHeight="1">
      <c r="B27" s="85" t="str">
        <f>" "&amp;Súhrn!$H$3&amp;"- obchodná a platobná bilancia [zmena oproti predchádzajúcemu obdobiu]"</f>
        <v xml:space="preserve"> Jarná strednodobá predikcia (P1Q-2023) - obchodná a platobná bilancia [zmena oproti predchádzajúcemu obdobiu]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7"/>
    </row>
    <row r="28" spans="2:27">
      <c r="B28" s="310" t="s">
        <v>27</v>
      </c>
      <c r="C28" s="311"/>
      <c r="D28" s="311"/>
      <c r="E28" s="311"/>
      <c r="F28" s="312"/>
      <c r="G28" s="308" t="s">
        <v>62</v>
      </c>
      <c r="H28" s="134" t="str">
        <f t="shared" ref="H28:L28" si="0">H$3</f>
        <v>Skutočnosť</v>
      </c>
      <c r="I28" s="307">
        <f t="shared" si="0"/>
        <v>2023</v>
      </c>
      <c r="J28" s="307">
        <f t="shared" si="0"/>
        <v>2024</v>
      </c>
      <c r="K28" s="301">
        <f t="shared" si="0"/>
        <v>2025</v>
      </c>
      <c r="L28" s="320">
        <f t="shared" si="0"/>
        <v>2022</v>
      </c>
      <c r="M28" s="321"/>
      <c r="N28" s="321"/>
      <c r="O28" s="321"/>
      <c r="P28" s="320">
        <f>P$3</f>
        <v>2023</v>
      </c>
      <c r="Q28" s="321"/>
      <c r="R28" s="321"/>
      <c r="S28" s="321"/>
      <c r="T28" s="320">
        <f>T$3</f>
        <v>2024</v>
      </c>
      <c r="U28" s="321"/>
      <c r="V28" s="321"/>
      <c r="W28" s="321"/>
      <c r="X28" s="320">
        <f>X$3</f>
        <v>2025</v>
      </c>
      <c r="Y28" s="321"/>
      <c r="Z28" s="321"/>
      <c r="AA28" s="322"/>
    </row>
    <row r="29" spans="2:27">
      <c r="B29" s="313"/>
      <c r="C29" s="314"/>
      <c r="D29" s="314"/>
      <c r="E29" s="314"/>
      <c r="F29" s="315"/>
      <c r="G29" s="309"/>
      <c r="H29" s="135">
        <f>$H$4</f>
        <v>2022</v>
      </c>
      <c r="I29" s="304"/>
      <c r="J29" s="304"/>
      <c r="K29" s="302"/>
      <c r="L29" s="136" t="s">
        <v>3</v>
      </c>
      <c r="M29" s="136" t="s">
        <v>4</v>
      </c>
      <c r="N29" s="136" t="s">
        <v>5</v>
      </c>
      <c r="O29" s="137" t="s">
        <v>6</v>
      </c>
      <c r="P29" s="138" t="s">
        <v>3</v>
      </c>
      <c r="Q29" s="136" t="s">
        <v>4</v>
      </c>
      <c r="R29" s="136" t="s">
        <v>5</v>
      </c>
      <c r="S29" s="137" t="s">
        <v>6</v>
      </c>
      <c r="T29" s="138" t="s">
        <v>3</v>
      </c>
      <c r="U29" s="136" t="s">
        <v>4</v>
      </c>
      <c r="V29" s="136" t="s">
        <v>5</v>
      </c>
      <c r="W29" s="137" t="s">
        <v>6</v>
      </c>
      <c r="X29" s="136" t="s">
        <v>3</v>
      </c>
      <c r="Y29" s="136" t="s">
        <v>4</v>
      </c>
      <c r="Z29" s="136" t="s">
        <v>5</v>
      </c>
      <c r="AA29" s="139" t="s">
        <v>6</v>
      </c>
    </row>
    <row r="30" spans="2:27" ht="4.3499999999999996" customHeight="1">
      <c r="B30" s="8"/>
      <c r="C30" s="9"/>
      <c r="D30" s="9"/>
      <c r="E30" s="9"/>
      <c r="F30" s="140"/>
      <c r="G30" s="141"/>
      <c r="H30" s="95"/>
      <c r="I30" s="96"/>
      <c r="J30" s="232"/>
      <c r="K30" s="142"/>
      <c r="L30" s="143"/>
      <c r="M30" s="143"/>
      <c r="N30" s="143"/>
      <c r="O30" s="144"/>
      <c r="P30" s="143"/>
      <c r="Q30" s="143"/>
      <c r="R30" s="143"/>
      <c r="S30" s="144"/>
      <c r="T30" s="143"/>
      <c r="U30" s="143"/>
      <c r="V30" s="143"/>
      <c r="W30" s="144"/>
      <c r="X30" s="143"/>
      <c r="Y30" s="143"/>
      <c r="Z30" s="143"/>
      <c r="AA30" s="145"/>
    </row>
    <row r="31" spans="2:27">
      <c r="B31" s="8" t="s">
        <v>46</v>
      </c>
      <c r="C31" s="9"/>
      <c r="D31" s="9"/>
      <c r="E31" s="9"/>
      <c r="F31" s="93"/>
      <c r="G31" s="94"/>
      <c r="H31" s="95"/>
      <c r="I31" s="96"/>
      <c r="J31" s="232"/>
      <c r="K31" s="142"/>
      <c r="L31" s="143"/>
      <c r="M31" s="143"/>
      <c r="N31" s="143"/>
      <c r="O31" s="144"/>
      <c r="P31" s="143"/>
      <c r="Q31" s="143"/>
      <c r="R31" s="143"/>
      <c r="S31" s="144"/>
      <c r="T31" s="143"/>
      <c r="U31" s="143"/>
      <c r="V31" s="143"/>
      <c r="W31" s="144"/>
      <c r="X31" s="143"/>
      <c r="Y31" s="143"/>
      <c r="Z31" s="143"/>
      <c r="AA31" s="145"/>
    </row>
    <row r="32" spans="2:27">
      <c r="B32" s="8"/>
      <c r="C32" s="101" t="s">
        <v>29</v>
      </c>
      <c r="D32" s="9"/>
      <c r="E32" s="9"/>
      <c r="F32" s="93"/>
      <c r="G32" s="55" t="s">
        <v>180</v>
      </c>
      <c r="H32" s="27">
        <v>1.1539295311419124</v>
      </c>
      <c r="I32" s="227">
        <v>4.9622857806097045</v>
      </c>
      <c r="J32" s="227">
        <v>6.4923245129260465</v>
      </c>
      <c r="K32" s="166">
        <v>3.9431900674887572</v>
      </c>
      <c r="L32" s="178">
        <v>-1.2187200090766055</v>
      </c>
      <c r="M32" s="178">
        <v>-0.62194400677411465</v>
      </c>
      <c r="N32" s="178">
        <v>6.5982965889223664</v>
      </c>
      <c r="O32" s="161">
        <v>-1.3571516949019156</v>
      </c>
      <c r="P32" s="178">
        <v>0.53992255331536398</v>
      </c>
      <c r="Q32" s="178">
        <v>1.0978629901930788</v>
      </c>
      <c r="R32" s="178">
        <v>1.9611303967995326</v>
      </c>
      <c r="S32" s="161">
        <v>2.0991643834183549</v>
      </c>
      <c r="T32" s="178">
        <v>1.9838070665086747</v>
      </c>
      <c r="U32" s="178">
        <v>0.99437629759675872</v>
      </c>
      <c r="V32" s="178">
        <v>1.0082306273876469</v>
      </c>
      <c r="W32" s="161">
        <v>1.1757053825438533</v>
      </c>
      <c r="X32" s="178">
        <v>0.96786389652434934</v>
      </c>
      <c r="Y32" s="178">
        <v>0.90563229196067141</v>
      </c>
      <c r="Z32" s="178">
        <v>0.801267422092522</v>
      </c>
      <c r="AA32" s="167">
        <v>0.82713711345301988</v>
      </c>
    </row>
    <row r="33" spans="2:27">
      <c r="B33" s="3"/>
      <c r="C33" s="81"/>
      <c r="D33" s="107" t="s">
        <v>47</v>
      </c>
      <c r="E33" s="81"/>
      <c r="F33" s="108"/>
      <c r="G33" s="55" t="s">
        <v>180</v>
      </c>
      <c r="H33" s="27">
        <v>-1.2433186382030073</v>
      </c>
      <c r="I33" s="227">
        <v>5.7812164499395351</v>
      </c>
      <c r="J33" s="227">
        <v>6.175461663372019</v>
      </c>
      <c r="K33" s="166">
        <v>3.6814745219033114</v>
      </c>
      <c r="L33" s="228">
        <v>-2.3776284684972211</v>
      </c>
      <c r="M33" s="228">
        <v>-5.0568904620517827</v>
      </c>
      <c r="N33" s="228">
        <v>6.0508801501985516</v>
      </c>
      <c r="O33" s="168">
        <v>2.2968476923754366</v>
      </c>
      <c r="P33" s="228">
        <v>0.15647852462596745</v>
      </c>
      <c r="Q33" s="228">
        <v>0.98183649855356236</v>
      </c>
      <c r="R33" s="228">
        <v>1.8603914994236135</v>
      </c>
      <c r="S33" s="168">
        <v>1.9936018800204494</v>
      </c>
      <c r="T33" s="228">
        <v>1.9401095060131297</v>
      </c>
      <c r="U33" s="228">
        <v>0.94593133825196674</v>
      </c>
      <c r="V33" s="228">
        <v>0.91862252746686579</v>
      </c>
      <c r="W33" s="168">
        <v>1.09356227770418</v>
      </c>
      <c r="X33" s="228">
        <v>0.90468656508473089</v>
      </c>
      <c r="Y33" s="228">
        <v>0.86288187876202471</v>
      </c>
      <c r="Z33" s="228">
        <v>0.74691094357015686</v>
      </c>
      <c r="AA33" s="123">
        <v>0.77109059659929358</v>
      </c>
    </row>
    <row r="34" spans="2:27" ht="15" customHeight="1">
      <c r="B34" s="3"/>
      <c r="C34" s="81"/>
      <c r="D34" s="107" t="s">
        <v>48</v>
      </c>
      <c r="E34" s="81"/>
      <c r="F34" s="108"/>
      <c r="G34" s="55" t="s">
        <v>180</v>
      </c>
      <c r="H34" s="27">
        <v>3.3735536220171412</v>
      </c>
      <c r="I34" s="227">
        <v>4.2374509852112823</v>
      </c>
      <c r="J34" s="227">
        <v>6.7829666216524345</v>
      </c>
      <c r="K34" s="166">
        <v>4.1818826416852204</v>
      </c>
      <c r="L34" s="228">
        <v>-2.4726419427594237E-2</v>
      </c>
      <c r="M34" s="228">
        <v>2.6952767132189166</v>
      </c>
      <c r="N34" s="228">
        <v>5.595506741079916</v>
      </c>
      <c r="O34" s="168">
        <v>-2.7045008977368212</v>
      </c>
      <c r="P34" s="228">
        <v>0.38695505597674185</v>
      </c>
      <c r="Q34" s="228">
        <v>1.2046227657475583</v>
      </c>
      <c r="R34" s="228">
        <v>2.0536195065055836</v>
      </c>
      <c r="S34" s="168">
        <v>2.1958985770049537</v>
      </c>
      <c r="T34" s="228">
        <v>2.0237708860645114</v>
      </c>
      <c r="U34" s="228">
        <v>1.0386455428013051</v>
      </c>
      <c r="V34" s="228">
        <v>1.0900398175412107</v>
      </c>
      <c r="W34" s="168">
        <v>1.2505721161852819</v>
      </c>
      <c r="X34" s="228">
        <v>1.0253555849838705</v>
      </c>
      <c r="Y34" s="228">
        <v>0.94448891485441777</v>
      </c>
      <c r="Z34" s="228">
        <v>0.85063306624273594</v>
      </c>
      <c r="AA34" s="123">
        <v>0.87798527234983226</v>
      </c>
    </row>
    <row r="35" spans="2:27" ht="4.3499999999999996" customHeight="1">
      <c r="B35" s="3"/>
      <c r="C35" s="81"/>
      <c r="D35" s="81"/>
      <c r="E35" s="81"/>
      <c r="F35" s="108"/>
      <c r="G35" s="55"/>
      <c r="H35" s="159"/>
      <c r="K35" s="108"/>
      <c r="O35" s="108"/>
      <c r="S35" s="108"/>
      <c r="W35" s="108"/>
      <c r="AA35" s="4"/>
    </row>
    <row r="36" spans="2:27" ht="15" customHeight="1">
      <c r="B36" s="3"/>
      <c r="C36" s="81" t="s">
        <v>30</v>
      </c>
      <c r="D36" s="81"/>
      <c r="E36" s="81"/>
      <c r="F36" s="108"/>
      <c r="G36" s="55" t="s">
        <v>180</v>
      </c>
      <c r="H36" s="27">
        <v>3.3277760938371159</v>
      </c>
      <c r="I36" s="178">
        <v>4.9277421306436224</v>
      </c>
      <c r="J36" s="178">
        <v>4.6562608831422807</v>
      </c>
      <c r="K36" s="161">
        <v>3.1294995270582291</v>
      </c>
      <c r="L36" s="178">
        <v>-0.49448138047769419</v>
      </c>
      <c r="M36" s="178">
        <v>1.51591632982786E-2</v>
      </c>
      <c r="N36" s="178">
        <v>6.2565744443747775</v>
      </c>
      <c r="O36" s="161">
        <v>3.0363530065268662</v>
      </c>
      <c r="P36" s="178">
        <v>-1.7169712665858583</v>
      </c>
      <c r="Q36" s="178">
        <v>0.5459510565634389</v>
      </c>
      <c r="R36" s="178">
        <v>1.2172326680794896</v>
      </c>
      <c r="S36" s="161">
        <v>1.2797838468476641</v>
      </c>
      <c r="T36" s="178">
        <v>1.8110532360771288</v>
      </c>
      <c r="U36" s="178">
        <v>0.59362973336172331</v>
      </c>
      <c r="V36" s="178">
        <v>0.79756134530283873</v>
      </c>
      <c r="W36" s="161">
        <v>0.89795015566616598</v>
      </c>
      <c r="X36" s="178">
        <v>0.70298476224812134</v>
      </c>
      <c r="Y36" s="178">
        <v>0.75766233387773241</v>
      </c>
      <c r="Z36" s="178">
        <v>0.84192706955678887</v>
      </c>
      <c r="AA36" s="167">
        <v>0.72245456972603961</v>
      </c>
    </row>
    <row r="37" spans="2:27" ht="15" customHeight="1">
      <c r="B37" s="3"/>
      <c r="C37" s="81"/>
      <c r="D37" s="107" t="s">
        <v>49</v>
      </c>
      <c r="E37" s="81"/>
      <c r="F37" s="108"/>
      <c r="G37" s="55" t="s">
        <v>180</v>
      </c>
      <c r="H37" s="27">
        <v>2.7229968337289563</v>
      </c>
      <c r="I37" s="227">
        <v>4.6530175069213158</v>
      </c>
      <c r="J37" s="227">
        <v>4.6562608831423091</v>
      </c>
      <c r="K37" s="166">
        <v>3.1294995270582291</v>
      </c>
      <c r="L37" s="228">
        <v>0.8566263433336303</v>
      </c>
      <c r="M37" s="228">
        <v>-0.98380011858256466</v>
      </c>
      <c r="N37" s="228">
        <v>5.4438404891112668</v>
      </c>
      <c r="O37" s="168">
        <v>3.3208807703004339</v>
      </c>
      <c r="P37" s="228">
        <v>-1.5716647855698938</v>
      </c>
      <c r="Q37" s="228">
        <v>0.5459510565634389</v>
      </c>
      <c r="R37" s="228">
        <v>1.2172326680794896</v>
      </c>
      <c r="S37" s="168">
        <v>1.2797838468476641</v>
      </c>
      <c r="T37" s="227">
        <v>1.8110532360771288</v>
      </c>
      <c r="U37" s="228">
        <v>0.59362973336172331</v>
      </c>
      <c r="V37" s="228">
        <v>0.79756134530283873</v>
      </c>
      <c r="W37" s="168">
        <v>0.89795015566616598</v>
      </c>
      <c r="X37" s="228">
        <v>0.70298476224812134</v>
      </c>
      <c r="Y37" s="228">
        <v>0.75766233387773241</v>
      </c>
      <c r="Z37" s="228">
        <v>0.84192706955678887</v>
      </c>
      <c r="AA37" s="123">
        <v>0.72245456972603961</v>
      </c>
    </row>
    <row r="38" spans="2:27" ht="15" customHeight="1">
      <c r="B38" s="3"/>
      <c r="C38" s="81"/>
      <c r="D38" s="107" t="s">
        <v>50</v>
      </c>
      <c r="E38" s="81"/>
      <c r="F38" s="108"/>
      <c r="G38" s="55" t="s">
        <v>180</v>
      </c>
      <c r="H38" s="27">
        <v>3.5612114535229722</v>
      </c>
      <c r="I38" s="227">
        <v>5.0643011407149032</v>
      </c>
      <c r="J38" s="227">
        <v>4.6562608831422807</v>
      </c>
      <c r="K38" s="166">
        <v>3.1294995270582291</v>
      </c>
      <c r="L38" s="228">
        <v>0.45178569257267043</v>
      </c>
      <c r="M38" s="228">
        <v>-1.5169947380004345</v>
      </c>
      <c r="N38" s="228">
        <v>6.8192094978234365</v>
      </c>
      <c r="O38" s="168">
        <v>3.1787062313473058</v>
      </c>
      <c r="P38" s="228">
        <v>-1.5723059372739669</v>
      </c>
      <c r="Q38" s="228">
        <v>0.5459510565634389</v>
      </c>
      <c r="R38" s="228">
        <v>1.2172326680794896</v>
      </c>
      <c r="S38" s="168">
        <v>1.2797838468476641</v>
      </c>
      <c r="T38" s="227">
        <v>1.8110532360771288</v>
      </c>
      <c r="U38" s="228">
        <v>0.59362973336172331</v>
      </c>
      <c r="V38" s="228">
        <v>0.79756134530283873</v>
      </c>
      <c r="W38" s="168">
        <v>0.89795015566616598</v>
      </c>
      <c r="X38" s="228">
        <v>0.70298476224812134</v>
      </c>
      <c r="Y38" s="228">
        <v>0.75766233387773241</v>
      </c>
      <c r="Z38" s="228">
        <v>0.84192706955678887</v>
      </c>
      <c r="AA38" s="123">
        <v>0.72245456972603961</v>
      </c>
    </row>
    <row r="39" spans="2:27" ht="4.3499999999999996" customHeight="1">
      <c r="B39" s="8"/>
      <c r="C39" s="81"/>
      <c r="D39" s="81"/>
      <c r="E39" s="81"/>
      <c r="F39" s="108"/>
      <c r="G39" s="55"/>
      <c r="H39" s="169"/>
      <c r="K39" s="108"/>
      <c r="O39" s="108"/>
      <c r="S39" s="108"/>
      <c r="W39" s="108"/>
      <c r="AA39" s="4"/>
    </row>
    <row r="40" spans="2:27" ht="15" customHeight="1">
      <c r="B40" s="8" t="s">
        <v>51</v>
      </c>
      <c r="C40" s="9"/>
      <c r="D40" s="9"/>
      <c r="E40" s="9"/>
      <c r="F40" s="93"/>
      <c r="G40" s="55"/>
      <c r="H40" s="169"/>
      <c r="K40" s="108"/>
      <c r="O40" s="108"/>
      <c r="S40" s="108"/>
      <c r="W40" s="108"/>
      <c r="AA40" s="4"/>
    </row>
    <row r="41" spans="2:27" ht="15" customHeight="1">
      <c r="B41" s="8"/>
      <c r="C41" s="101" t="s">
        <v>29</v>
      </c>
      <c r="D41" s="9"/>
      <c r="E41" s="9"/>
      <c r="F41" s="93"/>
      <c r="G41" s="55" t="s">
        <v>180</v>
      </c>
      <c r="H41" s="159">
        <v>17.590303347934832</v>
      </c>
      <c r="I41" s="178">
        <v>8.3627646025892446</v>
      </c>
      <c r="J41" s="178">
        <v>9.3525408030338717</v>
      </c>
      <c r="K41" s="161">
        <v>6.3209568327181831</v>
      </c>
      <c r="L41" s="229"/>
      <c r="M41" s="229"/>
      <c r="N41" s="229"/>
      <c r="O41" s="170"/>
      <c r="P41" s="229"/>
      <c r="Q41" s="229"/>
      <c r="R41" s="229"/>
      <c r="S41" s="170"/>
      <c r="T41" s="229"/>
      <c r="U41" s="229"/>
      <c r="V41" s="229"/>
      <c r="W41" s="170"/>
      <c r="X41" s="229"/>
      <c r="Y41" s="229"/>
      <c r="Z41" s="229"/>
      <c r="AA41" s="171"/>
    </row>
    <row r="42" spans="2:27" ht="15" customHeight="1" thickBot="1">
      <c r="B42" s="77"/>
      <c r="C42" s="110" t="s">
        <v>30</v>
      </c>
      <c r="D42" s="110"/>
      <c r="E42" s="110"/>
      <c r="F42" s="111"/>
      <c r="G42" s="112" t="s">
        <v>180</v>
      </c>
      <c r="H42" s="172">
        <v>25.469070284847596</v>
      </c>
      <c r="I42" s="173">
        <v>4.0098421833518305</v>
      </c>
      <c r="J42" s="173">
        <v>6.7271749890093657</v>
      </c>
      <c r="K42" s="174">
        <v>4.7679839003775148</v>
      </c>
      <c r="L42" s="175"/>
      <c r="M42" s="175"/>
      <c r="N42" s="175"/>
      <c r="O42" s="176"/>
      <c r="P42" s="175"/>
      <c r="Q42" s="175"/>
      <c r="R42" s="175"/>
      <c r="S42" s="176"/>
      <c r="T42" s="175"/>
      <c r="U42" s="175"/>
      <c r="V42" s="175"/>
      <c r="W42" s="176"/>
      <c r="X42" s="175"/>
      <c r="Y42" s="175"/>
      <c r="Z42" s="175"/>
      <c r="AA42" s="177"/>
    </row>
    <row r="43" spans="2:27">
      <c r="B43" s="72" t="s">
        <v>140</v>
      </c>
    </row>
    <row r="44" spans="2:27"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</row>
    <row r="45" spans="2:27"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</row>
  </sheetData>
  <mergeCells count="18">
    <mergeCell ref="B28:F29"/>
    <mergeCell ref="B3:F4"/>
    <mergeCell ref="G3:G4"/>
    <mergeCell ref="K3:K4"/>
    <mergeCell ref="I3:I4"/>
    <mergeCell ref="I28:I29"/>
    <mergeCell ref="G28:G29"/>
    <mergeCell ref="K28:K29"/>
    <mergeCell ref="J3:J4"/>
    <mergeCell ref="J28:J29"/>
    <mergeCell ref="X3:AA3"/>
    <mergeCell ref="X28:AA28"/>
    <mergeCell ref="L3:O3"/>
    <mergeCell ref="P3:S3"/>
    <mergeCell ref="T3:W3"/>
    <mergeCell ref="T28:W28"/>
    <mergeCell ref="P28:S28"/>
    <mergeCell ref="L28:O28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R54"/>
  <sheetViews>
    <sheetView showGridLines="0" zoomScale="85" zoomScaleNormal="85" workbookViewId="0">
      <selection activeCell="N16" sqref="N16"/>
    </sheetView>
  </sheetViews>
  <sheetFormatPr defaultColWidth="9.140625" defaultRowHeight="14.25"/>
  <cols>
    <col min="1" max="5" width="3.140625" style="72" customWidth="1"/>
    <col min="6" max="6" width="31.5703125" style="72" customWidth="1"/>
    <col min="7" max="7" width="25.5703125" style="72" customWidth="1"/>
    <col min="8" max="8" width="10.85546875" style="72" customWidth="1"/>
    <col min="9" max="10" width="9.140625" style="72" customWidth="1"/>
    <col min="11" max="16384" width="9.140625" style="68"/>
  </cols>
  <sheetData>
    <row r="1" spans="2:11" ht="22.5" customHeight="1" thickBot="1">
      <c r="B1" s="71" t="s">
        <v>111</v>
      </c>
    </row>
    <row r="2" spans="2:11" ht="30" customHeight="1">
      <c r="B2" s="85" t="str">
        <f>" "&amp;Súhrn!H3&amp;"- sektor verejnej správy [objem]"</f>
        <v xml:space="preserve"> Jarná strednodobá predikcia (P1Q-2023) - sektor verejnej správy [objem]</v>
      </c>
      <c r="C2" s="86"/>
      <c r="D2" s="86"/>
      <c r="E2" s="86"/>
      <c r="F2" s="86"/>
      <c r="G2" s="86"/>
      <c r="H2" s="86"/>
      <c r="I2" s="86"/>
      <c r="J2" s="86"/>
      <c r="K2" s="87"/>
    </row>
    <row r="3" spans="2:11" ht="30" customHeight="1">
      <c r="B3" s="6" t="s">
        <v>27</v>
      </c>
      <c r="C3" s="7"/>
      <c r="D3" s="7"/>
      <c r="E3" s="7"/>
      <c r="F3" s="88"/>
      <c r="G3" s="89" t="s">
        <v>62</v>
      </c>
      <c r="H3" s="90">
        <v>2022</v>
      </c>
      <c r="I3" s="91">
        <v>2023</v>
      </c>
      <c r="J3" s="91">
        <v>2024</v>
      </c>
      <c r="K3" s="92">
        <v>2025</v>
      </c>
    </row>
    <row r="4" spans="2:11" ht="4.3499999999999996" customHeight="1">
      <c r="B4" s="8"/>
      <c r="C4" s="9"/>
      <c r="D4" s="9"/>
      <c r="E4" s="9"/>
      <c r="F4" s="93"/>
      <c r="G4" s="94"/>
      <c r="H4" s="95"/>
      <c r="I4" s="96"/>
      <c r="J4" s="232"/>
      <c r="K4" s="97"/>
    </row>
    <row r="5" spans="2:11" ht="15" customHeight="1">
      <c r="B5" s="8" t="s">
        <v>93</v>
      </c>
      <c r="C5" s="9"/>
      <c r="D5" s="9"/>
      <c r="E5" s="9"/>
      <c r="F5" s="93"/>
      <c r="G5" s="94"/>
      <c r="H5" s="98"/>
      <c r="I5" s="99"/>
      <c r="J5" s="99"/>
      <c r="K5" s="100"/>
    </row>
    <row r="6" spans="2:11" ht="15" customHeight="1">
      <c r="B6" s="3"/>
      <c r="C6" s="101" t="s">
        <v>128</v>
      </c>
      <c r="D6" s="102"/>
      <c r="E6" s="102"/>
      <c r="F6" s="103"/>
      <c r="G6" s="55" t="s">
        <v>190</v>
      </c>
      <c r="H6" s="104">
        <v>-3544.7020809418827</v>
      </c>
      <c r="I6" s="105">
        <v>-7279.2890996086207</v>
      </c>
      <c r="J6" s="105">
        <v>-8401.1264174123862</v>
      </c>
      <c r="K6" s="106">
        <v>-6647.628951033621</v>
      </c>
    </row>
    <row r="7" spans="2:11" ht="15" customHeight="1">
      <c r="B7" s="3"/>
      <c r="C7" s="101" t="s">
        <v>94</v>
      </c>
      <c r="D7" s="102"/>
      <c r="E7" s="102"/>
      <c r="F7" s="103"/>
      <c r="G7" s="55" t="s">
        <v>190</v>
      </c>
      <c r="H7" s="104">
        <v>-2438.5403240208893</v>
      </c>
      <c r="I7" s="105">
        <v>-6016.139747171922</v>
      </c>
      <c r="J7" s="105">
        <v>-6889.7848926906381</v>
      </c>
      <c r="K7" s="106">
        <v>-4931.9697661555492</v>
      </c>
    </row>
    <row r="8" spans="2:11" ht="15" customHeight="1">
      <c r="B8" s="3"/>
      <c r="C8" s="81" t="s">
        <v>91</v>
      </c>
      <c r="D8" s="107"/>
      <c r="E8" s="81"/>
      <c r="F8" s="108"/>
      <c r="G8" s="55" t="s">
        <v>190</v>
      </c>
      <c r="H8" s="104">
        <v>43864.4585848891</v>
      </c>
      <c r="I8" s="105">
        <v>48527.020531836693</v>
      </c>
      <c r="J8" s="105">
        <v>50586.702893030866</v>
      </c>
      <c r="K8" s="106">
        <v>53437.340617013127</v>
      </c>
    </row>
    <row r="9" spans="2:11" ht="15" customHeight="1">
      <c r="B9" s="3"/>
      <c r="C9" s="81"/>
      <c r="D9" s="81" t="s">
        <v>95</v>
      </c>
      <c r="E9" s="81"/>
      <c r="F9" s="108"/>
      <c r="G9" s="55" t="s">
        <v>190</v>
      </c>
      <c r="H9" s="104">
        <v>43081.171134609103</v>
      </c>
      <c r="I9" s="105">
        <v>46666.451090860195</v>
      </c>
      <c r="J9" s="105">
        <v>49106.667444217499</v>
      </c>
      <c r="K9" s="106">
        <v>51911.56335530139</v>
      </c>
    </row>
    <row r="10" spans="2:11" ht="15" customHeight="1">
      <c r="B10" s="3"/>
      <c r="C10" s="81"/>
      <c r="D10" s="81" t="s">
        <v>96</v>
      </c>
      <c r="E10" s="81"/>
      <c r="F10" s="108"/>
      <c r="G10" s="55" t="s">
        <v>190</v>
      </c>
      <c r="H10" s="104">
        <v>783.28745028000026</v>
      </c>
      <c r="I10" s="105">
        <v>1860.5694409764994</v>
      </c>
      <c r="J10" s="105">
        <v>1480.0354488133642</v>
      </c>
      <c r="K10" s="106">
        <v>1525.7772617117378</v>
      </c>
    </row>
    <row r="11" spans="2:11" ht="6" customHeight="1">
      <c r="B11" s="3"/>
      <c r="C11" s="81"/>
      <c r="D11" s="107"/>
      <c r="E11" s="81"/>
      <c r="F11" s="108"/>
      <c r="G11" s="55"/>
      <c r="H11" s="104"/>
      <c r="I11" s="105"/>
      <c r="J11" s="105"/>
      <c r="K11" s="106"/>
    </row>
    <row r="12" spans="2:11" ht="15" customHeight="1">
      <c r="B12" s="3"/>
      <c r="C12" s="81" t="s">
        <v>92</v>
      </c>
      <c r="D12" s="107"/>
      <c r="E12" s="81"/>
      <c r="F12" s="108"/>
      <c r="G12" s="55" t="s">
        <v>190</v>
      </c>
      <c r="H12" s="104">
        <v>47409.160665830983</v>
      </c>
      <c r="I12" s="105">
        <v>55806.309631445314</v>
      </c>
      <c r="J12" s="105">
        <v>58987.829310443252</v>
      </c>
      <c r="K12" s="106">
        <v>60084.969568046748</v>
      </c>
    </row>
    <row r="13" spans="2:11" ht="15" customHeight="1">
      <c r="B13" s="3"/>
      <c r="C13" s="81" t="s">
        <v>97</v>
      </c>
      <c r="D13" s="107"/>
      <c r="E13" s="81"/>
      <c r="F13" s="108"/>
      <c r="G13" s="55" t="s">
        <v>190</v>
      </c>
      <c r="H13" s="104">
        <v>46302.998908909991</v>
      </c>
      <c r="I13" s="105">
        <v>54543.160279008618</v>
      </c>
      <c r="J13" s="105">
        <v>57476.487785721503</v>
      </c>
      <c r="K13" s="106">
        <v>58369.310383168675</v>
      </c>
    </row>
    <row r="14" spans="2:11" ht="15" customHeight="1">
      <c r="B14" s="3"/>
      <c r="C14" s="81"/>
      <c r="D14" s="81" t="s">
        <v>98</v>
      </c>
      <c r="E14" s="81"/>
      <c r="F14" s="108"/>
      <c r="G14" s="55" t="s">
        <v>190</v>
      </c>
      <c r="H14" s="104">
        <v>42925.008260010982</v>
      </c>
      <c r="I14" s="105">
        <v>50015.739647088216</v>
      </c>
      <c r="J14" s="105">
        <v>52658.875542637172</v>
      </c>
      <c r="K14" s="106">
        <v>54005.94400172303</v>
      </c>
    </row>
    <row r="15" spans="2:11" ht="15" customHeight="1">
      <c r="B15" s="3"/>
      <c r="C15" s="81"/>
      <c r="D15" s="81" t="s">
        <v>99</v>
      </c>
      <c r="E15" s="81"/>
      <c r="F15" s="108"/>
      <c r="G15" s="55" t="s">
        <v>190</v>
      </c>
      <c r="H15" s="104">
        <v>4484.1524058199984</v>
      </c>
      <c r="I15" s="105">
        <v>5790.5699843571019</v>
      </c>
      <c r="J15" s="105">
        <v>6328.9537678060778</v>
      </c>
      <c r="K15" s="106">
        <v>6079.0255663237203</v>
      </c>
    </row>
    <row r="16" spans="2:11" ht="6" customHeight="1">
      <c r="B16" s="3"/>
      <c r="C16" s="81"/>
      <c r="D16" s="81"/>
      <c r="E16" s="81"/>
      <c r="F16" s="108"/>
      <c r="G16" s="55"/>
      <c r="H16" s="104"/>
      <c r="I16" s="105"/>
      <c r="J16" s="105"/>
      <c r="K16" s="106"/>
    </row>
    <row r="17" spans="1:11" ht="15" customHeight="1" thickBot="1">
      <c r="B17" s="109" t="s">
        <v>90</v>
      </c>
      <c r="C17" s="110"/>
      <c r="D17" s="110"/>
      <c r="E17" s="110"/>
      <c r="F17" s="111"/>
      <c r="G17" s="112" t="s">
        <v>190</v>
      </c>
      <c r="H17" s="113">
        <v>63344.373565399997</v>
      </c>
      <c r="I17" s="114">
        <v>70135.828063525565</v>
      </c>
      <c r="J17" s="114">
        <v>76348.835117040057</v>
      </c>
      <c r="K17" s="115">
        <v>81144.024862504157</v>
      </c>
    </row>
    <row r="18" spans="1:11" s="52" customFormat="1" ht="12.75" customHeight="1" thickBot="1">
      <c r="A18" s="81"/>
      <c r="B18" s="81"/>
      <c r="C18" s="81"/>
      <c r="D18" s="107"/>
      <c r="E18" s="81"/>
      <c r="F18" s="81"/>
      <c r="G18" s="116"/>
      <c r="H18" s="105"/>
      <c r="I18" s="105"/>
      <c r="J18" s="105"/>
      <c r="K18" s="105"/>
    </row>
    <row r="19" spans="1:11" s="52" customFormat="1" ht="30" customHeight="1">
      <c r="A19" s="81"/>
      <c r="B19" s="85" t="str">
        <f>" "&amp;Súhrn!H3&amp;"- sektor verejnej správy [% HDP]"</f>
        <v xml:space="preserve"> Jarná strednodobá predikcia (P1Q-2023) - sektor verejnej správy [% HDP]</v>
      </c>
      <c r="C19" s="86"/>
      <c r="D19" s="86"/>
      <c r="E19" s="86"/>
      <c r="F19" s="86"/>
      <c r="G19" s="86"/>
      <c r="H19" s="86"/>
      <c r="I19" s="86"/>
      <c r="J19" s="86"/>
      <c r="K19" s="87"/>
    </row>
    <row r="20" spans="1:11" s="52" customFormat="1" ht="30" customHeight="1">
      <c r="A20" s="81"/>
      <c r="B20" s="6" t="s">
        <v>27</v>
      </c>
      <c r="C20" s="7"/>
      <c r="D20" s="7"/>
      <c r="E20" s="7"/>
      <c r="F20" s="88"/>
      <c r="G20" s="117" t="s">
        <v>62</v>
      </c>
      <c r="H20" s="90">
        <f>H3</f>
        <v>2022</v>
      </c>
      <c r="I20" s="91">
        <f>I3</f>
        <v>2023</v>
      </c>
      <c r="J20" s="91">
        <f>J3</f>
        <v>2024</v>
      </c>
      <c r="K20" s="92">
        <f>K3</f>
        <v>2025</v>
      </c>
    </row>
    <row r="21" spans="1:11" ht="3.75" customHeight="1">
      <c r="B21" s="118"/>
      <c r="C21" s="119"/>
      <c r="D21" s="119"/>
      <c r="E21" s="119"/>
      <c r="F21" s="120"/>
      <c r="G21" s="94"/>
      <c r="H21" s="95"/>
      <c r="I21" s="96"/>
      <c r="J21" s="232"/>
      <c r="K21" s="97"/>
    </row>
    <row r="22" spans="1:11" ht="15" customHeight="1">
      <c r="B22" s="8" t="s">
        <v>93</v>
      </c>
      <c r="C22" s="9"/>
      <c r="D22" s="9"/>
      <c r="E22" s="9"/>
      <c r="F22" s="93"/>
      <c r="G22" s="55"/>
      <c r="H22" s="104"/>
      <c r="I22" s="105"/>
      <c r="J22" s="105"/>
      <c r="K22" s="106"/>
    </row>
    <row r="23" spans="1:11" ht="15" customHeight="1">
      <c r="B23" s="3"/>
      <c r="C23" s="101" t="s">
        <v>128</v>
      </c>
      <c r="D23" s="102"/>
      <c r="E23" s="102"/>
      <c r="F23" s="103"/>
      <c r="G23" s="55" t="s">
        <v>162</v>
      </c>
      <c r="H23" s="121">
        <f>+H6/H$41*100</f>
        <v>-3.2903547317610435</v>
      </c>
      <c r="I23" s="122">
        <f t="shared" ref="H23:I27" si="0">+I6/I$41*100</f>
        <v>-6.1108572073565517</v>
      </c>
      <c r="J23" s="122">
        <f t="shared" ref="J23" si="1">+J6/J$41*100</f>
        <v>-6.5718592630452575</v>
      </c>
      <c r="K23" s="123">
        <f t="shared" ref="K23:K27" si="2">+K6/K$41*100</f>
        <v>-4.90752401644359</v>
      </c>
    </row>
    <row r="24" spans="1:11" ht="15" customHeight="1">
      <c r="B24" s="3"/>
      <c r="C24" s="101" t="s">
        <v>94</v>
      </c>
      <c r="D24" s="102"/>
      <c r="E24" s="102"/>
      <c r="F24" s="103"/>
      <c r="G24" s="55" t="s">
        <v>162</v>
      </c>
      <c r="H24" s="121">
        <f t="shared" si="0"/>
        <v>-2.2635647539666377</v>
      </c>
      <c r="I24" s="122">
        <f t="shared" si="0"/>
        <v>-5.0504617183629108</v>
      </c>
      <c r="J24" s="122">
        <f t="shared" ref="J24" si="3">+J7/J$41*100</f>
        <v>-5.3895983011959538</v>
      </c>
      <c r="K24" s="123">
        <f t="shared" si="2"/>
        <v>-3.6409613493873874</v>
      </c>
    </row>
    <row r="25" spans="1:11" ht="15" customHeight="1">
      <c r="B25" s="3"/>
      <c r="C25" s="81" t="s">
        <v>91</v>
      </c>
      <c r="D25" s="107"/>
      <c r="E25" s="81"/>
      <c r="F25" s="108"/>
      <c r="G25" s="55" t="s">
        <v>162</v>
      </c>
      <c r="H25" s="121">
        <f t="shared" si="0"/>
        <v>40.716998372561548</v>
      </c>
      <c r="I25" s="122">
        <f t="shared" si="0"/>
        <v>40.737727147621804</v>
      </c>
      <c r="J25" s="122">
        <f t="shared" ref="J25" si="4">+J8/J$41*100</f>
        <v>39.571918749543116</v>
      </c>
      <c r="K25" s="123">
        <f t="shared" si="2"/>
        <v>39.449408862101535</v>
      </c>
    </row>
    <row r="26" spans="1:11" ht="15" customHeight="1">
      <c r="B26" s="3"/>
      <c r="C26" s="81"/>
      <c r="D26" s="81" t="s">
        <v>95</v>
      </c>
      <c r="E26" s="81"/>
      <c r="F26" s="108"/>
      <c r="G26" s="55" t="s">
        <v>162</v>
      </c>
      <c r="H26" s="121">
        <f>+H9/H$41*100</f>
        <v>39.989915105898696</v>
      </c>
      <c r="I26" s="122">
        <f t="shared" si="0"/>
        <v>39.175806193171752</v>
      </c>
      <c r="J26" s="122">
        <f t="shared" ref="J26" si="5">+J9/J$41*100</f>
        <v>38.414147256691891</v>
      </c>
      <c r="K26" s="123">
        <f t="shared" si="2"/>
        <v>38.323024009585119</v>
      </c>
    </row>
    <row r="27" spans="1:11" ht="15" customHeight="1">
      <c r="B27" s="3"/>
      <c r="C27" s="81"/>
      <c r="D27" s="81" t="s">
        <v>96</v>
      </c>
      <c r="E27" s="81"/>
      <c r="F27" s="108"/>
      <c r="G27" s="55" t="s">
        <v>162</v>
      </c>
      <c r="H27" s="121">
        <f>+H10/H$41*100</f>
        <v>0.7270832666628545</v>
      </c>
      <c r="I27" s="122">
        <f t="shared" si="0"/>
        <v>1.5619209544500567</v>
      </c>
      <c r="J27" s="122">
        <f t="shared" ref="J27" si="6">+J10/J$41*100</f>
        <v>1.157771492851231</v>
      </c>
      <c r="K27" s="123">
        <f t="shared" si="2"/>
        <v>1.1263848525164202</v>
      </c>
    </row>
    <row r="28" spans="1:11" ht="3.75" customHeight="1">
      <c r="B28" s="3"/>
      <c r="C28" s="81"/>
      <c r="D28" s="107"/>
      <c r="E28" s="81"/>
      <c r="F28" s="108"/>
      <c r="G28" s="55"/>
      <c r="H28" s="121"/>
      <c r="I28" s="122"/>
      <c r="J28" s="122"/>
      <c r="K28" s="123"/>
    </row>
    <row r="29" spans="1:11" ht="15" customHeight="1">
      <c r="B29" s="3"/>
      <c r="C29" s="81" t="s">
        <v>92</v>
      </c>
      <c r="D29" s="107"/>
      <c r="E29" s="81"/>
      <c r="F29" s="108"/>
      <c r="G29" s="55" t="s">
        <v>162</v>
      </c>
      <c r="H29" s="121">
        <f t="shared" ref="H29:I32" si="7">+H12/H$41*100</f>
        <v>44.007353104322597</v>
      </c>
      <c r="I29" s="122">
        <f t="shared" si="7"/>
        <v>46.848584354978357</v>
      </c>
      <c r="J29" s="122">
        <f t="shared" ref="J29" si="8">+J12/J$41*100</f>
        <v>46.143778012588378</v>
      </c>
      <c r="K29" s="123">
        <f t="shared" ref="K29:K32" si="9">+K12/K$41*100</f>
        <v>44.35693287854513</v>
      </c>
    </row>
    <row r="30" spans="1:11" ht="15" customHeight="1">
      <c r="B30" s="3"/>
      <c r="C30" s="81" t="s">
        <v>97</v>
      </c>
      <c r="D30" s="107"/>
      <c r="E30" s="81"/>
      <c r="F30" s="108"/>
      <c r="G30" s="55" t="s">
        <v>162</v>
      </c>
      <c r="H30" s="121">
        <f t="shared" si="7"/>
        <v>42.980563126528189</v>
      </c>
      <c r="I30" s="122">
        <f t="shared" si="7"/>
        <v>45.788188865984722</v>
      </c>
      <c r="J30" s="122">
        <f t="shared" ref="J30" si="10">+J13/J$41*100</f>
        <v>44.961517050739076</v>
      </c>
      <c r="K30" s="123">
        <f t="shared" si="9"/>
        <v>43.090370211488924</v>
      </c>
    </row>
    <row r="31" spans="1:11" ht="15" customHeight="1">
      <c r="B31" s="3"/>
      <c r="C31" s="81"/>
      <c r="D31" s="81" t="s">
        <v>98</v>
      </c>
      <c r="E31" s="81"/>
      <c r="F31" s="108"/>
      <c r="G31" s="55" t="s">
        <v>162</v>
      </c>
      <c r="H31" s="121">
        <f t="shared" si="7"/>
        <v>39.844957577275366</v>
      </c>
      <c r="I31" s="122">
        <f t="shared" si="7"/>
        <v>41.987485168038027</v>
      </c>
      <c r="J31" s="122">
        <f t="shared" ref="J31" si="11">+J14/J$41*100</f>
        <v>41.192895074065405</v>
      </c>
      <c r="K31" s="123">
        <f t="shared" si="9"/>
        <v>39.869172778958102</v>
      </c>
    </row>
    <row r="32" spans="1:11" ht="15" customHeight="1">
      <c r="B32" s="3"/>
      <c r="C32" s="81"/>
      <c r="D32" s="81" t="s">
        <v>99</v>
      </c>
      <c r="E32" s="81"/>
      <c r="F32" s="108"/>
      <c r="G32" s="55" t="s">
        <v>162</v>
      </c>
      <c r="H32" s="121">
        <f t="shared" si="7"/>
        <v>4.162395527047229</v>
      </c>
      <c r="I32" s="122">
        <f t="shared" si="7"/>
        <v>4.8610991869403355</v>
      </c>
      <c r="J32" s="122">
        <f t="shared" ref="J32" si="12">+J15/J$41*100</f>
        <v>4.9508829385229669</v>
      </c>
      <c r="K32" s="123">
        <f t="shared" si="9"/>
        <v>4.4877600995870282</v>
      </c>
    </row>
    <row r="33" spans="1:18" ht="3.75" customHeight="1">
      <c r="A33" s="4"/>
      <c r="B33" s="3"/>
      <c r="C33" s="81"/>
      <c r="D33" s="81"/>
      <c r="E33" s="81"/>
      <c r="F33" s="108"/>
      <c r="G33" s="55"/>
      <c r="H33" s="121"/>
      <c r="I33" s="122"/>
      <c r="J33" s="122"/>
      <c r="K33" s="123"/>
    </row>
    <row r="34" spans="1:18" ht="15" customHeight="1">
      <c r="A34" s="4"/>
      <c r="B34" s="8" t="s">
        <v>106</v>
      </c>
      <c r="C34" s="9"/>
      <c r="D34" s="9"/>
      <c r="E34" s="9"/>
      <c r="F34" s="93"/>
      <c r="G34" s="55"/>
      <c r="H34" s="121"/>
      <c r="I34" s="122"/>
      <c r="J34" s="122"/>
      <c r="K34" s="123"/>
    </row>
    <row r="35" spans="1:18" ht="15" customHeight="1">
      <c r="A35" s="4"/>
      <c r="B35" s="3"/>
      <c r="C35" s="81" t="s">
        <v>103</v>
      </c>
      <c r="D35" s="102"/>
      <c r="E35" s="102"/>
      <c r="F35" s="103"/>
      <c r="G35" s="54" t="s">
        <v>171</v>
      </c>
      <c r="H35" s="124">
        <v>0.11308619173002477</v>
      </c>
      <c r="I35" s="125">
        <v>0.40036623980793529</v>
      </c>
      <c r="J35" s="125">
        <v>3.3428871193422083E-2</v>
      </c>
      <c r="K35" s="126">
        <v>0.11535557658899087</v>
      </c>
      <c r="L35" s="127"/>
      <c r="M35" s="127"/>
      <c r="O35" s="127"/>
      <c r="P35" s="127"/>
      <c r="Q35" s="127"/>
      <c r="R35" s="127"/>
    </row>
    <row r="36" spans="1:18" ht="15" customHeight="1">
      <c r="A36" s="4"/>
      <c r="B36" s="3"/>
      <c r="C36" s="81" t="s">
        <v>104</v>
      </c>
      <c r="D36" s="102"/>
      <c r="E36" s="102"/>
      <c r="F36" s="103"/>
      <c r="G36" s="54" t="s">
        <v>171</v>
      </c>
      <c r="H36" s="124">
        <v>-5.7081290376219727</v>
      </c>
      <c r="I36" s="125">
        <v>-4.2791973169329225</v>
      </c>
      <c r="J36" s="125">
        <v>-5.6655455537543276</v>
      </c>
      <c r="K36" s="126">
        <v>-4.7972923135599528</v>
      </c>
      <c r="L36" s="127"/>
      <c r="M36" s="127"/>
      <c r="O36" s="127"/>
      <c r="P36" s="127"/>
      <c r="Q36" s="127"/>
      <c r="R36" s="127"/>
    </row>
    <row r="37" spans="1:18" ht="15" customHeight="1">
      <c r="A37" s="4"/>
      <c r="B37" s="3"/>
      <c r="C37" s="81" t="s">
        <v>105</v>
      </c>
      <c r="D37" s="102"/>
      <c r="E37" s="102"/>
      <c r="F37" s="103"/>
      <c r="G37" s="54" t="s">
        <v>171</v>
      </c>
      <c r="H37" s="124">
        <v>-4.4707429788985404</v>
      </c>
      <c r="I37" s="125">
        <v>-2.585106110007656</v>
      </c>
      <c r="J37" s="125">
        <v>-4.3258190312023146</v>
      </c>
      <c r="K37" s="126">
        <v>-3.5086436659816362</v>
      </c>
      <c r="L37" s="127"/>
      <c r="M37" s="127"/>
      <c r="O37" s="127"/>
      <c r="P37" s="127"/>
      <c r="Q37" s="127"/>
      <c r="R37" s="127"/>
    </row>
    <row r="38" spans="1:18" ht="15" customHeight="1">
      <c r="A38" s="4"/>
      <c r="B38" s="3"/>
      <c r="C38" s="81" t="s">
        <v>129</v>
      </c>
      <c r="D38" s="102"/>
      <c r="E38" s="102"/>
      <c r="F38" s="103"/>
      <c r="G38" s="54" t="s">
        <v>172</v>
      </c>
      <c r="H38" s="124">
        <v>-0.94156768931626544</v>
      </c>
      <c r="I38" s="125">
        <v>1.8856368688908844</v>
      </c>
      <c r="J38" s="125">
        <v>0.67721819323718613</v>
      </c>
      <c r="K38" s="126">
        <v>0.81717536522067835</v>
      </c>
      <c r="L38" s="127"/>
      <c r="M38" s="127"/>
      <c r="O38" s="127"/>
      <c r="P38" s="127"/>
      <c r="Q38" s="127"/>
      <c r="R38" s="127"/>
    </row>
    <row r="39" spans="1:18" ht="14.85" customHeight="1">
      <c r="A39" s="4"/>
      <c r="B39" s="3"/>
      <c r="C39" s="81"/>
      <c r="D39" s="81"/>
      <c r="E39" s="81"/>
      <c r="F39" s="108"/>
      <c r="G39" s="55"/>
      <c r="H39" s="121"/>
      <c r="I39" s="122"/>
      <c r="J39" s="122"/>
      <c r="K39" s="123"/>
    </row>
    <row r="40" spans="1:18" ht="15" customHeight="1">
      <c r="A40" s="4"/>
      <c r="B40" s="128" t="s">
        <v>90</v>
      </c>
      <c r="C40" s="81"/>
      <c r="D40" s="81"/>
      <c r="E40" s="81"/>
      <c r="F40" s="108"/>
      <c r="G40" s="55" t="s">
        <v>162</v>
      </c>
      <c r="H40" s="129">
        <f>+H17/H$41*100</f>
        <v>58.799147158784962</v>
      </c>
      <c r="I40" s="130">
        <f>+I17/I$41*100</f>
        <v>58.878006430457432</v>
      </c>
      <c r="J40" s="130">
        <f t="shared" ref="J40:K40" si="13">+J17/J$41*100</f>
        <v>59.724586246754619</v>
      </c>
      <c r="K40" s="131">
        <f t="shared" si="13"/>
        <v>59.903501494576858</v>
      </c>
    </row>
    <row r="41" spans="1:18" ht="15" customHeight="1" thickBot="1">
      <c r="B41" s="77"/>
      <c r="C41" s="132" t="s">
        <v>53</v>
      </c>
      <c r="D41" s="110"/>
      <c r="E41" s="110"/>
      <c r="F41" s="111"/>
      <c r="G41" s="112" t="s">
        <v>189</v>
      </c>
      <c r="H41" s="113">
        <f>HDP!H6</f>
        <v>107730.08899999998</v>
      </c>
      <c r="I41" s="114">
        <f>HDP!I6</f>
        <v>119120.5890205625</v>
      </c>
      <c r="J41" s="114">
        <f>HDP!J6</f>
        <v>127834.84979134331</v>
      </c>
      <c r="K41" s="115">
        <f>HDP!K6</f>
        <v>135457.89951836158</v>
      </c>
    </row>
    <row r="42" spans="1:18" ht="15" customHeight="1">
      <c r="B42" s="72" t="s">
        <v>140</v>
      </c>
    </row>
    <row r="43" spans="1:18" ht="15" customHeight="1">
      <c r="B43" s="72" t="s">
        <v>155</v>
      </c>
    </row>
    <row r="44" spans="1:18" ht="15" customHeight="1">
      <c r="B44" s="72" t="s">
        <v>156</v>
      </c>
      <c r="H44" s="133"/>
      <c r="I44" s="133"/>
      <c r="J44" s="133"/>
    </row>
    <row r="45" spans="1:18" ht="15" customHeight="1"/>
    <row r="46" spans="1:18" ht="15" customHeight="1"/>
    <row r="47" spans="1:18" ht="15" customHeight="1"/>
    <row r="48" spans="1:1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W41"/>
  <sheetViews>
    <sheetView showGridLines="0" zoomScale="80" zoomScaleNormal="80" workbookViewId="0">
      <selection activeCell="B25" sqref="B25"/>
    </sheetView>
  </sheetViews>
  <sheetFormatPr defaultColWidth="9.140625" defaultRowHeight="14.25"/>
  <cols>
    <col min="1" max="2" width="3.140625" style="72" customWidth="1"/>
    <col min="3" max="3" width="36.42578125" style="72" customWidth="1"/>
    <col min="4" max="23" width="7.5703125" style="72" customWidth="1"/>
    <col min="24" max="16384" width="9.140625" style="72"/>
  </cols>
  <sheetData>
    <row r="1" spans="2:23" ht="22.5" customHeight="1" thickBot="1">
      <c r="B1" s="71" t="s">
        <v>112</v>
      </c>
    </row>
    <row r="2" spans="2:23" ht="18" customHeight="1">
      <c r="B2" s="326" t="s">
        <v>198</v>
      </c>
      <c r="C2" s="327"/>
      <c r="D2" s="324">
        <v>2022</v>
      </c>
      <c r="E2" s="324"/>
      <c r="F2" s="324"/>
      <c r="G2" s="324"/>
      <c r="H2" s="325"/>
      <c r="I2" s="324">
        <v>2023</v>
      </c>
      <c r="J2" s="324"/>
      <c r="K2" s="324"/>
      <c r="L2" s="324"/>
      <c r="M2" s="325"/>
      <c r="N2" s="324">
        <v>2024</v>
      </c>
      <c r="O2" s="324"/>
      <c r="P2" s="324"/>
      <c r="Q2" s="324"/>
      <c r="R2" s="325"/>
      <c r="S2" s="324">
        <v>2025</v>
      </c>
      <c r="T2" s="324"/>
      <c r="U2" s="324"/>
      <c r="V2" s="324"/>
      <c r="W2" s="325"/>
    </row>
    <row r="3" spans="2:23" ht="81.75" customHeight="1" thickBot="1">
      <c r="B3" s="328"/>
      <c r="C3" s="329"/>
      <c r="D3" s="1" t="s">
        <v>57</v>
      </c>
      <c r="E3" s="2" t="s">
        <v>58</v>
      </c>
      <c r="F3" s="2" t="s">
        <v>59</v>
      </c>
      <c r="G3" s="73" t="s">
        <v>60</v>
      </c>
      <c r="H3" s="74" t="s">
        <v>61</v>
      </c>
      <c r="I3" s="1" t="s">
        <v>57</v>
      </c>
      <c r="J3" s="2" t="s">
        <v>58</v>
      </c>
      <c r="K3" s="2" t="s">
        <v>59</v>
      </c>
      <c r="L3" s="73" t="s">
        <v>60</v>
      </c>
      <c r="M3" s="74" t="s">
        <v>61</v>
      </c>
      <c r="N3" s="1" t="s">
        <v>57</v>
      </c>
      <c r="O3" s="2" t="s">
        <v>58</v>
      </c>
      <c r="P3" s="2" t="s">
        <v>59</v>
      </c>
      <c r="Q3" s="73" t="s">
        <v>60</v>
      </c>
      <c r="R3" s="74" t="s">
        <v>61</v>
      </c>
      <c r="S3" s="1" t="s">
        <v>57</v>
      </c>
      <c r="T3" s="2" t="s">
        <v>58</v>
      </c>
      <c r="U3" s="2" t="s">
        <v>59</v>
      </c>
      <c r="V3" s="73" t="s">
        <v>60</v>
      </c>
      <c r="W3" s="74" t="s">
        <v>61</v>
      </c>
    </row>
    <row r="4" spans="2:23" ht="15" customHeight="1">
      <c r="B4" s="3" t="s">
        <v>85</v>
      </c>
      <c r="C4" s="4"/>
      <c r="D4" s="266">
        <v>1.6687034022652369</v>
      </c>
      <c r="E4" s="267">
        <v>1.7235918481922186</v>
      </c>
      <c r="F4" s="267">
        <v>1.7</v>
      </c>
      <c r="G4" s="268">
        <v>1.8</v>
      </c>
      <c r="H4" s="269">
        <v>1.6266534943740307</v>
      </c>
      <c r="I4" s="266">
        <v>1.3216131626982559</v>
      </c>
      <c r="J4" s="267">
        <v>1.2652163061491528</v>
      </c>
      <c r="K4" s="267">
        <v>1.5</v>
      </c>
      <c r="L4" s="268">
        <v>1.5</v>
      </c>
      <c r="M4" s="269">
        <v>0.54432392114398542</v>
      </c>
      <c r="N4" s="266">
        <v>3.1689726191370511</v>
      </c>
      <c r="O4" s="267">
        <v>1.7566807559391773</v>
      </c>
      <c r="P4" s="267">
        <v>2</v>
      </c>
      <c r="Q4" s="268">
        <v>3.4</v>
      </c>
      <c r="R4" s="269">
        <v>2.1364938633157804</v>
      </c>
      <c r="S4" s="5">
        <v>2.9535856838235617</v>
      </c>
      <c r="T4" s="5">
        <v>3.331475898056846</v>
      </c>
      <c r="U4" s="5" t="s">
        <v>157</v>
      </c>
      <c r="V4" s="5">
        <v>3.2</v>
      </c>
      <c r="W4" s="76" t="s">
        <v>157</v>
      </c>
    </row>
    <row r="5" spans="2:23" ht="15" customHeight="1">
      <c r="B5" s="3"/>
      <c r="C5" s="4" t="s">
        <v>107</v>
      </c>
      <c r="D5" s="266">
        <v>5.1415565347356704</v>
      </c>
      <c r="E5" s="267">
        <v>4.4894758432249882</v>
      </c>
      <c r="F5" s="267">
        <v>4.2</v>
      </c>
      <c r="G5" s="268" t="s">
        <v>157</v>
      </c>
      <c r="H5" s="269">
        <v>4.0519596186401996</v>
      </c>
      <c r="I5" s="266">
        <v>0.68379864043910743</v>
      </c>
      <c r="J5" s="267">
        <v>0.66640128767712081</v>
      </c>
      <c r="K5" s="267">
        <v>-1.5</v>
      </c>
      <c r="L5" s="268" t="s">
        <v>157</v>
      </c>
      <c r="M5" s="269">
        <v>-2.8925596870761683</v>
      </c>
      <c r="N5" s="266">
        <v>0.8722939527218756</v>
      </c>
      <c r="O5" s="267">
        <v>1.0504337177287937</v>
      </c>
      <c r="P5" s="267">
        <v>1.8</v>
      </c>
      <c r="Q5" s="268" t="s">
        <v>157</v>
      </c>
      <c r="R5" s="269">
        <v>1.9617363344208938</v>
      </c>
      <c r="S5" s="5">
        <v>1.3392506447579251</v>
      </c>
      <c r="T5" s="5">
        <v>3.3435768755203821</v>
      </c>
      <c r="U5" s="5" t="s">
        <v>157</v>
      </c>
      <c r="V5" s="75" t="s">
        <v>157</v>
      </c>
      <c r="W5" s="76" t="s">
        <v>157</v>
      </c>
    </row>
    <row r="6" spans="2:23">
      <c r="B6" s="3"/>
      <c r="C6" s="4" t="s">
        <v>86</v>
      </c>
      <c r="D6" s="266">
        <v>-3.1611342021813869</v>
      </c>
      <c r="E6" s="267">
        <v>-2.4720244539001679</v>
      </c>
      <c r="F6" s="267">
        <v>-0.9</v>
      </c>
      <c r="G6" s="268" t="s">
        <v>157</v>
      </c>
      <c r="H6" s="269">
        <v>-1.6468389728491073</v>
      </c>
      <c r="I6" s="266">
        <v>-0.62934759309953847</v>
      </c>
      <c r="J6" s="267">
        <v>2.3481741776446796</v>
      </c>
      <c r="K6" s="267">
        <v>-0.4</v>
      </c>
      <c r="L6" s="268" t="s">
        <v>157</v>
      </c>
      <c r="M6" s="269">
        <v>0.62814237653936456</v>
      </c>
      <c r="N6" s="266">
        <v>0.55112236675221027</v>
      </c>
      <c r="O6" s="267">
        <v>1.4050024568239561</v>
      </c>
      <c r="P6" s="267">
        <v>-0.1</v>
      </c>
      <c r="Q6" s="268" t="s">
        <v>157</v>
      </c>
      <c r="R6" s="269">
        <v>0.22379949676174515</v>
      </c>
      <c r="S6" s="5">
        <v>2.7748131597325596</v>
      </c>
      <c r="T6" s="5">
        <v>0.78828392404017844</v>
      </c>
      <c r="U6" s="5" t="s">
        <v>157</v>
      </c>
      <c r="V6" s="75" t="s">
        <v>157</v>
      </c>
      <c r="W6" s="76" t="s">
        <v>157</v>
      </c>
    </row>
    <row r="7" spans="2:23">
      <c r="B7" s="3"/>
      <c r="C7" s="4" t="s">
        <v>87</v>
      </c>
      <c r="D7" s="266">
        <v>6.4901238958788241</v>
      </c>
      <c r="E7" s="267">
        <v>6.6174014374992707</v>
      </c>
      <c r="F7" s="267">
        <v>3.5</v>
      </c>
      <c r="G7" s="268" t="s">
        <v>157</v>
      </c>
      <c r="H7" s="269">
        <v>4.1106481777436921</v>
      </c>
      <c r="I7" s="266">
        <v>9.0215806847102158</v>
      </c>
      <c r="J7" s="267">
        <v>14.595094233099569</v>
      </c>
      <c r="K7" s="267">
        <v>7.5</v>
      </c>
      <c r="L7" s="268" t="s">
        <v>157</v>
      </c>
      <c r="M7" s="269">
        <v>10.286105363336272</v>
      </c>
      <c r="N7" s="266">
        <v>3.8203623125895803</v>
      </c>
      <c r="O7" s="267">
        <v>1.1887959301192907</v>
      </c>
      <c r="P7" s="267">
        <v>3.6</v>
      </c>
      <c r="Q7" s="268" t="s">
        <v>157</v>
      </c>
      <c r="R7" s="269">
        <v>2.1718624085953264</v>
      </c>
      <c r="S7" s="5">
        <v>3.5890121916953603</v>
      </c>
      <c r="T7" s="5">
        <v>-4.8691484580277278</v>
      </c>
      <c r="U7" s="5" t="s">
        <v>157</v>
      </c>
      <c r="V7" s="75" t="s">
        <v>157</v>
      </c>
      <c r="W7" s="76" t="s">
        <v>157</v>
      </c>
    </row>
    <row r="8" spans="2:23">
      <c r="B8" s="3"/>
      <c r="C8" s="4" t="s">
        <v>88</v>
      </c>
      <c r="D8" s="266">
        <v>1.1539295311419124</v>
      </c>
      <c r="E8" s="267">
        <v>0.26463382213557374</v>
      </c>
      <c r="F8" s="267">
        <v>-1.7</v>
      </c>
      <c r="G8" s="268">
        <v>0.434</v>
      </c>
      <c r="H8" s="269">
        <v>0</v>
      </c>
      <c r="I8" s="266">
        <v>4.9622857806097045</v>
      </c>
      <c r="J8" s="267">
        <v>1.3410656393204379</v>
      </c>
      <c r="K8" s="267">
        <v>1.8</v>
      </c>
      <c r="L8" s="268">
        <v>1.429</v>
      </c>
      <c r="M8" s="269">
        <v>0</v>
      </c>
      <c r="N8" s="266">
        <v>6.4923245129260465</v>
      </c>
      <c r="O8" s="267">
        <v>6.9418519574180326</v>
      </c>
      <c r="P8" s="267">
        <v>3.1</v>
      </c>
      <c r="Q8" s="268">
        <v>4.55</v>
      </c>
      <c r="R8" s="269">
        <v>0</v>
      </c>
      <c r="S8" s="5">
        <v>3.9431900674887572</v>
      </c>
      <c r="T8" s="5">
        <v>9.2624712096006654</v>
      </c>
      <c r="U8" s="5" t="s">
        <v>157</v>
      </c>
      <c r="V8" s="5">
        <v>3.9420000000000002</v>
      </c>
      <c r="W8" s="76" t="s">
        <v>157</v>
      </c>
    </row>
    <row r="9" spans="2:23">
      <c r="B9" s="3"/>
      <c r="C9" s="4" t="s">
        <v>108</v>
      </c>
      <c r="D9" s="266">
        <v>3.3277760938371159</v>
      </c>
      <c r="E9" s="267">
        <v>1.1124735757470638</v>
      </c>
      <c r="F9" s="267">
        <v>-0.9</v>
      </c>
      <c r="G9" s="268">
        <v>0.97399999999999998</v>
      </c>
      <c r="H9" s="269">
        <v>0</v>
      </c>
      <c r="I9" s="266">
        <v>4.9277421306436224</v>
      </c>
      <c r="J9" s="267">
        <v>4.1731646371151454</v>
      </c>
      <c r="K9" s="267">
        <v>1.7</v>
      </c>
      <c r="L9" s="268">
        <v>1.595</v>
      </c>
      <c r="M9" s="269">
        <v>0</v>
      </c>
      <c r="N9" s="266">
        <v>4.6562608831422807</v>
      </c>
      <c r="O9" s="267">
        <v>6.1913793039740872</v>
      </c>
      <c r="P9" s="267">
        <v>3</v>
      </c>
      <c r="Q9" s="268">
        <v>3.3210000000000002</v>
      </c>
      <c r="R9" s="269">
        <v>0</v>
      </c>
      <c r="S9" s="5">
        <v>3.1294995270582291</v>
      </c>
      <c r="T9" s="5">
        <v>6.8758992124962726</v>
      </c>
      <c r="U9" s="5" t="s">
        <v>157</v>
      </c>
      <c r="V9" s="5">
        <v>3.12</v>
      </c>
      <c r="W9" s="76" t="s">
        <v>157</v>
      </c>
    </row>
    <row r="10" spans="2:23" ht="3.75" customHeight="1">
      <c r="B10" s="3"/>
      <c r="C10" s="4"/>
      <c r="D10" s="266"/>
      <c r="E10" s="267"/>
      <c r="F10" s="267"/>
      <c r="G10" s="268"/>
      <c r="H10" s="269"/>
      <c r="I10" s="266"/>
      <c r="J10" s="267"/>
      <c r="K10" s="267"/>
      <c r="L10" s="268"/>
      <c r="M10" s="269"/>
      <c r="N10" s="266"/>
      <c r="O10" s="267"/>
      <c r="P10" s="267"/>
      <c r="Q10" s="268"/>
      <c r="R10" s="269"/>
      <c r="S10" s="5"/>
      <c r="T10" s="5"/>
      <c r="U10" s="5"/>
      <c r="V10" s="5"/>
      <c r="W10" s="76"/>
    </row>
    <row r="11" spans="2:23" s="68" customFormat="1" ht="16.5">
      <c r="B11" s="51" t="s">
        <v>159</v>
      </c>
      <c r="C11" s="280"/>
      <c r="D11" s="226">
        <v>12.164578606474493</v>
      </c>
      <c r="E11" s="5">
        <v>12.14267724502065</v>
      </c>
      <c r="F11" s="5">
        <v>12.1</v>
      </c>
      <c r="G11" s="75">
        <v>11.941000000000001</v>
      </c>
      <c r="H11" s="76">
        <v>12.039143231271376</v>
      </c>
      <c r="I11" s="226">
        <v>10.016049310213916</v>
      </c>
      <c r="J11" s="5">
        <v>9.7277641141920945</v>
      </c>
      <c r="K11" s="5">
        <v>9.6999999999999993</v>
      </c>
      <c r="L11" s="75">
        <v>10.128</v>
      </c>
      <c r="M11" s="76">
        <v>15.459634233795573</v>
      </c>
      <c r="N11" s="226">
        <v>8.6706934873506611</v>
      </c>
      <c r="O11" s="5">
        <v>5.4846777153888304</v>
      </c>
      <c r="P11" s="5">
        <v>5.3</v>
      </c>
      <c r="Q11" s="75">
        <v>4.4109999999999996</v>
      </c>
      <c r="R11" s="76">
        <v>5.0985171736543711</v>
      </c>
      <c r="S11" s="5">
        <v>3.6383760018854616</v>
      </c>
      <c r="T11" s="5">
        <v>2.3438413627519861</v>
      </c>
      <c r="U11" s="5" t="s">
        <v>157</v>
      </c>
      <c r="V11" s="5">
        <v>2.798</v>
      </c>
      <c r="W11" s="76" t="s">
        <v>157</v>
      </c>
    </row>
    <row r="12" spans="2:23" ht="3.75" customHeight="1">
      <c r="B12" s="3"/>
      <c r="C12" s="4"/>
      <c r="D12" s="266"/>
      <c r="E12" s="267"/>
      <c r="F12" s="267"/>
      <c r="G12" s="268"/>
      <c r="H12" s="269"/>
      <c r="I12" s="266"/>
      <c r="J12" s="267"/>
      <c r="K12" s="267"/>
      <c r="L12" s="268"/>
      <c r="M12" s="269"/>
      <c r="N12" s="266"/>
      <c r="O12" s="267"/>
      <c r="P12" s="267"/>
      <c r="Q12" s="268"/>
      <c r="R12" s="269"/>
      <c r="S12" s="5"/>
      <c r="T12" s="5"/>
      <c r="U12" s="5"/>
      <c r="V12" s="75"/>
      <c r="W12" s="76"/>
    </row>
    <row r="13" spans="2:23">
      <c r="B13" s="3" t="s">
        <v>83</v>
      </c>
      <c r="C13" s="4"/>
      <c r="D13" s="266">
        <v>1.7684028873620861</v>
      </c>
      <c r="E13" s="267">
        <v>1.5898809497340682</v>
      </c>
      <c r="F13" s="267">
        <v>2</v>
      </c>
      <c r="G13" s="268" t="s">
        <v>157</v>
      </c>
      <c r="H13" s="269" t="s">
        <v>157</v>
      </c>
      <c r="I13" s="266">
        <v>0.50998548733861071</v>
      </c>
      <c r="J13" s="267">
        <v>0.50420498302263805</v>
      </c>
      <c r="K13" s="267">
        <v>0</v>
      </c>
      <c r="L13" s="268" t="s">
        <v>157</v>
      </c>
      <c r="M13" s="269" t="s">
        <v>157</v>
      </c>
      <c r="N13" s="266">
        <v>0.51807113610730937</v>
      </c>
      <c r="O13" s="267">
        <v>0.49580133095845635</v>
      </c>
      <c r="P13" s="267">
        <v>-0.2</v>
      </c>
      <c r="Q13" s="268" t="s">
        <v>157</v>
      </c>
      <c r="R13" s="269" t="s">
        <v>157</v>
      </c>
      <c r="S13" s="5">
        <v>0.21389316368676248</v>
      </c>
      <c r="T13" s="5">
        <v>0.29879824238201458</v>
      </c>
      <c r="U13" s="5" t="s">
        <v>157</v>
      </c>
      <c r="V13" s="75" t="s">
        <v>157</v>
      </c>
      <c r="W13" s="76" t="s">
        <v>157</v>
      </c>
    </row>
    <row r="14" spans="2:23">
      <c r="B14" s="3" t="s">
        <v>56</v>
      </c>
      <c r="C14" s="4"/>
      <c r="D14" s="266">
        <v>6.1422021803550866</v>
      </c>
      <c r="E14" s="267">
        <v>6.226894690524186</v>
      </c>
      <c r="F14" s="267">
        <v>6.3</v>
      </c>
      <c r="G14" s="268">
        <v>6.2</v>
      </c>
      <c r="H14" s="269">
        <v>6.3113322368367157</v>
      </c>
      <c r="I14" s="266">
        <v>6.0529281307086631</v>
      </c>
      <c r="J14" s="267">
        <v>5.795982636603612</v>
      </c>
      <c r="K14" s="267">
        <v>6.4</v>
      </c>
      <c r="L14" s="268">
        <v>6.2</v>
      </c>
      <c r="M14" s="269">
        <v>6.6565440357349228</v>
      </c>
      <c r="N14" s="266">
        <v>5.5476205081373502</v>
      </c>
      <c r="O14" s="267">
        <v>5.426890739506919</v>
      </c>
      <c r="P14" s="267">
        <v>6.4</v>
      </c>
      <c r="Q14" s="268">
        <v>6</v>
      </c>
      <c r="R14" s="269">
        <v>6.4696864956639244</v>
      </c>
      <c r="S14" s="5">
        <v>5.1418507609203772</v>
      </c>
      <c r="T14" s="5">
        <v>5.495763819932507</v>
      </c>
      <c r="U14" s="5" t="s">
        <v>157</v>
      </c>
      <c r="V14" s="5">
        <v>5.7</v>
      </c>
      <c r="W14" s="76" t="s">
        <v>157</v>
      </c>
    </row>
    <row r="15" spans="2:23">
      <c r="B15" s="3" t="s">
        <v>77</v>
      </c>
      <c r="C15" s="4"/>
      <c r="D15" s="266">
        <v>7.7447335811648088</v>
      </c>
      <c r="E15" s="267">
        <v>8.0924855491329559</v>
      </c>
      <c r="F15" s="267" t="s">
        <v>157</v>
      </c>
      <c r="G15" s="268" t="s">
        <v>157</v>
      </c>
      <c r="H15" s="269" t="s">
        <v>157</v>
      </c>
      <c r="I15" s="266">
        <v>9.78631932185219</v>
      </c>
      <c r="J15" s="267">
        <v>10.466004583651634</v>
      </c>
      <c r="K15" s="267" t="s">
        <v>157</v>
      </c>
      <c r="L15" s="268" t="s">
        <v>157</v>
      </c>
      <c r="M15" s="269" t="s">
        <v>157</v>
      </c>
      <c r="N15" s="266">
        <v>9.1234592546627624</v>
      </c>
      <c r="O15" s="267">
        <v>8.0912863070539345</v>
      </c>
      <c r="P15" s="267" t="s">
        <v>157</v>
      </c>
      <c r="Q15" s="268" t="s">
        <v>157</v>
      </c>
      <c r="R15" s="269" t="s">
        <v>157</v>
      </c>
      <c r="S15" s="5">
        <v>6.5624084703699026</v>
      </c>
      <c r="T15" s="5">
        <v>6.643356643356646</v>
      </c>
      <c r="U15" s="5" t="s">
        <v>157</v>
      </c>
      <c r="V15" s="75" t="s">
        <v>157</v>
      </c>
      <c r="W15" s="76" t="s">
        <v>157</v>
      </c>
    </row>
    <row r="16" spans="2:23">
      <c r="B16" s="3" t="s">
        <v>74</v>
      </c>
      <c r="C16" s="4"/>
      <c r="D16" s="266">
        <v>6.5302495009434267</v>
      </c>
      <c r="E16" s="267">
        <v>7.0385647927022843</v>
      </c>
      <c r="F16" s="267">
        <v>7.5</v>
      </c>
      <c r="G16" s="268" t="s">
        <v>157</v>
      </c>
      <c r="H16" s="269">
        <v>7.6182196184304773</v>
      </c>
      <c r="I16" s="266">
        <v>10.058210792079294</v>
      </c>
      <c r="J16" s="267">
        <v>8.9028517361265713</v>
      </c>
      <c r="K16" s="267">
        <v>6</v>
      </c>
      <c r="L16" s="268" t="s">
        <v>157</v>
      </c>
      <c r="M16" s="269">
        <v>11.384926810767105</v>
      </c>
      <c r="N16" s="266">
        <v>9.4041610488137621</v>
      </c>
      <c r="O16" s="267">
        <v>7.7631418381315376</v>
      </c>
      <c r="P16" s="267">
        <v>9.4</v>
      </c>
      <c r="Q16" s="268" t="s">
        <v>157</v>
      </c>
      <c r="R16" s="269">
        <v>9.1844243526957747</v>
      </c>
      <c r="S16" s="5">
        <v>6.5612333591772227</v>
      </c>
      <c r="T16" s="5">
        <v>6.8304208054024151</v>
      </c>
      <c r="U16" s="5" t="s">
        <v>157</v>
      </c>
      <c r="V16" s="75" t="s">
        <v>157</v>
      </c>
      <c r="W16" s="76" t="s">
        <v>157</v>
      </c>
    </row>
    <row r="17" spans="1:23" ht="3.75" customHeight="1">
      <c r="B17" s="3"/>
      <c r="C17" s="4"/>
      <c r="D17" s="266"/>
      <c r="E17" s="267"/>
      <c r="F17" s="267"/>
      <c r="G17" s="268"/>
      <c r="H17" s="269"/>
      <c r="I17" s="266"/>
      <c r="J17" s="267"/>
      <c r="K17" s="267"/>
      <c r="L17" s="268"/>
      <c r="M17" s="269"/>
      <c r="N17" s="266"/>
      <c r="O17" s="267"/>
      <c r="P17" s="267"/>
      <c r="Q17" s="268"/>
      <c r="R17" s="269"/>
      <c r="S17" s="226"/>
      <c r="T17" s="5"/>
      <c r="U17" s="5"/>
      <c r="V17" s="75"/>
      <c r="W17" s="76"/>
    </row>
    <row r="18" spans="1:23">
      <c r="B18" s="3" t="s">
        <v>54</v>
      </c>
      <c r="C18" s="4"/>
      <c r="D18" s="266">
        <v>-3.2903547317610431</v>
      </c>
      <c r="E18" s="267">
        <v>-4.9741223836483845</v>
      </c>
      <c r="F18" s="267">
        <v>-4.2153251999999997</v>
      </c>
      <c r="G18" s="268">
        <v>-4.0119999999999996</v>
      </c>
      <c r="H18" s="269">
        <v>-3.44492784592599</v>
      </c>
      <c r="I18" s="266">
        <v>-6.110857208411403</v>
      </c>
      <c r="J18" s="267">
        <v>-6.435567125933626</v>
      </c>
      <c r="K18" s="267">
        <v>-5.8204232999999999</v>
      </c>
      <c r="L18" s="268">
        <v>-4.2439999999999998</v>
      </c>
      <c r="M18" s="269">
        <v>-4.9562547998805799</v>
      </c>
      <c r="N18" s="266">
        <v>-6.5718592626002197</v>
      </c>
      <c r="O18" s="267">
        <v>-3.44</v>
      </c>
      <c r="P18" s="267" t="s">
        <v>157</v>
      </c>
      <c r="Q18" s="268">
        <v>-3.7450000000000001</v>
      </c>
      <c r="R18" s="269" t="s">
        <v>157</v>
      </c>
      <c r="S18" s="226">
        <v>-4.907524017108809</v>
      </c>
      <c r="T18" s="5">
        <v>-2.74</v>
      </c>
      <c r="U18" s="5">
        <v>0</v>
      </c>
      <c r="V18" s="75">
        <v>-3.3380000000000001</v>
      </c>
      <c r="W18" s="76">
        <v>0</v>
      </c>
    </row>
    <row r="19" spans="1:23">
      <c r="B19" s="3" t="s">
        <v>73</v>
      </c>
      <c r="C19" s="4"/>
      <c r="D19" s="266">
        <v>58.799147158784947</v>
      </c>
      <c r="E19" s="267">
        <v>59.757151950091135</v>
      </c>
      <c r="F19" s="267">
        <v>59.5869</v>
      </c>
      <c r="G19" s="268">
        <v>60.508000000000003</v>
      </c>
      <c r="H19" s="269">
        <v>61.375496301950101</v>
      </c>
      <c r="I19" s="266">
        <v>58.878006440620908</v>
      </c>
      <c r="J19" s="267">
        <v>58.962328309789349</v>
      </c>
      <c r="K19" s="267">
        <v>57.367600000000003</v>
      </c>
      <c r="L19" s="268">
        <v>57.41</v>
      </c>
      <c r="M19" s="269">
        <v>60.672338059606098</v>
      </c>
      <c r="N19" s="266">
        <v>59.72458624271021</v>
      </c>
      <c r="O19" s="267">
        <v>59.414377894091551</v>
      </c>
      <c r="P19" s="267" t="s">
        <v>157</v>
      </c>
      <c r="Q19" s="268">
        <v>56.235999999999997</v>
      </c>
      <c r="R19" s="269" t="s">
        <v>157</v>
      </c>
      <c r="S19" s="226">
        <v>59.903501502696898</v>
      </c>
      <c r="T19" s="5">
        <v>58.988097729603496</v>
      </c>
      <c r="U19" s="5">
        <v>0</v>
      </c>
      <c r="V19" s="75">
        <v>54.393000000000001</v>
      </c>
      <c r="W19" s="76">
        <v>0</v>
      </c>
    </row>
    <row r="20" spans="1:23" ht="3.75" customHeight="1">
      <c r="B20" s="3"/>
      <c r="C20" s="4"/>
      <c r="D20" s="266"/>
      <c r="E20" s="267"/>
      <c r="F20" s="267"/>
      <c r="G20" s="268"/>
      <c r="H20" s="269"/>
      <c r="I20" s="266"/>
      <c r="J20" s="267"/>
      <c r="K20" s="267"/>
      <c r="L20" s="268"/>
      <c r="M20" s="269"/>
      <c r="N20" s="266"/>
      <c r="O20" s="267"/>
      <c r="P20" s="267"/>
      <c r="Q20" s="268"/>
      <c r="R20" s="269"/>
      <c r="S20" s="226"/>
      <c r="T20" s="5"/>
      <c r="U20" s="5"/>
      <c r="V20" s="75"/>
      <c r="W20" s="76"/>
    </row>
    <row r="21" spans="1:23" ht="15" thickBot="1">
      <c r="B21" s="77" t="s">
        <v>55</v>
      </c>
      <c r="C21" s="78"/>
      <c r="D21" s="270">
        <f>Súhrn!G49</f>
        <v>-8.1727855916345593</v>
      </c>
      <c r="E21" s="271">
        <v>-4.9450103411553163</v>
      </c>
      <c r="F21" s="271">
        <v>-6.5</v>
      </c>
      <c r="G21" s="272">
        <v>-3.661</v>
      </c>
      <c r="H21" s="273">
        <v>-7.3304452750851041</v>
      </c>
      <c r="I21" s="270">
        <f>Súhrn!H49</f>
        <v>-4.1596688914923723</v>
      </c>
      <c r="J21" s="271">
        <v>-5.468013364484948</v>
      </c>
      <c r="K21" s="271">
        <v>-5.6</v>
      </c>
      <c r="L21" s="272">
        <v>-2.9319999999999999</v>
      </c>
      <c r="M21" s="273">
        <v>-6.9685825745701608</v>
      </c>
      <c r="N21" s="270">
        <f>Súhrn!I49</f>
        <v>-2.2471418540922157</v>
      </c>
      <c r="O21" s="80">
        <v>-4.7382114669249402</v>
      </c>
      <c r="P21" s="271">
        <v>-5.3</v>
      </c>
      <c r="Q21" s="272">
        <v>-1.915</v>
      </c>
      <c r="R21" s="273">
        <v>-6.265448583994079</v>
      </c>
      <c r="S21" s="230">
        <f>Súhrn!J49</f>
        <v>-0.75782759500818619</v>
      </c>
      <c r="T21" s="80">
        <v>-3.9697378920900874</v>
      </c>
      <c r="U21" s="80" t="s">
        <v>157</v>
      </c>
      <c r="V21" s="80">
        <v>-1.3320000000000001</v>
      </c>
      <c r="W21" s="79" t="s">
        <v>157</v>
      </c>
    </row>
    <row r="22" spans="1:23">
      <c r="B22" s="72" t="s">
        <v>158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</row>
    <row r="23" spans="1:23">
      <c r="B23" s="72" t="s">
        <v>84</v>
      </c>
    </row>
    <row r="24" spans="1:23" ht="15">
      <c r="A24" s="68"/>
      <c r="B24" s="72" t="s">
        <v>204</v>
      </c>
      <c r="C24" s="281"/>
      <c r="D24" s="82"/>
      <c r="E24" s="82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S24" s="68"/>
      <c r="T24" s="68"/>
      <c r="U24" s="68"/>
    </row>
    <row r="25" spans="1:23" ht="15">
      <c r="B25" s="72" t="s">
        <v>202</v>
      </c>
      <c r="C25" s="282"/>
    </row>
    <row r="26" spans="1:23" ht="15">
      <c r="B26" s="11" t="s">
        <v>201</v>
      </c>
      <c r="C26" s="281"/>
    </row>
    <row r="27" spans="1:23" ht="15">
      <c r="B27" s="72" t="s">
        <v>199</v>
      </c>
      <c r="C27" s="281"/>
    </row>
    <row r="28" spans="1:23" ht="15">
      <c r="B28" s="264" t="s">
        <v>200</v>
      </c>
      <c r="C28" s="281"/>
    </row>
    <row r="35" spans="3:23">
      <c r="C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</row>
    <row r="36" spans="3:23">
      <c r="C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</row>
    <row r="37" spans="3:23">
      <c r="C37" s="81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</row>
    <row r="38" spans="3:23">
      <c r="C38" s="81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spans="3:23">
      <c r="C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</row>
    <row r="40" spans="3:23">
      <c r="C40" s="81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</row>
    <row r="41" spans="3:23">
      <c r="C41" s="81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</row>
  </sheetData>
  <mergeCells count="5">
    <mergeCell ref="D2:H2"/>
    <mergeCell ref="B2:C3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Súhrn</vt:lpstr>
      <vt:lpstr>HDP</vt:lpstr>
      <vt:lpstr>Inflácia</vt:lpstr>
      <vt:lpstr>Trh práce</vt:lpstr>
      <vt:lpstr>Obchodná a platobná bilancia</vt:lpstr>
      <vt:lpstr>Sektor_verejnej_správy</vt:lpstr>
      <vt:lpstr>Porovnanie predikcií</vt:lpstr>
      <vt:lpstr>HDP!Print_Area</vt:lpstr>
      <vt:lpstr>Inflácia!Print_Area</vt:lpstr>
      <vt:lpstr>'Porovnanie predikcií'!Print_Area</vt:lpstr>
      <vt:lpstr>Súhrn!Print_Area</vt:lpstr>
      <vt:lpstr>'Trh práce'!Print_Area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2023-06-30T06:28:08Z</dcterms:modified>
</cp:coreProperties>
</file>