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3BC2A8A1-1022-44A8-8AF0-E064D6A58D46}" xr6:coauthVersionLast="47" xr6:coauthVersionMax="47" xr10:uidLastSave="{00000000-0000-0000-0000-000000000000}"/>
  <bookViews>
    <workbookView xWindow="-108" yWindow="-108" windowWidth="23256" windowHeight="13896" xr2:uid="{38759268-7E68-44ED-A8F2-C4994E647598}"/>
  </bookViews>
  <sheets>
    <sheet name="QBOP_2023" sheetId="1" r:id="rId1"/>
  </sheets>
  <definedNames>
    <definedName name="_xlnm._FilterDatabase" localSheetId="0" hidden="1">QBOP_2023!$A$6:$BC$92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K67" i="1" s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M61" i="1" s="1"/>
  <c r="L62" i="1"/>
  <c r="N62" i="1" s="1"/>
  <c r="J62" i="1"/>
  <c r="J61" i="1" s="1"/>
  <c r="I62" i="1"/>
  <c r="G62" i="1"/>
  <c r="F62" i="1"/>
  <c r="D62" i="1"/>
  <c r="C62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H51" i="1" s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G46" i="1"/>
  <c r="F46" i="1"/>
  <c r="H46" i="1" s="1"/>
  <c r="D46" i="1"/>
  <c r="C46" i="1"/>
  <c r="N42" i="1"/>
  <c r="K42" i="1"/>
  <c r="H42" i="1"/>
  <c r="E42" i="1"/>
  <c r="N41" i="1"/>
  <c r="K41" i="1"/>
  <c r="H41" i="1"/>
  <c r="E41" i="1"/>
  <c r="M40" i="1"/>
  <c r="L40" i="1"/>
  <c r="J40" i="1"/>
  <c r="I40" i="1"/>
  <c r="K40" i="1" s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J37" i="1"/>
  <c r="I37" i="1"/>
  <c r="K37" i="1" s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H29" i="1" s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J25" i="1"/>
  <c r="I25" i="1"/>
  <c r="G25" i="1"/>
  <c r="F25" i="1"/>
  <c r="H25" i="1" s="1"/>
  <c r="D25" i="1"/>
  <c r="C25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K8" i="1" s="1"/>
  <c r="G8" i="1"/>
  <c r="F8" i="1"/>
  <c r="D8" i="1"/>
  <c r="C8" i="1"/>
  <c r="N7" i="1"/>
  <c r="K7" i="1"/>
  <c r="H7" i="1"/>
  <c r="E7" i="1"/>
  <c r="E67" i="1" l="1"/>
  <c r="C61" i="1"/>
  <c r="N8" i="1"/>
  <c r="N67" i="1"/>
  <c r="N77" i="1"/>
  <c r="M45" i="1"/>
  <c r="J24" i="1"/>
  <c r="J22" i="1" s="1"/>
  <c r="J6" i="1" s="1"/>
  <c r="F61" i="1"/>
  <c r="L45" i="1"/>
  <c r="N45" i="1" s="1"/>
  <c r="G24" i="1"/>
  <c r="G22" i="1" s="1"/>
  <c r="G6" i="1" s="1"/>
  <c r="K51" i="1"/>
  <c r="D61" i="1"/>
  <c r="E61" i="1" s="1"/>
  <c r="K62" i="1"/>
  <c r="I45" i="1"/>
  <c r="E37" i="1"/>
  <c r="L24" i="1"/>
  <c r="L22" i="1" s="1"/>
  <c r="D45" i="1"/>
  <c r="M24" i="1"/>
  <c r="N24" i="1" s="1"/>
  <c r="D24" i="1"/>
  <c r="D22" i="1" s="1"/>
  <c r="D6" i="1" s="1"/>
  <c r="K56" i="1"/>
  <c r="N34" i="1"/>
  <c r="K29" i="1"/>
  <c r="N37" i="1"/>
  <c r="N56" i="1"/>
  <c r="H8" i="1"/>
  <c r="M44" i="1"/>
  <c r="H67" i="1"/>
  <c r="N29" i="1"/>
  <c r="E46" i="1"/>
  <c r="H37" i="1"/>
  <c r="E62" i="1"/>
  <c r="H62" i="1"/>
  <c r="H40" i="1"/>
  <c r="E25" i="1"/>
  <c r="N40" i="1"/>
  <c r="K34" i="1"/>
  <c r="G45" i="1"/>
  <c r="N51" i="1"/>
  <c r="K25" i="1"/>
  <c r="H34" i="1"/>
  <c r="J45" i="1"/>
  <c r="J44" i="1" s="1"/>
  <c r="E77" i="1"/>
  <c r="L6" i="1"/>
  <c r="N46" i="1"/>
  <c r="E8" i="1"/>
  <c r="I24" i="1"/>
  <c r="N25" i="1"/>
  <c r="C45" i="1"/>
  <c r="F45" i="1"/>
  <c r="G61" i="1"/>
  <c r="G44" i="1" s="1"/>
  <c r="C24" i="1"/>
  <c r="I61" i="1"/>
  <c r="K46" i="1"/>
  <c r="F24" i="1"/>
  <c r="L61" i="1"/>
  <c r="N61" i="1" s="1"/>
  <c r="D44" i="1" l="1"/>
  <c r="M22" i="1"/>
  <c r="M6" i="1" s="1"/>
  <c r="K45" i="1"/>
  <c r="H61" i="1"/>
  <c r="K61" i="1"/>
  <c r="I44" i="1"/>
  <c r="K44" i="1" s="1"/>
  <c r="E24" i="1"/>
  <c r="C22" i="1"/>
  <c r="N22" i="1"/>
  <c r="E45" i="1"/>
  <c r="C44" i="1"/>
  <c r="E44" i="1" s="1"/>
  <c r="N6" i="1"/>
  <c r="F22" i="1"/>
  <c r="H24" i="1"/>
  <c r="H45" i="1"/>
  <c r="F44" i="1"/>
  <c r="H44" i="1" s="1"/>
  <c r="L44" i="1"/>
  <c r="N44" i="1" s="1"/>
  <c r="K24" i="1"/>
  <c r="I22" i="1"/>
  <c r="N92" i="1" l="1"/>
  <c r="H22" i="1"/>
  <c r="F6" i="1"/>
  <c r="H6" i="1" s="1"/>
  <c r="H92" i="1" s="1"/>
  <c r="E22" i="1"/>
  <c r="C6" i="1"/>
  <c r="E6" i="1" s="1"/>
  <c r="E92" i="1" s="1"/>
  <c r="I6" i="1"/>
  <c r="K6" i="1" s="1"/>
  <c r="K92" i="1" s="1"/>
  <c r="K2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<sst xmlns="http://schemas.openxmlformats.org/spreadsheetml/2006/main" count="200" uniqueCount="145">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</sst>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Aptos Narrow"/>
      <family val="2"/>
      <charset val="238"/>
      <scheme val="minor"/>
    </font>
    <font>
      <b/>
      <sz val="2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0"/>
      <name val="Arial"/>
      <family val="2"/>
    </font>
    <font>
      <sz val="12"/>
      <name val="Aptos Narrow"/>
      <family val="2"/>
      <charset val="238"/>
      <scheme val="minor"/>
    </font>
    <font>
      <u/>
      <sz val="14"/>
      <name val="Aptos Narrow"/>
      <family val="2"/>
      <charset val="238"/>
      <scheme val="minor"/>
    </font>
    <font>
      <i/>
      <sz val="14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82733330-F463-4A09-B808-D03083256CBB}"/>
    <cellStyle name="Normal 7" xfId="1" xr:uid="{8A0798DC-E748-4D71-837F-75D35ACEB03E}"/>
    <cellStyle name="Normal_Booklet 2011_euro17_WGES_2011_280" xfId="2" xr:uid="{B4C47B84-A046-4EA5-A656-F39903EE7E94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2A59-C6F9-4CD9-B3C3-C2F13573455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9.332031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2023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4" t="s">
        <v>9</v>
      </c>
      <c r="B6" s="15" t="s">
        <v>10</v>
      </c>
      <c r="C6" s="16">
        <f>+C7+C8+C22+C37</f>
        <v>30447.760363223762</v>
      </c>
      <c r="D6" s="16">
        <f>+D7+D8+D22+D37</f>
        <v>31302.630910435073</v>
      </c>
      <c r="E6" s="16">
        <f>+C6-D6</f>
        <v>-854.87054721131062</v>
      </c>
      <c r="F6" s="16">
        <f>+F7+F8+F22+F37</f>
        <v>60709.441568065209</v>
      </c>
      <c r="G6" s="16">
        <f>+G7+G8+G22+G37</f>
        <v>61932.594190628501</v>
      </c>
      <c r="H6" s="16">
        <f>+F6-G6</f>
        <v>-1223.1526225632915</v>
      </c>
      <c r="I6" s="16">
        <f>+I7+I8+I22+I37</f>
        <v>89106.975760837129</v>
      </c>
      <c r="J6" s="16">
        <f>+J7+J8+J22+J37</f>
        <v>91239.983600373133</v>
      </c>
      <c r="K6" s="16">
        <f>+I6-J6</f>
        <v>-2133.0078395360033</v>
      </c>
      <c r="L6" s="16">
        <f>+L7+L8+L22+L37</f>
        <v>119121.42428365683</v>
      </c>
      <c r="M6" s="16">
        <f>+M7+M8+M22+M37</f>
        <v>122857.55409417824</v>
      </c>
      <c r="N6" s="16">
        <f>+L6-M6</f>
        <v>-3736.1298105214082</v>
      </c>
    </row>
    <row r="7" spans="1:14" ht="18.75" customHeight="1" x14ac:dyDescent="0.3">
      <c r="A7" s="17" t="s">
        <v>11</v>
      </c>
      <c r="B7" s="18" t="s">
        <v>12</v>
      </c>
      <c r="C7" s="19">
        <v>26046.817547000006</v>
      </c>
      <c r="D7" s="19">
        <v>26071.037174000001</v>
      </c>
      <c r="E7" s="16">
        <f t="shared" ref="E7:E69" si="0">+C7-D7</f>
        <v>-24.219626999994944</v>
      </c>
      <c r="F7" s="19">
        <v>51678.375804000003</v>
      </c>
      <c r="G7" s="19">
        <v>51090.18778</v>
      </c>
      <c r="H7" s="16">
        <f t="shared" ref="H7:H42" si="1">+F7-G7</f>
        <v>588.18802400000277</v>
      </c>
      <c r="I7" s="19">
        <v>75336.082548999999</v>
      </c>
      <c r="J7" s="19">
        <v>74295.736782999986</v>
      </c>
      <c r="K7" s="16">
        <f t="shared" ref="K7:K42" si="2">+I7-J7</f>
        <v>1040.3457660000131</v>
      </c>
      <c r="L7" s="19">
        <v>100519.81869</v>
      </c>
      <c r="M7" s="19">
        <v>99656.971438999986</v>
      </c>
      <c r="N7" s="16">
        <f t="shared" ref="N7:N42" si="3">+L7-M7</f>
        <v>862.84725100001378</v>
      </c>
    </row>
    <row r="8" spans="1:14" ht="18.75" customHeight="1" x14ac:dyDescent="0.3">
      <c r="A8" s="17" t="s">
        <v>13</v>
      </c>
      <c r="B8" s="18" t="s">
        <v>14</v>
      </c>
      <c r="C8" s="16">
        <f>SUM(C9:C21)</f>
        <v>2844.8336083539998</v>
      </c>
      <c r="D8" s="16">
        <f>SUM(D9:D21)</f>
        <v>2547.948272932952</v>
      </c>
      <c r="E8" s="16">
        <f t="shared" si="0"/>
        <v>296.88533542104778</v>
      </c>
      <c r="F8" s="16">
        <f>SUM(F9:F21)</f>
        <v>5871.2399154280001</v>
      </c>
      <c r="G8" s="16">
        <f>SUM(G9:G21)</f>
        <v>5173.2558823387235</v>
      </c>
      <c r="H8" s="16">
        <f t="shared" si="1"/>
        <v>697.98403308927664</v>
      </c>
      <c r="I8" s="16">
        <f>SUM(I9:I21)</f>
        <v>9098.6970277020009</v>
      </c>
      <c r="J8" s="16">
        <f>SUM(J9:J21)</f>
        <v>8250.4204153640439</v>
      </c>
      <c r="K8" s="16">
        <f t="shared" si="2"/>
        <v>848.27661233795698</v>
      </c>
      <c r="L8" s="16">
        <f>SUM(L9:L21)</f>
        <v>12356.186448108594</v>
      </c>
      <c r="M8" s="16">
        <f>SUM(M9:M21)</f>
        <v>11414.825300975332</v>
      </c>
      <c r="N8" s="16">
        <f t="shared" si="3"/>
        <v>941.36114713326242</v>
      </c>
    </row>
    <row r="9" spans="1:14" ht="18.75" customHeight="1" x14ac:dyDescent="0.35">
      <c r="A9" s="17" t="s">
        <v>15</v>
      </c>
      <c r="B9" s="20" t="s">
        <v>16</v>
      </c>
      <c r="C9" s="19">
        <v>283.86266200000011</v>
      </c>
      <c r="D9" s="19">
        <v>5.3480359999999987</v>
      </c>
      <c r="E9" s="16">
        <f t="shared" si="0"/>
        <v>278.51462600000013</v>
      </c>
      <c r="F9" s="19">
        <v>679.42888900000003</v>
      </c>
      <c r="G9" s="19">
        <v>2.7760169999999986</v>
      </c>
      <c r="H9" s="16">
        <f t="shared" si="1"/>
        <v>676.652872</v>
      </c>
      <c r="I9" s="19">
        <v>928.1318940000001</v>
      </c>
      <c r="J9" s="19">
        <v>21.810568</v>
      </c>
      <c r="K9" s="16">
        <f t="shared" si="2"/>
        <v>906.32132600000011</v>
      </c>
      <c r="L9" s="19">
        <v>1225.6026630000001</v>
      </c>
      <c r="M9" s="19">
        <v>51.047594000000004</v>
      </c>
      <c r="N9" s="16">
        <f t="shared" si="3"/>
        <v>1174.555069</v>
      </c>
    </row>
    <row r="10" spans="1:14" ht="18.75" customHeight="1" x14ac:dyDescent="0.35">
      <c r="A10" s="17" t="s">
        <v>17</v>
      </c>
      <c r="B10" s="20" t="s">
        <v>18</v>
      </c>
      <c r="C10" s="19">
        <v>76.811874809000059</v>
      </c>
      <c r="D10" s="19">
        <v>50.47915754715001</v>
      </c>
      <c r="E10" s="16">
        <f t="shared" si="0"/>
        <v>26.33271726185005</v>
      </c>
      <c r="F10" s="19">
        <v>147.57474961800008</v>
      </c>
      <c r="G10" s="19">
        <v>111.19731509430001</v>
      </c>
      <c r="H10" s="16">
        <f t="shared" si="1"/>
        <v>36.377434523700074</v>
      </c>
      <c r="I10" s="19">
        <v>223.14662442700012</v>
      </c>
      <c r="J10" s="19">
        <v>176.73547264145</v>
      </c>
      <c r="K10" s="16">
        <f t="shared" si="2"/>
        <v>46.411151785550118</v>
      </c>
      <c r="L10" s="19">
        <v>312.91139373370817</v>
      </c>
      <c r="M10" s="19">
        <v>246.87406087902403</v>
      </c>
      <c r="N10" s="16">
        <f t="shared" si="3"/>
        <v>66.037332854684138</v>
      </c>
    </row>
    <row r="11" spans="1:14" ht="18.75" customHeight="1" x14ac:dyDescent="0.35">
      <c r="A11" s="17" t="s">
        <v>19</v>
      </c>
      <c r="B11" s="20" t="s">
        <v>20</v>
      </c>
      <c r="C11" s="19">
        <v>921.00692764049984</v>
      </c>
      <c r="D11" s="19">
        <v>877.62575172619972</v>
      </c>
      <c r="E11" s="16">
        <f t="shared" si="0"/>
        <v>43.381175914300115</v>
      </c>
      <c r="F11" s="19">
        <v>1817.4138552809998</v>
      </c>
      <c r="G11" s="19">
        <v>1731.6015034523994</v>
      </c>
      <c r="H11" s="16">
        <f t="shared" si="1"/>
        <v>85.812351828600413</v>
      </c>
      <c r="I11" s="19">
        <v>2762.2157829215002</v>
      </c>
      <c r="J11" s="19">
        <v>2567.4562551785993</v>
      </c>
      <c r="K11" s="16">
        <f t="shared" si="2"/>
        <v>194.7595277429009</v>
      </c>
      <c r="L11" s="19">
        <v>3738.6047056936859</v>
      </c>
      <c r="M11" s="19">
        <v>3538.848872714856</v>
      </c>
      <c r="N11" s="16">
        <f t="shared" si="3"/>
        <v>199.75583297882986</v>
      </c>
    </row>
    <row r="12" spans="1:14" ht="18.75" customHeight="1" x14ac:dyDescent="0.35">
      <c r="A12" s="17" t="s">
        <v>21</v>
      </c>
      <c r="B12" s="20" t="s">
        <v>22</v>
      </c>
      <c r="C12" s="19">
        <v>267.8</v>
      </c>
      <c r="D12" s="19">
        <v>342.9</v>
      </c>
      <c r="E12" s="16">
        <f t="shared" si="0"/>
        <v>-75.099999999999966</v>
      </c>
      <c r="F12" s="19">
        <v>578.90000000000009</v>
      </c>
      <c r="G12" s="19">
        <v>763.59999999999991</v>
      </c>
      <c r="H12" s="16">
        <f t="shared" si="1"/>
        <v>-184.69999999999982</v>
      </c>
      <c r="I12" s="19">
        <v>1165.2</v>
      </c>
      <c r="J12" s="19">
        <v>1653.6999999999998</v>
      </c>
      <c r="K12" s="16">
        <f t="shared" si="2"/>
        <v>-488.49999999999977</v>
      </c>
      <c r="L12" s="19">
        <v>1480.1</v>
      </c>
      <c r="M12" s="19">
        <v>2147.3999999999996</v>
      </c>
      <c r="N12" s="16">
        <f t="shared" si="3"/>
        <v>-667.29999999999973</v>
      </c>
    </row>
    <row r="13" spans="1:14" ht="18.75" customHeight="1" x14ac:dyDescent="0.35">
      <c r="A13" s="17" t="s">
        <v>23</v>
      </c>
      <c r="B13" s="20" t="s">
        <v>24</v>
      </c>
      <c r="C13" s="19">
        <v>33.889000000000003</v>
      </c>
      <c r="D13" s="19">
        <v>23.204000000000001</v>
      </c>
      <c r="E13" s="16">
        <f t="shared" si="0"/>
        <v>10.685000000000002</v>
      </c>
      <c r="F13" s="19">
        <v>74.041000000000011</v>
      </c>
      <c r="G13" s="19">
        <v>56.145000000000003</v>
      </c>
      <c r="H13" s="16">
        <f t="shared" si="1"/>
        <v>17.896000000000008</v>
      </c>
      <c r="I13" s="19">
        <v>109.67400000000002</v>
      </c>
      <c r="J13" s="19">
        <v>98.866000000000028</v>
      </c>
      <c r="K13" s="16">
        <f t="shared" si="2"/>
        <v>10.807999999999993</v>
      </c>
      <c r="L13" s="19">
        <v>162.81300000000002</v>
      </c>
      <c r="M13" s="19">
        <v>132.38200000000003</v>
      </c>
      <c r="N13" s="16">
        <f t="shared" si="3"/>
        <v>30.430999999999983</v>
      </c>
    </row>
    <row r="14" spans="1:14" ht="18.75" customHeight="1" x14ac:dyDescent="0.35">
      <c r="A14" s="17" t="s">
        <v>25</v>
      </c>
      <c r="B14" s="20" t="s">
        <v>26</v>
      </c>
      <c r="C14" s="19">
        <v>19.596459079999995</v>
      </c>
      <c r="D14" s="19">
        <v>39.125982499999992</v>
      </c>
      <c r="E14" s="16">
        <f t="shared" si="0"/>
        <v>-19.529523419999997</v>
      </c>
      <c r="F14" s="19">
        <v>35.125159080000003</v>
      </c>
      <c r="G14" s="19">
        <v>79.967732499999997</v>
      </c>
      <c r="H14" s="16">
        <f t="shared" si="1"/>
        <v>-44.842573419999994</v>
      </c>
      <c r="I14" s="19">
        <v>50.241559080000002</v>
      </c>
      <c r="J14" s="19">
        <v>140.34911249999999</v>
      </c>
      <c r="K14" s="16">
        <f t="shared" si="2"/>
        <v>-90.107553419999988</v>
      </c>
      <c r="L14" s="19">
        <v>66.916685325305011</v>
      </c>
      <c r="M14" s="19">
        <v>195.11080149999998</v>
      </c>
      <c r="N14" s="16">
        <f t="shared" si="3"/>
        <v>-128.19411617469495</v>
      </c>
    </row>
    <row r="15" spans="1:14" ht="18.75" customHeight="1" x14ac:dyDescent="0.35">
      <c r="A15" s="17" t="s">
        <v>27</v>
      </c>
      <c r="B15" s="20" t="s">
        <v>28</v>
      </c>
      <c r="C15" s="19">
        <v>73.841829999999945</v>
      </c>
      <c r="D15" s="19">
        <v>66.187048197452668</v>
      </c>
      <c r="E15" s="16">
        <f t="shared" si="0"/>
        <v>7.6547818025472765</v>
      </c>
      <c r="F15" s="19">
        <v>150.14557279999991</v>
      </c>
      <c r="G15" s="19">
        <v>138.62072036772514</v>
      </c>
      <c r="H15" s="16">
        <f t="shared" si="1"/>
        <v>11.52485243227477</v>
      </c>
      <c r="I15" s="19">
        <v>235.86462279999995</v>
      </c>
      <c r="J15" s="19">
        <v>221.73211615754585</v>
      </c>
      <c r="K15" s="16">
        <f t="shared" si="2"/>
        <v>14.132506642454103</v>
      </c>
      <c r="L15" s="19">
        <v>318.26167279999993</v>
      </c>
      <c r="M15" s="19">
        <v>306.45276226404337</v>
      </c>
      <c r="N15" s="16">
        <f t="shared" si="3"/>
        <v>11.808910535956556</v>
      </c>
    </row>
    <row r="16" spans="1:14" ht="18.75" customHeight="1" x14ac:dyDescent="0.35">
      <c r="A16" s="17" t="s">
        <v>29</v>
      </c>
      <c r="B16" s="20" t="s">
        <v>30</v>
      </c>
      <c r="C16" s="19">
        <v>9.7340000000000018</v>
      </c>
      <c r="D16" s="19">
        <v>188.35586224059998</v>
      </c>
      <c r="E16" s="16">
        <f t="shared" si="0"/>
        <v>-178.62186224059997</v>
      </c>
      <c r="F16" s="19">
        <v>23.691000000000003</v>
      </c>
      <c r="G16" s="19">
        <v>384.43772448120001</v>
      </c>
      <c r="H16" s="16">
        <f t="shared" si="1"/>
        <v>-360.74672448119998</v>
      </c>
      <c r="I16" s="19">
        <v>39.585000000000001</v>
      </c>
      <c r="J16" s="19">
        <v>569.12758672180007</v>
      </c>
      <c r="K16" s="16">
        <f t="shared" si="2"/>
        <v>-529.54258672180003</v>
      </c>
      <c r="L16" s="19">
        <v>73.001000000000005</v>
      </c>
      <c r="M16" s="19">
        <v>799.52405251712855</v>
      </c>
      <c r="N16" s="16">
        <f t="shared" si="3"/>
        <v>-726.52305251712858</v>
      </c>
    </row>
    <row r="17" spans="1:14" ht="18.75" customHeight="1" x14ac:dyDescent="0.35">
      <c r="A17" s="17" t="s">
        <v>31</v>
      </c>
      <c r="B17" s="20" t="s">
        <v>32</v>
      </c>
      <c r="C17" s="19">
        <v>473.41246012799991</v>
      </c>
      <c r="D17" s="19">
        <v>325.89600501445017</v>
      </c>
      <c r="E17" s="16">
        <f t="shared" si="0"/>
        <v>147.51645511354974</v>
      </c>
      <c r="F17" s="19">
        <v>964.59592025599977</v>
      </c>
      <c r="G17" s="19">
        <v>638.54101002890025</v>
      </c>
      <c r="H17" s="16">
        <f t="shared" si="1"/>
        <v>326.05491022709953</v>
      </c>
      <c r="I17" s="19">
        <v>1443.5543803839996</v>
      </c>
      <c r="J17" s="19">
        <v>943.84701504335021</v>
      </c>
      <c r="K17" s="16">
        <f t="shared" si="2"/>
        <v>499.7073653406494</v>
      </c>
      <c r="L17" s="19">
        <v>2003.0864460335351</v>
      </c>
      <c r="M17" s="19">
        <v>1344.1151477459484</v>
      </c>
      <c r="N17" s="16">
        <f t="shared" si="3"/>
        <v>658.97129828758671</v>
      </c>
    </row>
    <row r="18" spans="1:14" ht="18.75" customHeight="1" x14ac:dyDescent="0.35">
      <c r="A18" s="17" t="s">
        <v>33</v>
      </c>
      <c r="B18" s="20" t="s">
        <v>34</v>
      </c>
      <c r="C18" s="19">
        <v>677.17239469650019</v>
      </c>
      <c r="D18" s="19">
        <v>608.61242970710009</v>
      </c>
      <c r="E18" s="16">
        <f t="shared" si="0"/>
        <v>68.5599649894001</v>
      </c>
      <c r="F18" s="19">
        <v>1371.5337693930003</v>
      </c>
      <c r="G18" s="19">
        <v>1228.2038594142</v>
      </c>
      <c r="H18" s="16">
        <f t="shared" si="1"/>
        <v>143.32990997880029</v>
      </c>
      <c r="I18" s="19">
        <v>2093.2971640895003</v>
      </c>
      <c r="J18" s="19">
        <v>1802.3612891212997</v>
      </c>
      <c r="K18" s="16">
        <f t="shared" si="2"/>
        <v>290.93587496820055</v>
      </c>
      <c r="L18" s="19">
        <v>2908.6868815223579</v>
      </c>
      <c r="M18" s="19">
        <v>2581.8610093543302</v>
      </c>
      <c r="N18" s="16">
        <f t="shared" si="3"/>
        <v>326.82587216802767</v>
      </c>
    </row>
    <row r="19" spans="1:14" ht="18.75" customHeight="1" x14ac:dyDescent="0.35">
      <c r="A19" s="17" t="s">
        <v>35</v>
      </c>
      <c r="B19" s="21" t="s">
        <v>36</v>
      </c>
      <c r="C19" s="19">
        <v>6.056</v>
      </c>
      <c r="D19" s="19">
        <v>19.774000000000001</v>
      </c>
      <c r="E19" s="16">
        <f t="shared" si="0"/>
        <v>-13.718</v>
      </c>
      <c r="F19" s="19">
        <v>14.969999999999999</v>
      </c>
      <c r="G19" s="19">
        <v>37.1</v>
      </c>
      <c r="H19" s="16">
        <f t="shared" si="1"/>
        <v>-22.130000000000003</v>
      </c>
      <c r="I19" s="19">
        <v>22.271000000000001</v>
      </c>
      <c r="J19" s="19">
        <v>52.454999999999998</v>
      </c>
      <c r="K19" s="16">
        <f t="shared" si="2"/>
        <v>-30.183999999999997</v>
      </c>
      <c r="L19" s="19">
        <v>29.333999999999996</v>
      </c>
      <c r="M19" s="19">
        <v>68.332999999999998</v>
      </c>
      <c r="N19" s="16">
        <f t="shared" si="3"/>
        <v>-38.999000000000002</v>
      </c>
    </row>
    <row r="20" spans="1:14" ht="18.75" customHeight="1" x14ac:dyDescent="0.35">
      <c r="A20" s="17" t="s">
        <v>37</v>
      </c>
      <c r="B20" s="21" t="s">
        <v>38</v>
      </c>
      <c r="C20" s="19">
        <v>1.6500000000000004</v>
      </c>
      <c r="D20" s="19">
        <v>0.43999999999999995</v>
      </c>
      <c r="E20" s="16">
        <f t="shared" si="0"/>
        <v>1.2100000000000004</v>
      </c>
      <c r="F20" s="19">
        <v>13.82</v>
      </c>
      <c r="G20" s="19">
        <v>1.0649999999999999</v>
      </c>
      <c r="H20" s="16">
        <f t="shared" si="1"/>
        <v>12.755000000000001</v>
      </c>
      <c r="I20" s="19">
        <v>25.515000000000001</v>
      </c>
      <c r="J20" s="19">
        <v>1.98</v>
      </c>
      <c r="K20" s="16">
        <f t="shared" si="2"/>
        <v>23.535</v>
      </c>
      <c r="L20" s="19">
        <v>36.868000000000002</v>
      </c>
      <c r="M20" s="19">
        <v>2.8759999999999999</v>
      </c>
      <c r="N20" s="16">
        <f t="shared" si="3"/>
        <v>33.992000000000004</v>
      </c>
    </row>
    <row r="21" spans="1:14" ht="18.75" customHeight="1" x14ac:dyDescent="0.35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3">
      <c r="A22" s="17" t="s">
        <v>41</v>
      </c>
      <c r="B22" s="22" t="s">
        <v>42</v>
      </c>
      <c r="C22" s="16">
        <f>+C23+C24+C34</f>
        <v>1199.9032598697586</v>
      </c>
      <c r="D22" s="16">
        <f>+D23+D24+D34</f>
        <v>2103.8010825021224</v>
      </c>
      <c r="E22" s="16">
        <f t="shared" si="0"/>
        <v>-903.89782263236384</v>
      </c>
      <c r="F22" s="16">
        <f>+F23+F24+F34</f>
        <v>2296.4263146372109</v>
      </c>
      <c r="G22" s="16">
        <f>+G23+G24+G34</f>
        <v>4410.8943435897754</v>
      </c>
      <c r="H22" s="16">
        <f t="shared" si="1"/>
        <v>-2114.4680289525645</v>
      </c>
      <c r="I22" s="16">
        <f>+I23+I24+I34</f>
        <v>3415.1753921351337</v>
      </c>
      <c r="J22" s="16">
        <f>+J23+J24+J34</f>
        <v>6815.8477853091026</v>
      </c>
      <c r="K22" s="16">
        <f t="shared" si="2"/>
        <v>-3400.6723931739689</v>
      </c>
      <c r="L22" s="16">
        <f>+L23+L24+L34</f>
        <v>4470.5186365482423</v>
      </c>
      <c r="M22" s="16">
        <f>+M23+M24+M34</f>
        <v>9307.4826406629309</v>
      </c>
      <c r="N22" s="16">
        <f t="shared" si="3"/>
        <v>-4836.9640041146886</v>
      </c>
    </row>
    <row r="23" spans="1:14" ht="18.75" customHeight="1" x14ac:dyDescent="0.35">
      <c r="A23" s="17" t="s">
        <v>43</v>
      </c>
      <c r="B23" s="21" t="s">
        <v>44</v>
      </c>
      <c r="C23" s="19">
        <v>526.27627499999994</v>
      </c>
      <c r="D23" s="19">
        <v>89.840282999999999</v>
      </c>
      <c r="E23" s="16">
        <f t="shared" si="0"/>
        <v>436.43599199999994</v>
      </c>
      <c r="F23" s="19">
        <v>1063.655424</v>
      </c>
      <c r="G23" s="19">
        <v>181.11066600000001</v>
      </c>
      <c r="H23" s="16">
        <f t="shared" si="1"/>
        <v>882.544758</v>
      </c>
      <c r="I23" s="19">
        <v>1634.3431980000003</v>
      </c>
      <c r="J23" s="19">
        <v>273.041112</v>
      </c>
      <c r="K23" s="16">
        <f t="shared" si="2"/>
        <v>1361.3020860000001</v>
      </c>
      <c r="L23" s="19">
        <v>2220.5750069999999</v>
      </c>
      <c r="M23" s="19">
        <v>366.69502699999998</v>
      </c>
      <c r="N23" s="16">
        <f t="shared" si="3"/>
        <v>1853.8799799999999</v>
      </c>
    </row>
    <row r="24" spans="1:14" ht="18.75" customHeight="1" x14ac:dyDescent="0.35">
      <c r="A24" s="17" t="s">
        <v>45</v>
      </c>
      <c r="B24" s="21" t="s">
        <v>46</v>
      </c>
      <c r="C24" s="16">
        <f>+C25+C29+C32+C33</f>
        <v>381.99379786975868</v>
      </c>
      <c r="D24" s="16">
        <f>+D25+D29+D32+D33</f>
        <v>1971.5697995021226</v>
      </c>
      <c r="E24" s="16">
        <f t="shared" si="0"/>
        <v>-1589.5760016323638</v>
      </c>
      <c r="F24" s="16">
        <f>+F25+F29+F32+F33</f>
        <v>799.11288063721099</v>
      </c>
      <c r="G24" s="16">
        <f>+G25+G29+G32+G33</f>
        <v>4149.0446775897763</v>
      </c>
      <c r="H24" s="16">
        <f t="shared" si="1"/>
        <v>-3349.9317969525655</v>
      </c>
      <c r="I24" s="16">
        <f>+I25+I29+I32+I33</f>
        <v>1230.9892691351338</v>
      </c>
      <c r="J24" s="16">
        <f>+J25+J29+J32+J33</f>
        <v>6424.5186733091032</v>
      </c>
      <c r="K24" s="16">
        <f t="shared" si="2"/>
        <v>-5193.5294041739689</v>
      </c>
      <c r="L24" s="16">
        <f>+L25+L29+L32+L33</f>
        <v>1672.9972085482427</v>
      </c>
      <c r="M24" s="16">
        <f>+M25+M29+M32+M33</f>
        <v>8784.9146136629315</v>
      </c>
      <c r="N24" s="16">
        <f t="shared" si="3"/>
        <v>-7111.9174051146892</v>
      </c>
    </row>
    <row r="25" spans="1:14" ht="18.75" customHeight="1" x14ac:dyDescent="0.35">
      <c r="A25" s="17" t="s">
        <v>47</v>
      </c>
      <c r="B25" s="23" t="s">
        <v>48</v>
      </c>
      <c r="C25" s="16">
        <f>SUM(C26:C28)</f>
        <v>141.54910037500002</v>
      </c>
      <c r="D25" s="16">
        <f>SUM(D26:D28)</f>
        <v>1538.0442787290749</v>
      </c>
      <c r="E25" s="16">
        <f t="shared" si="0"/>
        <v>-1396.4951783540748</v>
      </c>
      <c r="F25" s="16">
        <f>SUM(F26:F28)</f>
        <v>287.77929875000001</v>
      </c>
      <c r="G25" s="16">
        <f>SUM(G26:G28)</f>
        <v>3192.5838974581502</v>
      </c>
      <c r="H25" s="16">
        <f t="shared" si="1"/>
        <v>-2904.80459870815</v>
      </c>
      <c r="I25" s="16">
        <f>SUM(I26:I28)</f>
        <v>437.373846125</v>
      </c>
      <c r="J25" s="16">
        <f>SUM(J26:J28)</f>
        <v>4836.369286187225</v>
      </c>
      <c r="K25" s="16">
        <f t="shared" si="2"/>
        <v>-4398.9954400622246</v>
      </c>
      <c r="L25" s="16">
        <f>SUM(L26:L28)</f>
        <v>597.22392150000007</v>
      </c>
      <c r="M25" s="16">
        <f>SUM(M26:M28)</f>
        <v>6528.7156449163003</v>
      </c>
      <c r="N25" s="16">
        <f t="shared" si="3"/>
        <v>-5931.4917234163004</v>
      </c>
    </row>
    <row r="26" spans="1:14" ht="18.75" customHeight="1" x14ac:dyDescent="0.35">
      <c r="A26" s="17" t="s">
        <v>49</v>
      </c>
      <c r="B26" s="24" t="s">
        <v>50</v>
      </c>
      <c r="C26" s="19">
        <v>26.024999999999999</v>
      </c>
      <c r="D26" s="19">
        <v>1066.236406</v>
      </c>
      <c r="E26" s="16">
        <f t="shared" si="0"/>
        <v>-1040.2114059999999</v>
      </c>
      <c r="F26" s="19">
        <v>96.788999999999987</v>
      </c>
      <c r="G26" s="19">
        <v>3100.0288840000003</v>
      </c>
      <c r="H26" s="16">
        <f t="shared" si="1"/>
        <v>-3003.2398840000005</v>
      </c>
      <c r="I26" s="19">
        <v>196.28799999999998</v>
      </c>
      <c r="J26" s="19">
        <v>3756.8053840000002</v>
      </c>
      <c r="K26" s="16">
        <f t="shared" si="2"/>
        <v>-3560.5173840000002</v>
      </c>
      <c r="L26" s="19">
        <v>275.27100000000002</v>
      </c>
      <c r="M26" s="19">
        <v>5590.9825190000001</v>
      </c>
      <c r="N26" s="16">
        <f t="shared" si="3"/>
        <v>-5315.7115190000004</v>
      </c>
    </row>
    <row r="27" spans="1:14" ht="18.75" customHeight="1" x14ac:dyDescent="0.35">
      <c r="A27" s="17" t="s">
        <v>51</v>
      </c>
      <c r="B27" s="24" t="s">
        <v>52</v>
      </c>
      <c r="C27" s="19">
        <v>69.352043375000022</v>
      </c>
      <c r="D27" s="19">
        <v>356.21187272907503</v>
      </c>
      <c r="E27" s="16">
        <f t="shared" si="0"/>
        <v>-286.85982935407503</v>
      </c>
      <c r="F27" s="19">
        <v>93.70353675000004</v>
      </c>
      <c r="G27" s="19">
        <v>-153.50898654185008</v>
      </c>
      <c r="H27" s="16">
        <f t="shared" si="1"/>
        <v>247.21252329185012</v>
      </c>
      <c r="I27" s="19">
        <v>89.67066012500004</v>
      </c>
      <c r="J27" s="19">
        <v>685.61890218722499</v>
      </c>
      <c r="K27" s="16">
        <f t="shared" si="2"/>
        <v>-595.94824206222495</v>
      </c>
      <c r="L27" s="19">
        <v>105.32843350000006</v>
      </c>
      <c r="M27" s="19">
        <v>372.65012591630011</v>
      </c>
      <c r="N27" s="16">
        <f t="shared" si="3"/>
        <v>-267.32169241630004</v>
      </c>
    </row>
    <row r="28" spans="1:14" ht="18.75" customHeight="1" x14ac:dyDescent="0.3">
      <c r="A28" s="17" t="s">
        <v>53</v>
      </c>
      <c r="B28" s="25" t="s">
        <v>54</v>
      </c>
      <c r="C28" s="19">
        <v>46.172057000000002</v>
      </c>
      <c r="D28" s="19">
        <v>115.596</v>
      </c>
      <c r="E28" s="16">
        <f t="shared" si="0"/>
        <v>-69.423943000000008</v>
      </c>
      <c r="F28" s="19">
        <v>97.286761999999996</v>
      </c>
      <c r="G28" s="19">
        <v>246.06399999999999</v>
      </c>
      <c r="H28" s="16">
        <f t="shared" si="1"/>
        <v>-148.77723800000001</v>
      </c>
      <c r="I28" s="19">
        <v>151.41518599999998</v>
      </c>
      <c r="J28" s="19">
        <v>393.94499999999999</v>
      </c>
      <c r="K28" s="16">
        <f t="shared" si="2"/>
        <v>-242.52981400000002</v>
      </c>
      <c r="L28" s="19">
        <v>216.62448799999999</v>
      </c>
      <c r="M28" s="19">
        <v>565.08299999999997</v>
      </c>
      <c r="N28" s="16">
        <f t="shared" si="3"/>
        <v>-348.45851199999998</v>
      </c>
    </row>
    <row r="29" spans="1:14" ht="18.75" customHeight="1" x14ac:dyDescent="0.35">
      <c r="A29" s="17" t="s">
        <v>55</v>
      </c>
      <c r="B29" s="26" t="s">
        <v>56</v>
      </c>
      <c r="C29" s="16">
        <f>SUM(C30:C31)</f>
        <v>163.4</v>
      </c>
      <c r="D29" s="16">
        <f>SUM(D30:D31)</f>
        <v>153.4</v>
      </c>
      <c r="E29" s="16">
        <f t="shared" si="0"/>
        <v>10</v>
      </c>
      <c r="F29" s="16">
        <f>SUM(F30:F31)</f>
        <v>331.29999999999995</v>
      </c>
      <c r="G29" s="16">
        <f>SUM(G30:G31)</f>
        <v>330.6</v>
      </c>
      <c r="H29" s="16">
        <f t="shared" si="1"/>
        <v>0.69999999999993179</v>
      </c>
      <c r="I29" s="16">
        <f>SUM(I30:I31)</f>
        <v>507.7</v>
      </c>
      <c r="J29" s="16">
        <f>SUM(J30:J31)</f>
        <v>533.19999999999993</v>
      </c>
      <c r="K29" s="16">
        <f t="shared" si="2"/>
        <v>-25.499999999999943</v>
      </c>
      <c r="L29" s="16">
        <f>SUM(L30:L31)</f>
        <v>679.3</v>
      </c>
      <c r="M29" s="16">
        <f>SUM(M30:M31)</f>
        <v>765.40000000000009</v>
      </c>
      <c r="N29" s="16">
        <f t="shared" si="3"/>
        <v>-86.100000000000136</v>
      </c>
    </row>
    <row r="30" spans="1:14" ht="18.75" customHeight="1" x14ac:dyDescent="0.35">
      <c r="A30" s="17" t="s">
        <v>57</v>
      </c>
      <c r="B30" s="24" t="s">
        <v>58</v>
      </c>
      <c r="C30" s="19">
        <v>64</v>
      </c>
      <c r="D30" s="19">
        <v>0</v>
      </c>
      <c r="E30" s="16">
        <f t="shared" si="0"/>
        <v>64</v>
      </c>
      <c r="F30" s="19">
        <v>125</v>
      </c>
      <c r="G30" s="19">
        <v>0</v>
      </c>
      <c r="H30" s="16">
        <f t="shared" si="1"/>
        <v>125</v>
      </c>
      <c r="I30" s="19">
        <v>191</v>
      </c>
      <c r="J30" s="19">
        <v>0</v>
      </c>
      <c r="K30" s="16">
        <f t="shared" si="2"/>
        <v>191</v>
      </c>
      <c r="L30" s="19">
        <v>250</v>
      </c>
      <c r="M30" s="19">
        <v>0</v>
      </c>
      <c r="N30" s="16">
        <f t="shared" si="3"/>
        <v>250</v>
      </c>
    </row>
    <row r="31" spans="1:14" ht="18.75" customHeight="1" x14ac:dyDescent="0.35">
      <c r="A31" s="17" t="s">
        <v>59</v>
      </c>
      <c r="B31" s="24" t="s">
        <v>60</v>
      </c>
      <c r="C31" s="19">
        <v>99.4</v>
      </c>
      <c r="D31" s="19">
        <v>153.4</v>
      </c>
      <c r="E31" s="16">
        <f t="shared" si="0"/>
        <v>-54</v>
      </c>
      <c r="F31" s="19">
        <v>206.29999999999998</v>
      </c>
      <c r="G31" s="19">
        <v>330.6</v>
      </c>
      <c r="H31" s="16">
        <f t="shared" si="1"/>
        <v>-124.30000000000004</v>
      </c>
      <c r="I31" s="19">
        <v>316.7</v>
      </c>
      <c r="J31" s="19">
        <v>533.19999999999993</v>
      </c>
      <c r="K31" s="16">
        <f t="shared" si="2"/>
        <v>-216.49999999999994</v>
      </c>
      <c r="L31" s="19">
        <v>429.29999999999995</v>
      </c>
      <c r="M31" s="19">
        <v>765.40000000000009</v>
      </c>
      <c r="N31" s="16">
        <f t="shared" si="3"/>
        <v>-336.10000000000014</v>
      </c>
    </row>
    <row r="32" spans="1:14" ht="18.75" customHeight="1" x14ac:dyDescent="0.35">
      <c r="A32" s="17" t="s">
        <v>61</v>
      </c>
      <c r="B32" s="26" t="s">
        <v>62</v>
      </c>
      <c r="C32" s="19">
        <v>52.54469749475863</v>
      </c>
      <c r="D32" s="19">
        <v>280.12552077304758</v>
      </c>
      <c r="E32" s="16">
        <f t="shared" si="0"/>
        <v>-227.58082327828896</v>
      </c>
      <c r="F32" s="19">
        <v>128.53358188721108</v>
      </c>
      <c r="G32" s="19">
        <v>625.86078013162648</v>
      </c>
      <c r="H32" s="16">
        <f t="shared" si="1"/>
        <v>-497.3271982444154</v>
      </c>
      <c r="I32" s="19">
        <v>193.91542301013376</v>
      </c>
      <c r="J32" s="19">
        <v>1054.9493871218779</v>
      </c>
      <c r="K32" s="16">
        <f t="shared" si="2"/>
        <v>-861.03396411174413</v>
      </c>
      <c r="L32" s="19">
        <v>275.47328704824247</v>
      </c>
      <c r="M32" s="19">
        <v>1490.7989687466304</v>
      </c>
      <c r="N32" s="16">
        <f t="shared" si="3"/>
        <v>-1215.3256816983881</v>
      </c>
    </row>
    <row r="33" spans="1:14" ht="18.75" customHeight="1" x14ac:dyDescent="0.35">
      <c r="A33" s="17" t="s">
        <v>63</v>
      </c>
      <c r="B33" s="26" t="s">
        <v>64</v>
      </c>
      <c r="C33" s="19">
        <v>24.5</v>
      </c>
      <c r="D33" s="19">
        <v>0</v>
      </c>
      <c r="E33" s="16">
        <f t="shared" si="0"/>
        <v>24.5</v>
      </c>
      <c r="F33" s="19">
        <v>51.5</v>
      </c>
      <c r="G33" s="19">
        <v>0</v>
      </c>
      <c r="H33" s="16">
        <f t="shared" si="1"/>
        <v>51.5</v>
      </c>
      <c r="I33" s="19">
        <v>92</v>
      </c>
      <c r="J33" s="19">
        <v>0</v>
      </c>
      <c r="K33" s="16">
        <f t="shared" si="2"/>
        <v>92</v>
      </c>
      <c r="L33" s="19">
        <v>121</v>
      </c>
      <c r="M33" s="19">
        <v>0</v>
      </c>
      <c r="N33" s="16">
        <f t="shared" si="3"/>
        <v>121</v>
      </c>
    </row>
    <row r="34" spans="1:14" ht="18.75" customHeight="1" x14ac:dyDescent="0.35">
      <c r="A34" s="17" t="s">
        <v>65</v>
      </c>
      <c r="B34" s="21" t="s">
        <v>66</v>
      </c>
      <c r="C34" s="16">
        <f>SUM(C35:C36)</f>
        <v>291.63318700000002</v>
      </c>
      <c r="D34" s="16">
        <f>SUM(D35:D36)</f>
        <v>42.390999999999998</v>
      </c>
      <c r="E34" s="16">
        <f t="shared" si="0"/>
        <v>249.24218700000003</v>
      </c>
      <c r="F34" s="16">
        <f>SUM(F35:F36)</f>
        <v>433.65800999999999</v>
      </c>
      <c r="G34" s="16">
        <f>SUM(G35:G36)</f>
        <v>80.739000000000004</v>
      </c>
      <c r="H34" s="16">
        <f t="shared" si="1"/>
        <v>352.91900999999996</v>
      </c>
      <c r="I34" s="16">
        <f>SUM(I35:I36)</f>
        <v>549.84292500000004</v>
      </c>
      <c r="J34" s="16">
        <f>SUM(J35:J36)</f>
        <v>118.288</v>
      </c>
      <c r="K34" s="16">
        <f t="shared" si="2"/>
        <v>431.55492500000003</v>
      </c>
      <c r="L34" s="16">
        <f>SUM(L35:L36)</f>
        <v>576.94642099999999</v>
      </c>
      <c r="M34" s="16">
        <f>SUM(M35:M36)</f>
        <v>155.87299999999999</v>
      </c>
      <c r="N34" s="16">
        <f t="shared" si="3"/>
        <v>421.073421</v>
      </c>
    </row>
    <row r="35" spans="1:14" ht="18.75" customHeight="1" x14ac:dyDescent="0.3">
      <c r="A35" s="17" t="s">
        <v>67</v>
      </c>
      <c r="B35" s="27" t="s">
        <v>68</v>
      </c>
      <c r="C35" s="19">
        <v>290.97518700000001</v>
      </c>
      <c r="D35" s="19">
        <v>41.4</v>
      </c>
      <c r="E35" s="16">
        <f t="shared" si="0"/>
        <v>249.575187</v>
      </c>
      <c r="F35" s="19">
        <v>432.25801000000001</v>
      </c>
      <c r="G35" s="19">
        <v>78.7</v>
      </c>
      <c r="H35" s="16">
        <f t="shared" si="1"/>
        <v>353.55801000000002</v>
      </c>
      <c r="I35" s="19">
        <v>547.68492500000002</v>
      </c>
      <c r="J35" s="19">
        <v>115.1</v>
      </c>
      <c r="K35" s="16">
        <f t="shared" si="2"/>
        <v>432.584925</v>
      </c>
      <c r="L35" s="19">
        <v>574.00442099999998</v>
      </c>
      <c r="M35" s="19">
        <v>151.5</v>
      </c>
      <c r="N35" s="16">
        <f t="shared" si="3"/>
        <v>422.50442099999998</v>
      </c>
    </row>
    <row r="36" spans="1:14" ht="18.75" customHeight="1" x14ac:dyDescent="0.3">
      <c r="A36" s="17" t="s">
        <v>69</v>
      </c>
      <c r="B36" s="27" t="s">
        <v>70</v>
      </c>
      <c r="C36" s="19">
        <v>0.65800000000000003</v>
      </c>
      <c r="D36" s="19">
        <v>0.99099999999999999</v>
      </c>
      <c r="E36" s="16">
        <f t="shared" si="0"/>
        <v>-0.33299999999999996</v>
      </c>
      <c r="F36" s="19">
        <v>1.4</v>
      </c>
      <c r="G36" s="19">
        <v>2.0390000000000001</v>
      </c>
      <c r="H36" s="16">
        <f t="shared" si="1"/>
        <v>-0.63900000000000023</v>
      </c>
      <c r="I36" s="19">
        <v>2.1579999999999999</v>
      </c>
      <c r="J36" s="19">
        <v>3.1880000000000002</v>
      </c>
      <c r="K36" s="16">
        <f t="shared" si="2"/>
        <v>-1.0300000000000002</v>
      </c>
      <c r="L36" s="19">
        <v>2.9420000000000002</v>
      </c>
      <c r="M36" s="19">
        <v>4.3730000000000002</v>
      </c>
      <c r="N36" s="16">
        <f t="shared" si="3"/>
        <v>-1.431</v>
      </c>
    </row>
    <row r="37" spans="1:14" ht="18.75" customHeight="1" x14ac:dyDescent="0.35">
      <c r="A37" s="17" t="s">
        <v>71</v>
      </c>
      <c r="B37" s="28" t="s">
        <v>72</v>
      </c>
      <c r="C37" s="16">
        <f>SUM(C38:C39)</f>
        <v>356.20594799999998</v>
      </c>
      <c r="D37" s="16">
        <f>SUM(D38:D39)</f>
        <v>579.844381</v>
      </c>
      <c r="E37" s="16">
        <f t="shared" si="0"/>
        <v>-223.63843300000002</v>
      </c>
      <c r="F37" s="16">
        <f>SUM(F38:F39)</f>
        <v>863.39953400000002</v>
      </c>
      <c r="G37" s="16">
        <f>SUM(G38:G39)</f>
        <v>1258.2561847000002</v>
      </c>
      <c r="H37" s="16">
        <f t="shared" si="1"/>
        <v>-394.85665070000016</v>
      </c>
      <c r="I37" s="16">
        <f>SUM(I38:I39)</f>
        <v>1257.020792</v>
      </c>
      <c r="J37" s="16">
        <f>SUM(J38:J39)</f>
        <v>1877.9786167000002</v>
      </c>
      <c r="K37" s="16">
        <f t="shared" si="2"/>
        <v>-620.95782470000017</v>
      </c>
      <c r="L37" s="16">
        <f>SUM(L38:L39)</f>
        <v>1774.9005090000001</v>
      </c>
      <c r="M37" s="16">
        <f>SUM(M38:M39)</f>
        <v>2478.27471354</v>
      </c>
      <c r="N37" s="16">
        <f t="shared" si="3"/>
        <v>-703.37420453999994</v>
      </c>
    </row>
    <row r="38" spans="1:14" ht="18.75" customHeight="1" x14ac:dyDescent="0.3">
      <c r="A38" s="17" t="s">
        <v>73</v>
      </c>
      <c r="B38" s="27" t="s">
        <v>68</v>
      </c>
      <c r="C38" s="19">
        <v>205.06208999999998</v>
      </c>
      <c r="D38" s="19">
        <v>315.178201</v>
      </c>
      <c r="E38" s="16">
        <f t="shared" si="0"/>
        <v>-110.11611100000002</v>
      </c>
      <c r="F38" s="19">
        <v>559.21737500000006</v>
      </c>
      <c r="G38" s="19">
        <v>724.0015327000001</v>
      </c>
      <c r="H38" s="16">
        <f t="shared" si="1"/>
        <v>-164.78415770000004</v>
      </c>
      <c r="I38" s="19">
        <v>794.11706300000003</v>
      </c>
      <c r="J38" s="19">
        <v>1062.3534817000002</v>
      </c>
      <c r="K38" s="16">
        <f t="shared" si="2"/>
        <v>-268.23641870000017</v>
      </c>
      <c r="L38" s="19">
        <v>1150.6229960000001</v>
      </c>
      <c r="M38" s="19">
        <v>1374.6169305400001</v>
      </c>
      <c r="N38" s="16">
        <f t="shared" si="3"/>
        <v>-223.99393454000005</v>
      </c>
    </row>
    <row r="39" spans="1:14" ht="18.75" customHeight="1" x14ac:dyDescent="0.3">
      <c r="A39" s="17" t="s">
        <v>74</v>
      </c>
      <c r="B39" s="27" t="s">
        <v>70</v>
      </c>
      <c r="C39" s="19">
        <v>151.14385799999999</v>
      </c>
      <c r="D39" s="19">
        <v>264.66618</v>
      </c>
      <c r="E39" s="16">
        <f t="shared" si="0"/>
        <v>-113.522322</v>
      </c>
      <c r="F39" s="19">
        <v>304.18215899999996</v>
      </c>
      <c r="G39" s="19">
        <v>534.25465199999996</v>
      </c>
      <c r="H39" s="16">
        <f t="shared" si="1"/>
        <v>-230.07249300000001</v>
      </c>
      <c r="I39" s="19">
        <v>462.903729</v>
      </c>
      <c r="J39" s="19">
        <v>815.625135</v>
      </c>
      <c r="K39" s="16">
        <f t="shared" si="2"/>
        <v>-352.721406</v>
      </c>
      <c r="L39" s="19">
        <v>624.27751300000011</v>
      </c>
      <c r="M39" s="19">
        <v>1103.6577829999999</v>
      </c>
      <c r="N39" s="16">
        <f t="shared" si="3"/>
        <v>-479.38026999999977</v>
      </c>
    </row>
    <row r="40" spans="1:14" ht="18.75" customHeight="1" x14ac:dyDescent="0.35">
      <c r="A40" s="14" t="s">
        <v>75</v>
      </c>
      <c r="B40" s="29" t="s">
        <v>76</v>
      </c>
      <c r="C40" s="16">
        <f>SUM(C41:C42)</f>
        <v>255.49884099999997</v>
      </c>
      <c r="D40" s="16">
        <f>SUM(D41:D42)</f>
        <v>993.96469999999999</v>
      </c>
      <c r="E40" s="16">
        <f t="shared" si="0"/>
        <v>-738.46585900000002</v>
      </c>
      <c r="F40" s="16">
        <f>SUM(F41:F42)</f>
        <v>999.5882959999999</v>
      </c>
      <c r="G40" s="16">
        <f>SUM(G41:G42)</f>
        <v>1883.0909259999999</v>
      </c>
      <c r="H40" s="16">
        <f t="shared" si="1"/>
        <v>-883.50262999999995</v>
      </c>
      <c r="I40" s="16">
        <f>SUM(I41:I42)</f>
        <v>1523.5858179999998</v>
      </c>
      <c r="J40" s="16">
        <f>SUM(J41:J42)</f>
        <v>2252.211256</v>
      </c>
      <c r="K40" s="16">
        <f t="shared" si="2"/>
        <v>-728.62543800000026</v>
      </c>
      <c r="L40" s="16">
        <f>SUM(L41:L42)</f>
        <v>3157.9109659999999</v>
      </c>
      <c r="M40" s="16">
        <f>SUM(M41:M42)</f>
        <v>2624.2472600000001</v>
      </c>
      <c r="N40" s="16">
        <f t="shared" si="3"/>
        <v>533.66370599999982</v>
      </c>
    </row>
    <row r="41" spans="1:14" ht="18.75" customHeight="1" x14ac:dyDescent="0.35">
      <c r="A41" s="17" t="s">
        <v>77</v>
      </c>
      <c r="B41" s="21" t="s">
        <v>78</v>
      </c>
      <c r="C41" s="19">
        <v>64.277135999999999</v>
      </c>
      <c r="D41" s="19">
        <v>159.615376</v>
      </c>
      <c r="E41" s="16">
        <f t="shared" si="0"/>
        <v>-95.338239999999999</v>
      </c>
      <c r="F41" s="19">
        <v>134.44129599999999</v>
      </c>
      <c r="G41" s="19">
        <v>419.74366599999996</v>
      </c>
      <c r="H41" s="16">
        <f t="shared" si="1"/>
        <v>-285.30237</v>
      </c>
      <c r="I41" s="19">
        <v>203.486976</v>
      </c>
      <c r="J41" s="19">
        <v>788.86399599999993</v>
      </c>
      <c r="K41" s="16">
        <f t="shared" si="2"/>
        <v>-585.3770199999999</v>
      </c>
      <c r="L41" s="19">
        <v>272.80000000000007</v>
      </c>
      <c r="M41" s="19">
        <v>1160.9000000000001</v>
      </c>
      <c r="N41" s="16">
        <f t="shared" si="3"/>
        <v>-888.1</v>
      </c>
    </row>
    <row r="42" spans="1:14" ht="18.75" customHeight="1" x14ac:dyDescent="0.35">
      <c r="A42" s="17" t="s">
        <v>79</v>
      </c>
      <c r="B42" s="21" t="s">
        <v>80</v>
      </c>
      <c r="C42" s="19">
        <v>191.22170499999999</v>
      </c>
      <c r="D42" s="19">
        <v>834.34932400000002</v>
      </c>
      <c r="E42" s="16">
        <f t="shared" si="0"/>
        <v>-643.1276190000001</v>
      </c>
      <c r="F42" s="19">
        <v>865.14699999999993</v>
      </c>
      <c r="G42" s="19">
        <v>1463.34726</v>
      </c>
      <c r="H42" s="16">
        <f t="shared" si="1"/>
        <v>-598.20026000000007</v>
      </c>
      <c r="I42" s="19">
        <v>1320.0988419999999</v>
      </c>
      <c r="J42" s="19">
        <v>1463.34726</v>
      </c>
      <c r="K42" s="16">
        <f t="shared" si="2"/>
        <v>-143.24841800000013</v>
      </c>
      <c r="L42" s="19">
        <v>2885.1109659999997</v>
      </c>
      <c r="M42" s="19">
        <v>1463.34726</v>
      </c>
      <c r="N42" s="16">
        <f t="shared" si="3"/>
        <v>1421.7637059999997</v>
      </c>
    </row>
    <row r="43" spans="1:14" ht="18.75" customHeight="1" x14ac:dyDescent="0.35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5">
      <c r="A44" s="14" t="s">
        <v>83</v>
      </c>
      <c r="B44" s="32" t="s">
        <v>84</v>
      </c>
      <c r="C44" s="16">
        <f>+C45+C61+E72+C77+C91</f>
        <v>1114.7598955507442</v>
      </c>
      <c r="D44" s="16">
        <f>+D45+D61+D77</f>
        <v>1522.6082144305192</v>
      </c>
      <c r="E44" s="16">
        <f t="shared" si="0"/>
        <v>-407.84831887977498</v>
      </c>
      <c r="F44" s="16">
        <f>+F45+F61+H72+F77+F91</f>
        <v>360.31364641617506</v>
      </c>
      <c r="G44" s="16">
        <f>+G45+G61+G77</f>
        <v>2744.1667928337183</v>
      </c>
      <c r="H44" s="16">
        <f t="shared" ref="H44:H71" si="4">+F44-G44</f>
        <v>-2383.853146417543</v>
      </c>
      <c r="I44" s="16">
        <f>+I45+I61+K72+I77+I91</f>
        <v>3953.7040148894512</v>
      </c>
      <c r="J44" s="16">
        <f>+J45+J61+J77</f>
        <v>6590.5283246341442</v>
      </c>
      <c r="K44" s="16">
        <f t="shared" ref="K44:K71" si="5">+I44-J44</f>
        <v>-2636.824309744693</v>
      </c>
      <c r="L44" s="16">
        <f>+L45+L61+N72+L77+L91</f>
        <v>797.47768094757464</v>
      </c>
      <c r="M44" s="16">
        <f>+M45+M61+M77</f>
        <v>5047.5097220925472</v>
      </c>
      <c r="N44" s="16">
        <f t="shared" ref="N44:N71" si="6">+L44-M44</f>
        <v>-4250.0320411449729</v>
      </c>
    </row>
    <row r="45" spans="1:14" ht="18.75" customHeight="1" x14ac:dyDescent="0.3">
      <c r="A45" s="17" t="s">
        <v>85</v>
      </c>
      <c r="B45" s="33" t="s">
        <v>48</v>
      </c>
      <c r="C45" s="16">
        <f>+C46+C51+C56</f>
        <v>497.38244856499989</v>
      </c>
      <c r="D45" s="16">
        <f>+D46+D51+D56</f>
        <v>94.861240329074917</v>
      </c>
      <c r="E45" s="16">
        <f t="shared" si="0"/>
        <v>402.52120823592497</v>
      </c>
      <c r="F45" s="16">
        <f>+F46+F51+F56</f>
        <v>-456.46763023000005</v>
      </c>
      <c r="G45" s="16">
        <f>+G46+G51+G56</f>
        <v>-124.88044866185001</v>
      </c>
      <c r="H45" s="16">
        <f t="shared" si="4"/>
        <v>-331.58718156815007</v>
      </c>
      <c r="I45" s="16">
        <f>+I46+I51+I56</f>
        <v>-60.108700405000242</v>
      </c>
      <c r="J45" s="16">
        <f>+J46+J51+J56</f>
        <v>509.24375938722494</v>
      </c>
      <c r="K45" s="16">
        <f t="shared" si="5"/>
        <v>-569.3524597922252</v>
      </c>
      <c r="L45" s="16">
        <f>+L46+L51+L56</f>
        <v>-897.63779314000044</v>
      </c>
      <c r="M45" s="16">
        <f>+M46+M51+M56</f>
        <v>484.45684433629992</v>
      </c>
      <c r="N45" s="16">
        <f t="shared" si="6"/>
        <v>-1382.0946374763002</v>
      </c>
    </row>
    <row r="46" spans="1:14" ht="18.75" customHeight="1" x14ac:dyDescent="0.3">
      <c r="A46" s="17" t="s">
        <v>86</v>
      </c>
      <c r="B46" s="34" t="s">
        <v>87</v>
      </c>
      <c r="C46" s="16">
        <f>SUM(C47:C50)</f>
        <v>-61.527999999999992</v>
      </c>
      <c r="D46" s="16">
        <f>SUM(D47:D50)</f>
        <v>-153.193667</v>
      </c>
      <c r="E46" s="16">
        <f t="shared" si="0"/>
        <v>91.665667000000013</v>
      </c>
      <c r="F46" s="16">
        <f>SUM(F47:F50)</f>
        <v>-53.293000000000013</v>
      </c>
      <c r="G46" s="16">
        <f>SUM(G47:G50)</f>
        <v>-149.52497100000002</v>
      </c>
      <c r="H46" s="16">
        <f t="shared" si="4"/>
        <v>96.231971000000016</v>
      </c>
      <c r="I46" s="16">
        <f>SUM(I47:I50)</f>
        <v>-50.333000000000006</v>
      </c>
      <c r="J46" s="16">
        <f>SUM(J47:J50)</f>
        <v>-295.357303</v>
      </c>
      <c r="K46" s="16">
        <f t="shared" si="5"/>
        <v>245.024303</v>
      </c>
      <c r="L46" s="16">
        <f>SUM(L47:L50)</f>
        <v>14.329000000000008</v>
      </c>
      <c r="M46" s="16">
        <f>SUM(M47:M50)</f>
        <v>94.574090999999996</v>
      </c>
      <c r="N46" s="16">
        <f t="shared" si="6"/>
        <v>-80.245090999999988</v>
      </c>
    </row>
    <row r="47" spans="1:14" ht="18.75" customHeight="1" x14ac:dyDescent="0.3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3">
      <c r="A48" s="17" t="s">
        <v>90</v>
      </c>
      <c r="B48" s="36" t="s">
        <v>91</v>
      </c>
      <c r="C48" s="19">
        <v>0</v>
      </c>
      <c r="D48" s="19">
        <v>-61.156666999999999</v>
      </c>
      <c r="E48" s="16">
        <f t="shared" si="0"/>
        <v>61.156666999999999</v>
      </c>
      <c r="F48" s="19">
        <v>0</v>
      </c>
      <c r="G48" s="19">
        <v>-57.355971000000004</v>
      </c>
      <c r="H48" s="16">
        <f t="shared" si="4"/>
        <v>57.355971000000004</v>
      </c>
      <c r="I48" s="19">
        <v>0</v>
      </c>
      <c r="J48" s="19">
        <v>-206.64530300000001</v>
      </c>
      <c r="K48" s="16">
        <f t="shared" si="5"/>
        <v>206.64530300000001</v>
      </c>
      <c r="L48" s="19">
        <v>0</v>
      </c>
      <c r="M48" s="19">
        <v>-125.71890900000001</v>
      </c>
      <c r="N48" s="16">
        <f t="shared" si="6"/>
        <v>125.71890900000001</v>
      </c>
    </row>
    <row r="49" spans="1:14" ht="18.75" customHeight="1" x14ac:dyDescent="0.3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-5</v>
      </c>
      <c r="M49" s="19">
        <v>0</v>
      </c>
      <c r="N49" s="16">
        <f t="shared" si="6"/>
        <v>-5</v>
      </c>
    </row>
    <row r="50" spans="1:14" ht="18.75" customHeight="1" x14ac:dyDescent="0.3">
      <c r="A50" s="17" t="s">
        <v>93</v>
      </c>
      <c r="B50" s="36" t="s">
        <v>70</v>
      </c>
      <c r="C50" s="19">
        <v>-61.527999999999992</v>
      </c>
      <c r="D50" s="19">
        <v>-92.037000000000006</v>
      </c>
      <c r="E50" s="16">
        <f t="shared" si="0"/>
        <v>30.509000000000015</v>
      </c>
      <c r="F50" s="19">
        <v>-53.293000000000013</v>
      </c>
      <c r="G50" s="19">
        <v>-92.169000000000011</v>
      </c>
      <c r="H50" s="16">
        <f t="shared" si="4"/>
        <v>38.875999999999998</v>
      </c>
      <c r="I50" s="19">
        <v>-50.333000000000006</v>
      </c>
      <c r="J50" s="19">
        <v>-88.712000000000018</v>
      </c>
      <c r="K50" s="16">
        <f t="shared" si="5"/>
        <v>38.379000000000012</v>
      </c>
      <c r="L50" s="19">
        <v>19.329000000000008</v>
      </c>
      <c r="M50" s="19">
        <v>220.29300000000001</v>
      </c>
      <c r="N50" s="16">
        <f t="shared" si="6"/>
        <v>-200.964</v>
      </c>
    </row>
    <row r="51" spans="1:14" ht="18.75" customHeight="1" x14ac:dyDescent="0.3">
      <c r="A51" s="17" t="s">
        <v>94</v>
      </c>
      <c r="B51" s="35" t="s">
        <v>52</v>
      </c>
      <c r="C51" s="16">
        <f>SUM(C52:C55)</f>
        <v>69.352043375000008</v>
      </c>
      <c r="D51" s="16">
        <f>SUM(D52:D55)</f>
        <v>356.21187272907486</v>
      </c>
      <c r="E51" s="16">
        <f t="shared" si="0"/>
        <v>-286.85982935407486</v>
      </c>
      <c r="F51" s="16">
        <f>SUM(F52:F55)</f>
        <v>93.703536750000026</v>
      </c>
      <c r="G51" s="16">
        <f>SUM(G52:G55)</f>
        <v>-153.50898654185008</v>
      </c>
      <c r="H51" s="16">
        <f t="shared" si="4"/>
        <v>247.21252329185012</v>
      </c>
      <c r="I51" s="16">
        <f>SUM(I52:I55)</f>
        <v>89.67066012500004</v>
      </c>
      <c r="J51" s="16">
        <f>SUM(J52:J55)</f>
        <v>685.61890218722499</v>
      </c>
      <c r="K51" s="16">
        <f t="shared" si="5"/>
        <v>-595.94824206222495</v>
      </c>
      <c r="L51" s="16">
        <f>SUM(L52:L55)</f>
        <v>105.32843350000006</v>
      </c>
      <c r="M51" s="16">
        <f>SUM(M52:M55)</f>
        <v>372.65012591629988</v>
      </c>
      <c r="N51" s="16">
        <f t="shared" si="6"/>
        <v>-267.32169241629981</v>
      </c>
    </row>
    <row r="52" spans="1:14" ht="18.75" customHeight="1" x14ac:dyDescent="0.3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3">
      <c r="A53" s="17" t="s">
        <v>96</v>
      </c>
      <c r="B53" s="36" t="s">
        <v>91</v>
      </c>
      <c r="C53" s="19">
        <v>-3.5895100000000002</v>
      </c>
      <c r="D53" s="19">
        <v>41.79081399999999</v>
      </c>
      <c r="E53" s="16">
        <f t="shared" si="0"/>
        <v>-45.380323999999987</v>
      </c>
      <c r="F53" s="19">
        <v>4.2794299999999996</v>
      </c>
      <c r="G53" s="19">
        <v>122.52989599999998</v>
      </c>
      <c r="H53" s="16">
        <f t="shared" si="4"/>
        <v>-118.25046599999997</v>
      </c>
      <c r="I53" s="19">
        <v>12.499000000000001</v>
      </c>
      <c r="J53" s="19">
        <v>404.99972600000001</v>
      </c>
      <c r="K53" s="16">
        <f t="shared" si="5"/>
        <v>-392.50072599999999</v>
      </c>
      <c r="L53" s="19">
        <v>19.893219999999999</v>
      </c>
      <c r="M53" s="19">
        <v>641.73989100000006</v>
      </c>
      <c r="N53" s="16">
        <f t="shared" si="6"/>
        <v>-621.84667100000001</v>
      </c>
    </row>
    <row r="54" spans="1:14" ht="18.75" customHeight="1" x14ac:dyDescent="0.3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3">
      <c r="A55" s="17" t="s">
        <v>98</v>
      </c>
      <c r="B55" s="36" t="s">
        <v>70</v>
      </c>
      <c r="C55" s="19">
        <v>72.941553375000012</v>
      </c>
      <c r="D55" s="19">
        <v>314.42105872907484</v>
      </c>
      <c r="E55" s="16">
        <f t="shared" si="0"/>
        <v>-241.47950535407483</v>
      </c>
      <c r="F55" s="19">
        <v>89.424106750000021</v>
      </c>
      <c r="G55" s="19">
        <v>-276.03888254185006</v>
      </c>
      <c r="H55" s="16">
        <f t="shared" si="4"/>
        <v>365.46298929185008</v>
      </c>
      <c r="I55" s="19">
        <v>77.171660125000045</v>
      </c>
      <c r="J55" s="19">
        <v>280.61917618722498</v>
      </c>
      <c r="K55" s="16">
        <f t="shared" si="5"/>
        <v>-203.44751606222493</v>
      </c>
      <c r="L55" s="19">
        <v>85.43521350000006</v>
      </c>
      <c r="M55" s="19">
        <v>-269.08976508370017</v>
      </c>
      <c r="N55" s="16">
        <f t="shared" si="6"/>
        <v>354.5249785837002</v>
      </c>
    </row>
    <row r="56" spans="1:14" ht="18.75" customHeight="1" x14ac:dyDescent="0.3">
      <c r="A56" s="17" t="s">
        <v>99</v>
      </c>
      <c r="B56" s="34" t="s">
        <v>54</v>
      </c>
      <c r="C56" s="16">
        <f>SUM(C57:C60)</f>
        <v>489.55840518999986</v>
      </c>
      <c r="D56" s="16">
        <f>SUM(D57:D60)</f>
        <v>-108.15696539999993</v>
      </c>
      <c r="E56" s="16">
        <f t="shared" si="0"/>
        <v>597.71537058999979</v>
      </c>
      <c r="F56" s="16">
        <f>SUM(F57:F60)</f>
        <v>-496.87816698000006</v>
      </c>
      <c r="G56" s="16">
        <f>SUM(G57:G60)</f>
        <v>178.15350888000009</v>
      </c>
      <c r="H56" s="16">
        <f t="shared" si="4"/>
        <v>-675.03167586000018</v>
      </c>
      <c r="I56" s="16">
        <f>SUM(I57:I60)</f>
        <v>-99.446360530000277</v>
      </c>
      <c r="J56" s="16">
        <f>SUM(J57:J60)</f>
        <v>118.98216019999997</v>
      </c>
      <c r="K56" s="16">
        <f t="shared" si="5"/>
        <v>-218.42852073000023</v>
      </c>
      <c r="L56" s="16">
        <f>SUM(L57:L60)</f>
        <v>-1017.2952266400005</v>
      </c>
      <c r="M56" s="16">
        <f>SUM(M57:M60)</f>
        <v>17.23262742</v>
      </c>
      <c r="N56" s="16">
        <f t="shared" si="6"/>
        <v>-1034.5278540600004</v>
      </c>
    </row>
    <row r="57" spans="1:14" ht="18.75" customHeight="1" x14ac:dyDescent="0.3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3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3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3">
      <c r="A60" s="17" t="s">
        <v>103</v>
      </c>
      <c r="B60" s="36" t="s">
        <v>70</v>
      </c>
      <c r="C60" s="19">
        <v>489.55840518999986</v>
      </c>
      <c r="D60" s="19">
        <v>-108.15696539999993</v>
      </c>
      <c r="E60" s="16">
        <f t="shared" si="0"/>
        <v>597.71537058999979</v>
      </c>
      <c r="F60" s="19">
        <v>-496.87816698000006</v>
      </c>
      <c r="G60" s="19">
        <v>178.15350888000009</v>
      </c>
      <c r="H60" s="16">
        <f t="shared" si="4"/>
        <v>-675.03167586000018</v>
      </c>
      <c r="I60" s="19">
        <v>-99.446360530000277</v>
      </c>
      <c r="J60" s="19">
        <v>118.98216019999997</v>
      </c>
      <c r="K60" s="16">
        <f t="shared" si="5"/>
        <v>-218.42852073000023</v>
      </c>
      <c r="L60" s="19">
        <v>-1017.2952266400005</v>
      </c>
      <c r="M60" s="19">
        <v>17.23262742</v>
      </c>
      <c r="N60" s="16">
        <f t="shared" si="6"/>
        <v>-1034.5278540600004</v>
      </c>
    </row>
    <row r="61" spans="1:14" ht="18.75" customHeight="1" x14ac:dyDescent="0.3">
      <c r="A61" s="17" t="s">
        <v>104</v>
      </c>
      <c r="B61" s="33" t="s">
        <v>56</v>
      </c>
      <c r="C61" s="16">
        <f>+C62+C67</f>
        <v>-43.9</v>
      </c>
      <c r="D61" s="16">
        <f>+D62+D67</f>
        <v>2756.5</v>
      </c>
      <c r="E61" s="16">
        <f t="shared" si="0"/>
        <v>-2800.4</v>
      </c>
      <c r="F61" s="16">
        <f>+F62+F67</f>
        <v>245.69999999999993</v>
      </c>
      <c r="G61" s="16">
        <f>+G62+G67</f>
        <v>5689.5999999999995</v>
      </c>
      <c r="H61" s="16">
        <f t="shared" si="4"/>
        <v>-5443.9</v>
      </c>
      <c r="I61" s="16">
        <f>+I62+I67</f>
        <v>1347.4999999999998</v>
      </c>
      <c r="J61" s="16">
        <f>+J62+J67</f>
        <v>6655.0999999999995</v>
      </c>
      <c r="K61" s="16">
        <f t="shared" si="5"/>
        <v>-5307.5999999999995</v>
      </c>
      <c r="L61" s="16">
        <f>+L62+L67</f>
        <v>73.700000000000045</v>
      </c>
      <c r="M61" s="16">
        <f>+M62+M67</f>
        <v>7755.2</v>
      </c>
      <c r="N61" s="16">
        <f t="shared" si="6"/>
        <v>-7681.5</v>
      </c>
    </row>
    <row r="62" spans="1:14" ht="18.75" customHeight="1" x14ac:dyDescent="0.3">
      <c r="A62" s="17" t="s">
        <v>105</v>
      </c>
      <c r="B62" s="34" t="s">
        <v>58</v>
      </c>
      <c r="C62" s="16">
        <f>SUM(C63:C66)</f>
        <v>-105.49999999999999</v>
      </c>
      <c r="D62" s="16">
        <f>SUM(D63:D66)</f>
        <v>0</v>
      </c>
      <c r="E62" s="16">
        <f t="shared" si="0"/>
        <v>-105.49999999999999</v>
      </c>
      <c r="F62" s="16">
        <f>SUM(F63:F66)</f>
        <v>110.39999999999991</v>
      </c>
      <c r="G62" s="16">
        <f>SUM(G63:G66)</f>
        <v>0</v>
      </c>
      <c r="H62" s="16">
        <f t="shared" si="4"/>
        <v>110.39999999999991</v>
      </c>
      <c r="I62" s="16">
        <f>SUM(I63:I66)</f>
        <v>1158.9999999999998</v>
      </c>
      <c r="J62" s="16">
        <f>SUM(J63:J66)</f>
        <v>0</v>
      </c>
      <c r="K62" s="16">
        <f t="shared" si="5"/>
        <v>1158.9999999999998</v>
      </c>
      <c r="L62" s="16">
        <f>SUM(L63:L66)</f>
        <v>1350.6000000000001</v>
      </c>
      <c r="M62" s="16">
        <f>SUM(M63:M66)</f>
        <v>0</v>
      </c>
      <c r="N62" s="16">
        <f t="shared" si="6"/>
        <v>1350.6000000000001</v>
      </c>
    </row>
    <row r="63" spans="1:14" ht="18.75" customHeight="1" x14ac:dyDescent="0.3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3">
      <c r="A64" s="17" t="s">
        <v>107</v>
      </c>
      <c r="B64" s="36" t="s">
        <v>91</v>
      </c>
      <c r="C64" s="19">
        <v>-7.1999999999999993</v>
      </c>
      <c r="D64" s="19">
        <v>0</v>
      </c>
      <c r="E64" s="16">
        <f t="shared" si="0"/>
        <v>-7.1999999999999993</v>
      </c>
      <c r="F64" s="19">
        <v>19.700000000000003</v>
      </c>
      <c r="G64" s="19">
        <v>0</v>
      </c>
      <c r="H64" s="16">
        <f t="shared" si="4"/>
        <v>19.700000000000003</v>
      </c>
      <c r="I64" s="19">
        <v>18.600000000000001</v>
      </c>
      <c r="J64" s="19">
        <v>0</v>
      </c>
      <c r="K64" s="16">
        <f t="shared" si="5"/>
        <v>18.600000000000001</v>
      </c>
      <c r="L64" s="19">
        <v>7.5000000000000018</v>
      </c>
      <c r="M64" s="19">
        <v>0</v>
      </c>
      <c r="N64" s="16">
        <f t="shared" si="6"/>
        <v>7.5000000000000018</v>
      </c>
    </row>
    <row r="65" spans="1:14" ht="18.75" customHeight="1" x14ac:dyDescent="0.3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3">
      <c r="A66" s="17" t="s">
        <v>109</v>
      </c>
      <c r="B66" s="36" t="s">
        <v>70</v>
      </c>
      <c r="C66" s="19">
        <v>-98.299999999999983</v>
      </c>
      <c r="D66" s="19">
        <v>0</v>
      </c>
      <c r="E66" s="16">
        <f t="shared" si="0"/>
        <v>-98.299999999999983</v>
      </c>
      <c r="F66" s="19">
        <v>90.699999999999903</v>
      </c>
      <c r="G66" s="19">
        <v>0</v>
      </c>
      <c r="H66" s="16">
        <f t="shared" si="4"/>
        <v>90.699999999999903</v>
      </c>
      <c r="I66" s="19">
        <v>1140.3999999999999</v>
      </c>
      <c r="J66" s="19">
        <v>0</v>
      </c>
      <c r="K66" s="16">
        <f t="shared" si="5"/>
        <v>1140.3999999999999</v>
      </c>
      <c r="L66" s="19">
        <v>1343.1000000000001</v>
      </c>
      <c r="M66" s="19">
        <v>0</v>
      </c>
      <c r="N66" s="16">
        <f t="shared" si="6"/>
        <v>1343.1000000000001</v>
      </c>
    </row>
    <row r="67" spans="1:14" ht="18.75" customHeight="1" x14ac:dyDescent="0.3">
      <c r="A67" s="17" t="s">
        <v>110</v>
      </c>
      <c r="B67" s="34" t="s">
        <v>60</v>
      </c>
      <c r="C67" s="16">
        <f>SUM(C68:C71)</f>
        <v>61.599999999999987</v>
      </c>
      <c r="D67" s="16">
        <f>SUM(D68:D71)</f>
        <v>2756.5</v>
      </c>
      <c r="E67" s="16">
        <f t="shared" si="0"/>
        <v>-2694.9</v>
      </c>
      <c r="F67" s="16">
        <f>SUM(F68:F71)</f>
        <v>135.30000000000001</v>
      </c>
      <c r="G67" s="16">
        <f>SUM(G68:G71)</f>
        <v>5689.5999999999995</v>
      </c>
      <c r="H67" s="16">
        <f t="shared" si="4"/>
        <v>-5554.2999999999993</v>
      </c>
      <c r="I67" s="16">
        <f>SUM(I68:I71)</f>
        <v>188.49999999999994</v>
      </c>
      <c r="J67" s="16">
        <f>SUM(J68:J71)</f>
        <v>6655.0999999999995</v>
      </c>
      <c r="K67" s="16">
        <f t="shared" si="5"/>
        <v>-6466.5999999999995</v>
      </c>
      <c r="L67" s="16">
        <f>SUM(L68:L71)</f>
        <v>-1276.9000000000001</v>
      </c>
      <c r="M67" s="16">
        <f>SUM(M68:M71)</f>
        <v>7755.2</v>
      </c>
      <c r="N67" s="16">
        <f t="shared" si="6"/>
        <v>-9032.1</v>
      </c>
    </row>
    <row r="68" spans="1:14" ht="18.75" customHeight="1" x14ac:dyDescent="0.3">
      <c r="A68" s="17" t="s">
        <v>111</v>
      </c>
      <c r="B68" s="36" t="s">
        <v>89</v>
      </c>
      <c r="C68" s="19">
        <v>-39.599999999999994</v>
      </c>
      <c r="D68" s="19">
        <v>0</v>
      </c>
      <c r="E68" s="16">
        <f t="shared" si="0"/>
        <v>-39.599999999999994</v>
      </c>
      <c r="F68" s="19">
        <v>163.89999999999998</v>
      </c>
      <c r="G68" s="19">
        <v>0</v>
      </c>
      <c r="H68" s="16">
        <f t="shared" si="4"/>
        <v>163.89999999999998</v>
      </c>
      <c r="I68" s="19">
        <v>157.4</v>
      </c>
      <c r="J68" s="19">
        <v>0</v>
      </c>
      <c r="K68" s="16">
        <f t="shared" si="5"/>
        <v>157.4</v>
      </c>
      <c r="L68" s="19">
        <v>-946.5</v>
      </c>
      <c r="M68" s="19">
        <v>0</v>
      </c>
      <c r="N68" s="16">
        <f t="shared" si="6"/>
        <v>-946.5</v>
      </c>
    </row>
    <row r="69" spans="1:14" ht="18.75" customHeight="1" x14ac:dyDescent="0.3">
      <c r="A69" s="17" t="s">
        <v>112</v>
      </c>
      <c r="B69" s="36" t="s">
        <v>91</v>
      </c>
      <c r="C69" s="19">
        <v>-11.100000000000001</v>
      </c>
      <c r="D69" s="19">
        <v>789</v>
      </c>
      <c r="E69" s="16">
        <f t="shared" si="0"/>
        <v>-800.1</v>
      </c>
      <c r="F69" s="19">
        <v>93.800000000000011</v>
      </c>
      <c r="G69" s="19">
        <v>1219</v>
      </c>
      <c r="H69" s="16">
        <f t="shared" si="4"/>
        <v>-1125.2</v>
      </c>
      <c r="I69" s="19">
        <v>209.79999999999995</v>
      </c>
      <c r="J69" s="19">
        <v>2067.3000000000002</v>
      </c>
      <c r="K69" s="16">
        <f t="shared" si="5"/>
        <v>-1857.5000000000002</v>
      </c>
      <c r="L69" s="19">
        <v>62</v>
      </c>
      <c r="M69" s="19">
        <v>2875.9</v>
      </c>
      <c r="N69" s="16">
        <f t="shared" si="6"/>
        <v>-2813.9</v>
      </c>
    </row>
    <row r="70" spans="1:14" ht="18.75" customHeight="1" x14ac:dyDescent="0.3">
      <c r="A70" s="17" t="s">
        <v>113</v>
      </c>
      <c r="B70" s="36" t="s">
        <v>68</v>
      </c>
      <c r="C70" s="19">
        <v>0</v>
      </c>
      <c r="D70" s="19">
        <v>2096</v>
      </c>
      <c r="E70" s="16">
        <f t="shared" ref="E70:E91" si="7">+C70-D70</f>
        <v>-2096</v>
      </c>
      <c r="F70" s="19">
        <v>0</v>
      </c>
      <c r="G70" s="19">
        <v>4873.7</v>
      </c>
      <c r="H70" s="16">
        <f t="shared" si="4"/>
        <v>-4873.7</v>
      </c>
      <c r="I70" s="19">
        <v>0</v>
      </c>
      <c r="J70" s="19">
        <v>4949.0999999999995</v>
      </c>
      <c r="K70" s="16">
        <f t="shared" si="5"/>
        <v>-4949.0999999999995</v>
      </c>
      <c r="L70" s="19">
        <v>0</v>
      </c>
      <c r="M70" s="19">
        <v>5034.5999999999995</v>
      </c>
      <c r="N70" s="16">
        <f t="shared" si="6"/>
        <v>-5034.5999999999995</v>
      </c>
    </row>
    <row r="71" spans="1:14" ht="18.75" customHeight="1" x14ac:dyDescent="0.3">
      <c r="A71" s="17" t="s">
        <v>114</v>
      </c>
      <c r="B71" s="36" t="s">
        <v>70</v>
      </c>
      <c r="C71" s="19">
        <v>112.29999999999998</v>
      </c>
      <c r="D71" s="19">
        <v>-128.5</v>
      </c>
      <c r="E71" s="16">
        <f t="shared" si="7"/>
        <v>240.79999999999998</v>
      </c>
      <c r="F71" s="19">
        <v>-122.39999999999999</v>
      </c>
      <c r="G71" s="19">
        <v>-403.1</v>
      </c>
      <c r="H71" s="16">
        <f t="shared" si="4"/>
        <v>280.70000000000005</v>
      </c>
      <c r="I71" s="19">
        <v>-178.7</v>
      </c>
      <c r="J71" s="19">
        <v>-361.3</v>
      </c>
      <c r="K71" s="16">
        <f t="shared" si="5"/>
        <v>182.60000000000002</v>
      </c>
      <c r="L71" s="19">
        <v>-392.4</v>
      </c>
      <c r="M71" s="19">
        <v>-155.29999999999995</v>
      </c>
      <c r="N71" s="16">
        <f t="shared" si="6"/>
        <v>-237.10000000000002</v>
      </c>
    </row>
    <row r="72" spans="1:14" ht="18.75" customHeight="1" x14ac:dyDescent="0.3">
      <c r="A72" s="17" t="s">
        <v>115</v>
      </c>
      <c r="B72" s="33" t="s">
        <v>116</v>
      </c>
      <c r="C72" s="37"/>
      <c r="D72" s="37"/>
      <c r="E72" s="16">
        <f>SUM(E73:E76)</f>
        <v>-189.04996467999996</v>
      </c>
      <c r="F72" s="37"/>
      <c r="G72" s="37"/>
      <c r="H72" s="16">
        <f>SUM(H73:H76)</f>
        <v>-62.841816380000054</v>
      </c>
      <c r="I72" s="37"/>
      <c r="J72" s="37"/>
      <c r="K72" s="16">
        <f>SUM(K73:K76)</f>
        <v>135.62637427999996</v>
      </c>
      <c r="L72" s="37"/>
      <c r="M72" s="37"/>
      <c r="N72" s="16">
        <f>SUM(N73:N76)</f>
        <v>6.3665506399999572</v>
      </c>
    </row>
    <row r="73" spans="1:14" ht="18.75" customHeight="1" x14ac:dyDescent="0.3">
      <c r="A73" s="17" t="s">
        <v>117</v>
      </c>
      <c r="B73" s="36" t="s">
        <v>89</v>
      </c>
      <c r="C73" s="37"/>
      <c r="D73" s="37"/>
      <c r="E73" s="19">
        <v>-3</v>
      </c>
      <c r="F73" s="37"/>
      <c r="G73" s="37"/>
      <c r="H73" s="19">
        <v>-4</v>
      </c>
      <c r="I73" s="37"/>
      <c r="J73" s="37"/>
      <c r="K73" s="19">
        <v>-11.5</v>
      </c>
      <c r="L73" s="37"/>
      <c r="M73" s="37"/>
      <c r="N73" s="19">
        <v>-15.7</v>
      </c>
    </row>
    <row r="74" spans="1:14" ht="18.75" customHeight="1" x14ac:dyDescent="0.3">
      <c r="A74" s="17" t="s">
        <v>118</v>
      </c>
      <c r="B74" s="36" t="s">
        <v>91</v>
      </c>
      <c r="C74" s="37"/>
      <c r="D74" s="37"/>
      <c r="E74" s="19">
        <v>-54.7</v>
      </c>
      <c r="F74" s="37"/>
      <c r="G74" s="37"/>
      <c r="H74" s="19">
        <v>-46.7</v>
      </c>
      <c r="I74" s="37"/>
      <c r="J74" s="37"/>
      <c r="K74" s="19">
        <v>4.6000000000000068</v>
      </c>
      <c r="L74" s="37"/>
      <c r="M74" s="37"/>
      <c r="N74" s="19">
        <v>-249.99999999999997</v>
      </c>
    </row>
    <row r="75" spans="1:14" ht="18.75" customHeight="1" x14ac:dyDescent="0.3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3">
      <c r="A76" s="17" t="s">
        <v>120</v>
      </c>
      <c r="B76" s="36" t="s">
        <v>70</v>
      </c>
      <c r="C76" s="37"/>
      <c r="D76" s="37"/>
      <c r="E76" s="19">
        <v>-131.34996467999997</v>
      </c>
      <c r="F76" s="37"/>
      <c r="G76" s="37"/>
      <c r="H76" s="19">
        <v>-12.141816380000051</v>
      </c>
      <c r="I76" s="37"/>
      <c r="J76" s="37"/>
      <c r="K76" s="19">
        <v>142.52637427999997</v>
      </c>
      <c r="L76" s="37"/>
      <c r="M76" s="37"/>
      <c r="N76" s="19">
        <v>272.06655063999995</v>
      </c>
    </row>
    <row r="77" spans="1:14" ht="18.75" customHeight="1" x14ac:dyDescent="0.3">
      <c r="A77" s="17" t="s">
        <v>121</v>
      </c>
      <c r="B77" s="33" t="s">
        <v>62</v>
      </c>
      <c r="C77" s="16">
        <f>SUM(C79:C82)</f>
        <v>973.82741166574419</v>
      </c>
      <c r="D77" s="16">
        <f>SUM(D79:D82)</f>
        <v>-1328.7530258985557</v>
      </c>
      <c r="E77" s="16">
        <f t="shared" si="7"/>
        <v>2302.5804375643002</v>
      </c>
      <c r="F77" s="16">
        <f>SUM(F79:F82)</f>
        <v>635.42309302617525</v>
      </c>
      <c r="G77" s="16">
        <f>SUM(G79:G82)</f>
        <v>-2820.552758504431</v>
      </c>
      <c r="H77" s="16">
        <f t="shared" ref="H77" si="8">+F77-G77</f>
        <v>3455.9758515306062</v>
      </c>
      <c r="I77" s="16">
        <f>SUM(I79:I82)</f>
        <v>2674.186341014452</v>
      </c>
      <c r="J77" s="16">
        <f>SUM(J79:J82)</f>
        <v>-573.8154347530799</v>
      </c>
      <c r="K77" s="16">
        <f t="shared" ref="K77" si="9">+I77-J77</f>
        <v>3248.0017757675319</v>
      </c>
      <c r="L77" s="16">
        <f>SUM(L79:L82)</f>
        <v>1007.148923447575</v>
      </c>
      <c r="M77" s="16">
        <f>SUM(M79:M82)</f>
        <v>-3192.1471222437522</v>
      </c>
      <c r="N77" s="16">
        <f t="shared" ref="N77" si="10">+L77-M77</f>
        <v>4199.296045691327</v>
      </c>
    </row>
    <row r="78" spans="1:14" ht="18.75" customHeight="1" x14ac:dyDescent="0.35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3">
      <c r="A79" s="17" t="s">
        <v>123</v>
      </c>
      <c r="B79" s="36" t="s">
        <v>89</v>
      </c>
      <c r="C79" s="19">
        <v>419.5</v>
      </c>
      <c r="D79" s="19">
        <v>-1705.9999999999998</v>
      </c>
      <c r="E79" s="16">
        <f t="shared" si="7"/>
        <v>2125.5</v>
      </c>
      <c r="F79" s="19">
        <v>46.699999999999996</v>
      </c>
      <c r="G79" s="19">
        <v>-4610.3999999999996</v>
      </c>
      <c r="H79" s="16">
        <f t="shared" ref="H79:H82" si="11">+F79-G79</f>
        <v>4657.0999999999995</v>
      </c>
      <c r="I79" s="19">
        <v>-10.8</v>
      </c>
      <c r="J79" s="19">
        <v>-2122.0000000000005</v>
      </c>
      <c r="K79" s="16">
        <f t="shared" ref="K79:K82" si="12">+I79-J79</f>
        <v>2111.2000000000003</v>
      </c>
      <c r="L79" s="19">
        <v>25.8</v>
      </c>
      <c r="M79" s="19">
        <v>-4872.8000000000011</v>
      </c>
      <c r="N79" s="16">
        <f t="shared" ref="N79:N82" si="13">+L79-M79</f>
        <v>4898.6000000000013</v>
      </c>
    </row>
    <row r="80" spans="1:14" ht="18.75" customHeight="1" x14ac:dyDescent="0.3">
      <c r="A80" s="17" t="s">
        <v>124</v>
      </c>
      <c r="B80" s="36" t="s">
        <v>91</v>
      </c>
      <c r="C80" s="19">
        <v>868.7</v>
      </c>
      <c r="D80" s="19">
        <v>876.39999999999986</v>
      </c>
      <c r="E80" s="16">
        <f t="shared" si="7"/>
        <v>-7.6999999999998181</v>
      </c>
      <c r="F80" s="19">
        <v>563.40000000000009</v>
      </c>
      <c r="G80" s="19">
        <v>2534.3000000000002</v>
      </c>
      <c r="H80" s="16">
        <f t="shared" si="11"/>
        <v>-1970.9</v>
      </c>
      <c r="I80" s="19">
        <v>1267.2</v>
      </c>
      <c r="J80" s="19">
        <v>2361.5</v>
      </c>
      <c r="K80" s="16">
        <f t="shared" si="12"/>
        <v>-1094.3</v>
      </c>
      <c r="L80" s="19">
        <v>2079.2000000000003</v>
      </c>
      <c r="M80" s="19">
        <v>3527.2999999999997</v>
      </c>
      <c r="N80" s="16">
        <f t="shared" si="13"/>
        <v>-1448.0999999999995</v>
      </c>
    </row>
    <row r="81" spans="1:14" ht="18.75" customHeight="1" x14ac:dyDescent="0.3">
      <c r="A81" s="17" t="s">
        <v>125</v>
      </c>
      <c r="B81" s="36" t="s">
        <v>68</v>
      </c>
      <c r="C81" s="19">
        <v>-351.98819181425597</v>
      </c>
      <c r="D81" s="19">
        <v>-101.4225758685557</v>
      </c>
      <c r="E81" s="16">
        <f t="shared" si="7"/>
        <v>-250.56561594570027</v>
      </c>
      <c r="F81" s="19">
        <v>117.45122896617522</v>
      </c>
      <c r="G81" s="19">
        <v>-132.81765189443087</v>
      </c>
      <c r="H81" s="16">
        <f t="shared" si="11"/>
        <v>250.26888086060609</v>
      </c>
      <c r="I81" s="19">
        <v>1608.9809473344521</v>
      </c>
      <c r="J81" s="19">
        <v>44.966911066920986</v>
      </c>
      <c r="K81" s="16">
        <f t="shared" si="12"/>
        <v>1564.0140362675311</v>
      </c>
      <c r="L81" s="19">
        <v>-670.1274895124252</v>
      </c>
      <c r="M81" s="19">
        <v>-126.71441359375081</v>
      </c>
      <c r="N81" s="16">
        <f t="shared" si="13"/>
        <v>-543.41307591867439</v>
      </c>
    </row>
    <row r="82" spans="1:14" ht="18.75" customHeight="1" x14ac:dyDescent="0.3">
      <c r="A82" s="17" t="s">
        <v>126</v>
      </c>
      <c r="B82" s="36" t="s">
        <v>70</v>
      </c>
      <c r="C82" s="19">
        <v>37.615603480000168</v>
      </c>
      <c r="D82" s="19">
        <v>-397.73045003000004</v>
      </c>
      <c r="E82" s="16">
        <f t="shared" si="7"/>
        <v>435.34605351000022</v>
      </c>
      <c r="F82" s="19">
        <v>-92.128135940000135</v>
      </c>
      <c r="G82" s="19">
        <v>-611.63510661000055</v>
      </c>
      <c r="H82" s="16">
        <f t="shared" si="11"/>
        <v>519.50697067000044</v>
      </c>
      <c r="I82" s="19">
        <v>-191.1946063200001</v>
      </c>
      <c r="J82" s="19">
        <v>-858.2823458200005</v>
      </c>
      <c r="K82" s="16">
        <f t="shared" si="12"/>
        <v>667.08773950000045</v>
      </c>
      <c r="L82" s="19">
        <v>-427.72358704000021</v>
      </c>
      <c r="M82" s="19">
        <v>-1719.9327086500002</v>
      </c>
      <c r="N82" s="16">
        <f t="shared" si="13"/>
        <v>1292.20912161</v>
      </c>
    </row>
    <row r="83" spans="1:14" ht="18.75" customHeight="1" x14ac:dyDescent="0.35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3">
      <c r="A84" s="17" t="s">
        <v>128</v>
      </c>
      <c r="B84" s="36" t="s">
        <v>129</v>
      </c>
      <c r="C84" s="19">
        <v>0.38175645142951026</v>
      </c>
      <c r="D84" s="19">
        <v>0</v>
      </c>
      <c r="E84" s="16">
        <f t="shared" ref="E84:E89" si="14">+C84-D84</f>
        <v>0.38175645142951026</v>
      </c>
      <c r="F84" s="19">
        <v>0.77471168532011658</v>
      </c>
      <c r="G84" s="19">
        <v>0</v>
      </c>
      <c r="H84" s="16">
        <f t="shared" ref="H84:H91" si="15">+F84-G84</f>
        <v>0.77471168532011658</v>
      </c>
      <c r="I84" s="19">
        <v>0.98994237599773627</v>
      </c>
      <c r="J84" s="19">
        <v>0</v>
      </c>
      <c r="K84" s="16">
        <f t="shared" ref="K84:K91" si="16">+I84-J84</f>
        <v>0.98994237599773627</v>
      </c>
      <c r="L84" s="19">
        <v>8.545433034737826</v>
      </c>
      <c r="M84" s="19">
        <v>0</v>
      </c>
      <c r="N84" s="16">
        <f t="shared" ref="N84:N91" si="17">+L84-M84</f>
        <v>8.545433034737826</v>
      </c>
    </row>
    <row r="85" spans="1:14" ht="18.75" customHeight="1" x14ac:dyDescent="0.3">
      <c r="A85" s="17" t="s">
        <v>130</v>
      </c>
      <c r="B85" s="36" t="s">
        <v>131</v>
      </c>
      <c r="C85" s="19">
        <v>595.37616450999963</v>
      </c>
      <c r="D85" s="19">
        <v>-992.69851617999996</v>
      </c>
      <c r="E85" s="16">
        <f t="shared" si="14"/>
        <v>1588.0746806899997</v>
      </c>
      <c r="F85" s="19">
        <v>854.71981816000039</v>
      </c>
      <c r="G85" s="19">
        <v>-2427.5840376899996</v>
      </c>
      <c r="H85" s="16">
        <f t="shared" si="15"/>
        <v>3282.3038558500002</v>
      </c>
      <c r="I85" s="19">
        <v>2303.3416815799997</v>
      </c>
      <c r="J85" s="19">
        <v>-235.60494190000054</v>
      </c>
      <c r="K85" s="16">
        <f t="shared" si="16"/>
        <v>2538.9466234800002</v>
      </c>
      <c r="L85" s="19">
        <v>65.856061100000034</v>
      </c>
      <c r="M85" s="19">
        <v>-4303.9850220800008</v>
      </c>
      <c r="N85" s="16">
        <f t="shared" si="17"/>
        <v>4369.8410831800011</v>
      </c>
    </row>
    <row r="86" spans="1:14" ht="18.75" customHeight="1" x14ac:dyDescent="0.3">
      <c r="A86" s="17" t="s">
        <v>132</v>
      </c>
      <c r="B86" s="36" t="s">
        <v>133</v>
      </c>
      <c r="C86" s="19">
        <v>349.33905173431464</v>
      </c>
      <c r="D86" s="19">
        <v>-98.338864108555782</v>
      </c>
      <c r="E86" s="16">
        <f t="shared" si="14"/>
        <v>447.67791584287045</v>
      </c>
      <c r="F86" s="19">
        <v>-122.43848271914504</v>
      </c>
      <c r="G86" s="19">
        <v>-13.002798854430949</v>
      </c>
      <c r="H86" s="16">
        <f t="shared" si="15"/>
        <v>-109.43568386471409</v>
      </c>
      <c r="I86" s="19">
        <v>456.14200495845461</v>
      </c>
      <c r="J86" s="19">
        <v>52.835030126920969</v>
      </c>
      <c r="K86" s="16">
        <f t="shared" si="16"/>
        <v>403.30697483153364</v>
      </c>
      <c r="L86" s="19">
        <v>803.64907745283676</v>
      </c>
      <c r="M86" s="19">
        <v>-520.7027560337508</v>
      </c>
      <c r="N86" s="16">
        <f t="shared" si="17"/>
        <v>1324.3518334865876</v>
      </c>
    </row>
    <row r="87" spans="1:14" ht="18.75" customHeight="1" x14ac:dyDescent="0.3">
      <c r="A87" s="17" t="s">
        <v>134</v>
      </c>
      <c r="B87" s="36" t="s">
        <v>135</v>
      </c>
      <c r="C87" s="19">
        <v>-5.1726515700000029</v>
      </c>
      <c r="D87" s="19">
        <v>8.1477652300001058</v>
      </c>
      <c r="E87" s="16">
        <f t="shared" si="14"/>
        <v>-13.320416800000109</v>
      </c>
      <c r="F87" s="19">
        <v>-14.693197540000011</v>
      </c>
      <c r="G87" s="19">
        <v>9.545578620000029</v>
      </c>
      <c r="H87" s="16">
        <f t="shared" si="15"/>
        <v>-24.23877616000004</v>
      </c>
      <c r="I87" s="19">
        <v>7.8400478699999994</v>
      </c>
      <c r="J87" s="19">
        <v>8.1073654000000559</v>
      </c>
      <c r="K87" s="16">
        <f t="shared" si="16"/>
        <v>-0.26731753000005654</v>
      </c>
      <c r="L87" s="19">
        <v>18.560600269999984</v>
      </c>
      <c r="M87" s="19">
        <v>27.6378506</v>
      </c>
      <c r="N87" s="16">
        <f t="shared" si="17"/>
        <v>-9.077250330000016</v>
      </c>
    </row>
    <row r="88" spans="1:14" ht="18.75" customHeight="1" x14ac:dyDescent="0.3">
      <c r="A88" s="17" t="s">
        <v>136</v>
      </c>
      <c r="B88" s="36" t="s">
        <v>137</v>
      </c>
      <c r="C88" s="19">
        <v>98.585322010000169</v>
      </c>
      <c r="D88" s="19">
        <v>-335.58452399000009</v>
      </c>
      <c r="E88" s="16">
        <f t="shared" si="14"/>
        <v>434.16984600000023</v>
      </c>
      <c r="F88" s="19">
        <v>-51.281929299999888</v>
      </c>
      <c r="G88" s="19">
        <v>-672.26333571000032</v>
      </c>
      <c r="H88" s="16">
        <f t="shared" si="15"/>
        <v>620.98140641000043</v>
      </c>
      <c r="I88" s="19">
        <v>-35.987726449999855</v>
      </c>
      <c r="J88" s="19">
        <v>-926.55440266000051</v>
      </c>
      <c r="K88" s="16">
        <f t="shared" si="16"/>
        <v>890.56667621000065</v>
      </c>
      <c r="L88" s="19">
        <v>-560.56000461000008</v>
      </c>
      <c r="M88" s="19">
        <v>-1286.6189497800003</v>
      </c>
      <c r="N88" s="16">
        <f t="shared" si="17"/>
        <v>726.05894517000024</v>
      </c>
    </row>
    <row r="89" spans="1:14" ht="18.75" customHeight="1" x14ac:dyDescent="0.3">
      <c r="A89" s="17" t="s">
        <v>138</v>
      </c>
      <c r="B89" s="36" t="s">
        <v>139</v>
      </c>
      <c r="C89" s="19">
        <v>-64.682231470000005</v>
      </c>
      <c r="D89" s="19">
        <v>89.721113150000022</v>
      </c>
      <c r="E89" s="16">
        <f t="shared" si="14"/>
        <v>-154.40334462000004</v>
      </c>
      <c r="F89" s="19">
        <v>-31.657827260000026</v>
      </c>
      <c r="G89" s="19">
        <v>282.75183512999996</v>
      </c>
      <c r="H89" s="16">
        <f t="shared" si="15"/>
        <v>-314.40966238999999</v>
      </c>
      <c r="I89" s="19">
        <v>-58.13960931999997</v>
      </c>
      <c r="J89" s="19">
        <v>527.40151428000001</v>
      </c>
      <c r="K89" s="16">
        <f t="shared" si="16"/>
        <v>-585.54112359999999</v>
      </c>
      <c r="L89" s="19">
        <v>671.09775620000005</v>
      </c>
      <c r="M89" s="19">
        <v>2891.5217550500001</v>
      </c>
      <c r="N89" s="16">
        <f t="shared" si="17"/>
        <v>-2220.4239988500003</v>
      </c>
    </row>
    <row r="90" spans="1:14" ht="18.75" customHeight="1" x14ac:dyDescent="0.3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3">
      <c r="A91" s="17" t="s">
        <v>142</v>
      </c>
      <c r="B91" s="33" t="s">
        <v>64</v>
      </c>
      <c r="C91" s="19">
        <v>-123.5</v>
      </c>
      <c r="D91" s="37"/>
      <c r="E91" s="16">
        <f t="shared" si="7"/>
        <v>-123.5</v>
      </c>
      <c r="F91" s="19">
        <v>-1.5</v>
      </c>
      <c r="G91" s="37"/>
      <c r="H91" s="16">
        <f t="shared" si="15"/>
        <v>-1.5</v>
      </c>
      <c r="I91" s="19">
        <v>-143.5</v>
      </c>
      <c r="J91" s="37"/>
      <c r="K91" s="16">
        <f t="shared" si="16"/>
        <v>-143.5</v>
      </c>
      <c r="L91" s="19">
        <v>607.9</v>
      </c>
      <c r="M91" s="37"/>
      <c r="N91" s="16">
        <f t="shared" si="17"/>
        <v>607.9</v>
      </c>
    </row>
    <row r="92" spans="1:14" ht="18.75" customHeight="1" x14ac:dyDescent="0.3">
      <c r="A92" s="14" t="s">
        <v>143</v>
      </c>
      <c r="B92" s="40" t="s">
        <v>144</v>
      </c>
      <c r="C92" s="37"/>
      <c r="D92" s="37"/>
      <c r="E92" s="16">
        <f>+E44-E6-E40</f>
        <v>1185.4880873315356</v>
      </c>
      <c r="F92" s="37"/>
      <c r="G92" s="37"/>
      <c r="H92" s="16">
        <f>+H44-H6-H40</f>
        <v>-277.19789385425156</v>
      </c>
      <c r="I92" s="37"/>
      <c r="J92" s="37"/>
      <c r="K92" s="16">
        <f>+K44-K6-K40</f>
        <v>224.80896779131058</v>
      </c>
      <c r="L92" s="37"/>
      <c r="M92" s="37"/>
      <c r="N92" s="16">
        <f>+N44-N6-N40</f>
        <v>-1047.5659366235645</v>
      </c>
    </row>
    <row r="93" spans="1:14" s="41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5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5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5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5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5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5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5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5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5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5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5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5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5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5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5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5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5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5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5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5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7" priority="99" stopIfTrue="1"/>
    <cfRule type="duplicateValues" dxfId="96" priority="100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5">
    <cfRule type="duplicateValues" dxfId="89" priority="97" stopIfTrue="1"/>
    <cfRule type="duplicateValues" dxfId="88" priority="98" stopIfTrue="1"/>
  </conditionalFormatting>
  <conditionalFormatting sqref="D43">
    <cfRule type="duplicateValues" dxfId="85" priority="91" stopIfTrue="1"/>
    <cfRule type="duplicateValues" dxfId="84" priority="92" stopIfTrue="1"/>
  </conditionalFormatting>
  <conditionalFormatting sqref="E5">
    <cfRule type="duplicateValues" dxfId="81" priority="95" stopIfTrue="1"/>
    <cfRule type="duplicateValues" dxfId="80" priority="96" stopIfTrue="1"/>
  </conditionalFormatting>
  <conditionalFormatting sqref="E43">
    <cfRule type="duplicateValues" dxfId="77" priority="89" stopIfTrue="1"/>
    <cfRule type="duplicateValues" dxfId="76" priority="90" stopIfTrue="1"/>
  </conditionalFormatting>
  <conditionalFormatting sqref="F5">
    <cfRule type="duplicateValues" dxfId="73" priority="59" stopIfTrue="1"/>
    <cfRule type="duplicateValues" dxfId="72" priority="60" stopIfTrue="1"/>
  </conditionalFormatting>
  <conditionalFormatting sqref="F43">
    <cfRule type="duplicateValues" dxfId="69" priority="35" stopIfTrue="1"/>
    <cfRule type="duplicateValues" dxfId="68" priority="36" stopIfTrue="1"/>
  </conditionalFormatting>
  <conditionalFormatting sqref="G5">
    <cfRule type="duplicateValues" dxfId="65" priority="57" stopIfTrue="1"/>
    <cfRule type="duplicateValues" dxfId="64" priority="58" stopIfTrue="1"/>
  </conditionalFormatting>
  <conditionalFormatting sqref="G43">
    <cfRule type="duplicateValues" dxfId="61" priority="33" stopIfTrue="1"/>
    <cfRule type="duplicateValues" dxfId="60" priority="34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H43">
    <cfRule type="duplicateValues" dxfId="51" priority="31" stopIfTrue="1"/>
    <cfRule type="duplicateValues" dxfId="50" priority="32" stopIfTrue="1"/>
  </conditionalFormatting>
  <conditionalFormatting sqref="I5">
    <cfRule type="duplicateValues" dxfId="47" priority="53" stopIfTrue="1"/>
    <cfRule type="duplicateValues" dxfId="46" priority="54" stopIfTrue="1"/>
  </conditionalFormatting>
  <conditionalFormatting sqref="I43">
    <cfRule type="duplicateValues" dxfId="43" priority="23" stopIfTrue="1"/>
    <cfRule type="duplicateValues" dxfId="42" priority="24" stopIfTrue="1"/>
  </conditionalFormatting>
  <conditionalFormatting sqref="J5">
    <cfRule type="duplicateValues" dxfId="39" priority="51" stopIfTrue="1"/>
    <cfRule type="duplicateValues" dxfId="38" priority="52" stopIfTrue="1"/>
  </conditionalFormatting>
  <conditionalFormatting sqref="J43">
    <cfRule type="duplicateValues" dxfId="35" priority="21" stopIfTrue="1"/>
    <cfRule type="duplicateValues" dxfId="34" priority="22" stopIfTrue="1"/>
  </conditionalFormatting>
  <conditionalFormatting sqref="K5">
    <cfRule type="duplicateValues" dxfId="29" priority="49" stopIfTrue="1"/>
    <cfRule type="duplicateValues" dxfId="28" priority="50" stopIfTrue="1"/>
  </conditionalFormatting>
  <conditionalFormatting sqref="K43">
    <cfRule type="duplicateValues" dxfId="25" priority="19" stopIfTrue="1"/>
    <cfRule type="duplicateValues" dxfId="24" priority="20" stopIfTrue="1"/>
  </conditionalFormatting>
  <conditionalFormatting sqref="L5">
    <cfRule type="duplicateValues" dxfId="21" priority="47" stopIfTrue="1"/>
    <cfRule type="duplicateValues" dxfId="20" priority="48" stopIfTrue="1"/>
  </conditionalFormatting>
  <conditionalFormatting sqref="L43">
    <cfRule type="duplicateValues" dxfId="17" priority="11" stopIfTrue="1"/>
    <cfRule type="duplicateValues" dxfId="16" priority="12" stopIfTrue="1"/>
  </conditionalFormatting>
  <conditionalFormatting sqref="M5">
    <cfRule type="duplicateValues" dxfId="13" priority="45" stopIfTrue="1"/>
    <cfRule type="duplicateValues" dxfId="12" priority="46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5">
    <cfRule type="duplicateValues" dxfId="5" priority="43" stopIfTrue="1"/>
    <cfRule type="duplicateValues" dxfId="4" priority="44" stopIfTrue="1"/>
  </conditionalFormatting>
  <conditionalFormatting sqref="N43">
    <cfRule type="duplicateValues" dxfId="1" priority="7" stopIfTrue="1"/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2025-09-18T08:20:05Z</dcterms:created>
  <dcterms:modified xsi:type="dcterms:W3CDTF">2025-09-18T08:21:00Z</dcterms:modified>
</cp:coreProperties>
</file>