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BMPE\BMPE_2024_December\text\Podklady_predikcia\"/>
    </mc:Choice>
  </mc:AlternateContent>
  <xr:revisionPtr revIDLastSave="0" documentId="13_ncr:1_{37F276FD-2EC9-4DA5-BE60-4F142ECF90CC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HDP!$A$1:$AB$52</definedName>
    <definedName name="_xlnm.Print_Area" localSheetId="2">Inflácia!$A$1:$AB$40</definedName>
    <definedName name="_xlnm.Print_Area" localSheetId="6">'Porovnanie predikcií'!$A$1:$R$29</definedName>
    <definedName name="_xlnm.Print_Area" localSheetId="0">Súhrn!$B$2:$N$78</definedName>
    <definedName name="_xlnm.Print_Area" localSheetId="3">'Trh práce'!$A$1:$AF$69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8" l="1"/>
  <c r="I21" i="18"/>
  <c r="D21" i="18"/>
  <c r="K40" i="21" l="1"/>
  <c r="K20" i="21"/>
  <c r="K28" i="17"/>
  <c r="K56" i="14"/>
  <c r="K31" i="14"/>
  <c r="K44" i="12"/>
  <c r="K29" i="12"/>
  <c r="K16" i="12"/>
  <c r="K23" i="21" l="1"/>
  <c r="K27" i="21"/>
  <c r="K32" i="21"/>
  <c r="K26" i="21"/>
  <c r="K29" i="21"/>
  <c r="K25" i="21"/>
  <c r="K31" i="21"/>
  <c r="K24" i="21"/>
  <c r="K30" i="21"/>
  <c r="B19" i="21" l="1"/>
  <c r="B2" i="21"/>
  <c r="B27" i="17"/>
  <c r="B2" i="17"/>
  <c r="B55" i="14"/>
  <c r="B30" i="14"/>
  <c r="B2" i="14"/>
  <c r="B2" i="13"/>
  <c r="B28" i="12"/>
  <c r="B15" i="12"/>
  <c r="B2" i="12"/>
  <c r="B2" i="22"/>
  <c r="S21" i="18" l="1"/>
  <c r="J30" i="21"/>
  <c r="J20" i="21"/>
  <c r="J28" i="17"/>
  <c r="J56" i="14"/>
  <c r="J31" i="14"/>
  <c r="J44" i="12"/>
  <c r="J29" i="12"/>
  <c r="J16" i="12"/>
  <c r="J29" i="21" l="1"/>
  <c r="J40" i="21"/>
  <c r="J27" i="21"/>
  <c r="J26" i="21"/>
  <c r="J25" i="21"/>
  <c r="J24" i="21"/>
  <c r="J32" i="21"/>
  <c r="J23" i="21"/>
  <c r="J31" i="21"/>
  <c r="I23" i="21" l="1"/>
  <c r="H23" i="21"/>
  <c r="L40" i="21" l="1"/>
  <c r="Q56" i="14" l="1"/>
  <c r="Q31" i="14"/>
  <c r="U31" i="14"/>
  <c r="Q29" i="12"/>
  <c r="Q16" i="12"/>
  <c r="L44" i="12"/>
  <c r="L29" i="12"/>
  <c r="L16" i="12"/>
  <c r="M29" i="12" l="1"/>
  <c r="U29" i="12"/>
  <c r="Y29" i="12"/>
  <c r="M16" i="12"/>
  <c r="U16" i="12"/>
  <c r="Y16" i="12"/>
  <c r="L25" i="21" l="1"/>
  <c r="L20" i="21"/>
  <c r="I20" i="21"/>
  <c r="H20" i="21"/>
  <c r="I27" i="21"/>
  <c r="I44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H28" i="17"/>
  <c r="L28" i="17"/>
  <c r="Y56" i="14"/>
  <c r="U56" i="14"/>
  <c r="M56" i="14"/>
  <c r="Y31" i="14"/>
  <c r="M31" i="14"/>
  <c r="L56" i="14"/>
  <c r="I56" i="14"/>
  <c r="H56" i="14"/>
  <c r="H31" i="14"/>
  <c r="I31" i="14"/>
  <c r="L31" i="14"/>
  <c r="H44" i="12"/>
  <c r="H29" i="12"/>
  <c r="H16" i="12"/>
  <c r="L27" i="21" l="1"/>
  <c r="I24" i="21"/>
  <c r="H25" i="21"/>
  <c r="H27" i="21"/>
  <c r="H32" i="21"/>
  <c r="H29" i="21"/>
  <c r="I29" i="21"/>
  <c r="L26" i="21"/>
  <c r="H24" i="21"/>
  <c r="H40" i="21"/>
  <c r="H30" i="21"/>
  <c r="I40" i="21"/>
  <c r="L32" i="21"/>
  <c r="I31" i="21"/>
  <c r="L31" i="21"/>
  <c r="I30" i="21"/>
  <c r="H26" i="21"/>
  <c r="L29" i="21"/>
  <c r="L30" i="21"/>
  <c r="I25" i="21"/>
  <c r="I26" i="21"/>
  <c r="I32" i="21"/>
  <c r="L24" i="21"/>
  <c r="L23" i="21"/>
  <c r="H31" i="21"/>
</calcChain>
</file>

<file path=xl/sharedStrings.xml><?xml version="1.0" encoding="utf-8"?>
<sst xmlns="http://schemas.openxmlformats.org/spreadsheetml/2006/main" count="679" uniqueCount="205">
  <si>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</si>
  <si>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</si>
  <si>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</si>
  <si>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</si>
  <si>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</si>
  <si>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</si>
  <si>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</si>
  <si>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</si>
  <si>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</si>
  <si>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</si>
  <si>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</si>
  <si>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</si>
  <si>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</si>
  <si>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</si>
  <si>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</si>
  <si>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</si>
  <si>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</si>
  <si>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</si>
  <si>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</si>
  <si>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</si>
  <si>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</si>
  <si>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</si>
  <si>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</si>
  <si>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</si>
  <si>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</si>
  <si>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</si>
  <si>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</si>
  <si>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</si>
  <si>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</si>
  <si>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</si>
  <si>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</si>
  <si>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</si>
  <si>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</si>
  <si>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</si>
  <si>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</si>
  <si>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</si>
  <si>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</si>
  <si>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</si>
  <si>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</si>
  <si>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</si>
  <si>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</si>
  <si>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</si>
  <si>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</si>
  <si>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</si>
  <si>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</si>
  <si>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</si>
  <si>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</si>
  <si>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</si>
  <si>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</si>
  <si>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</si>
  <si>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</si>
  <si>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</si>
  <si>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</si>
  <si>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</si>
  <si>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</si>
  <si>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</si>
  <si>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</si>
  <si>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</si>
  <si>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</si>
  <si>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</si>
  <si>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</si>
  <si>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</si>
  <si>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</si>
  <si>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</si>
  <si>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</si>
  <si>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</si>
  <si>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</si>
  <si>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</si>
  <si>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</si>
  <si>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</si>
  <si>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</si>
  <si>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</si>
  <si>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</si>
  <si>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</si>
  <si>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</si>
  <si>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</si>
  <si>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</si>
  <si>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</si>
  <si>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</si>
  <si>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</si>
  <si>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</si>
  <si>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</si>
  <si>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</si>
  <si>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</si>
  <si>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</si>
  <si>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</si>
  <si>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</si>
  <si>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</si>
  <si>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</si>
  <si>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</si>
  <si>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</si>
  <si>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</si>
  <si>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</si>
  <si>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</si>
  <si>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</si>
  <si>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</si>
  <si>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</si>
  <si>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</si>
  <si>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</si>
  <si>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</si>
  <si>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</si>
  <si>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</si>
  <si>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</si>
  <si>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</si>
  <si>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</si>
  <si>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</si>
  <si>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</si>
  <si>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</si>
  <si>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</si>
  <si>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</si>
  <si>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</si>
  <si>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</si>
  <si>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</si>
  <si>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</si>
  <si>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</si>
  <si>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</si>
  <si>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</si>
  <si>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</si>
  <si>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</si>
  <si>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</si>
  <si>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</si>
  <si>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</si>
  <si>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</si>
  <si>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</si>
  <si>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</si>
  <si>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</si>
  <si>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</si>
  <si>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</si>
  <si>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</si>
  <si>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</si>
  <si>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</si>
  <si>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</si>
  <si>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</si>
  <si>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</si>
  <si>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</si>
  <si>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</si>
  <si>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</si>
  <si>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</si>
  <si>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</si>
  <si>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</si>
  <si>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</si>
  <si>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</si>
  <si>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</si>
  <si>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</si>
  <si>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</si>
  <si>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</si>
  <si>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</si>
  <si>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</si>
  <si>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</si>
  <si>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</si>
  <si>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</si>
  <si>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</si>
  <si>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</si>
  <si>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</si>
  <si>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</si>
  <si>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</si>
  <si>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</si>
  <si>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</si>
  <si>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</si>
  <si>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</si>
  <si>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</si>
  <si>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</si>
  <si>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</si>
  <si>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</si>
  <si>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</si>
  <si>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</si>
  <si>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</si>
  <si>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</si>
  <si>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</si>
  <si>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</si>
  <si>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</si>
  <si>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</si>
  <si>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</si>
  <si>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</si>
  <si>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</si>
  <si>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</si>
  <si>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</si>
  <si>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</si>
  <si>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r>
      <t>Odhad NAIRU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</si>
  <si>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</si>
  <si>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>Neinflačné mzdy (nominálna produktivita)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</si>
  <si>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tis. osôb, VZPS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</si>
  <si>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Nominálne mzdy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</si>
  <si>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Reálne mzdy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</si>
  <si>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>Miera úspor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</si>
  <si>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>Sektor verejnej správy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</si>
  <si>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</si>
  <si>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</si>
  <si>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</si>
  <si>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Výmenný kurz USD/EUR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</si>
  <si>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Výmenné relácie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</si>
  <si>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Jednotkové náklady práce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</si>
  <si>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Priemerná mzda, nominálna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</si>
  <si>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</si>
  <si>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Miera participácie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</si>
  <si>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Odhad NAIRU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</si>
  <si>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</si>
  <si>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</si>
  <si>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Zimná strednodobá predikcia (P4Q-2024)</t>
  </si>
  <si>
    <t>Zmena oproti jesennej predikcii (P3Q-2024)</t>
  </si>
  <si>
    <t>Národná banka Slovenska - Zimná strednodobá predikcia P4Q-2024</t>
  </si>
  <si>
    <t>Európska komisia -  European Economic Forecast (jesenná predikcia - november 2024)</t>
  </si>
  <si>
    <t>Medzinárodný menový fond - World Economic Outlook (október 2024)</t>
  </si>
  <si>
    <t>Organizácia pre ekonomickú spoluprácu a rozvoj (OECD) - Economic Outlook (december 2024)</t>
  </si>
  <si>
    <t>Inštitút finančnej politiky - Makroekonomická prognóza (september 2024), deficit (cieľ) a dlh verejnej správy sú z Rozpočtu verejnej správy na roky 2025 až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</si>
</sst>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5" fillId="0" borderId="0"/>
    <xf numFmtId="0" fontId="3" fillId="0" borderId="0"/>
    <xf numFmtId="0" fontId="42" fillId="0" borderId="0"/>
    <xf numFmtId="0" fontId="3" fillId="0" borderId="0"/>
    <xf numFmtId="0" fontId="41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33">
    <xf numFmtId="0" fontId="0" fillId="0" borderId="0" xfId="0"/>
    <xf numFmtId="0" fontId="44" fillId="26" borderId="15" xfId="0" applyFont="1" applyFill="1" applyBorder="1"/>
    <xf numFmtId="0" fontId="44" fillId="26" borderId="16" xfId="0" applyFont="1" applyFill="1" applyBorder="1"/>
    <xf numFmtId="165" fontId="44" fillId="0" borderId="18" xfId="0" applyNumberFormat="1" applyFont="1" applyFill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7" fillId="0" borderId="0" xfId="0" applyFont="1"/>
    <xf numFmtId="0" fontId="44" fillId="0" borderId="0" xfId="0" applyFont="1"/>
    <xf numFmtId="0" fontId="48" fillId="0" borderId="21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5" fillId="27" borderId="25" xfId="0" applyFont="1" applyFill="1" applyBorder="1"/>
    <xf numFmtId="0" fontId="44" fillId="27" borderId="26" xfId="0" applyFont="1" applyFill="1" applyBorder="1"/>
    <xf numFmtId="0" fontId="44" fillId="27" borderId="27" xfId="0" applyFont="1" applyFill="1" applyBorder="1"/>
    <xf numFmtId="0" fontId="44" fillId="27" borderId="27" xfId="0" applyFont="1" applyFill="1" applyBorder="1" applyAlignment="1">
      <alignment horizontal="right"/>
    </xf>
    <xf numFmtId="0" fontId="44" fillId="27" borderId="28" xfId="0" applyFont="1" applyFill="1" applyBorder="1" applyAlignment="1">
      <alignment horizontal="center"/>
    </xf>
    <xf numFmtId="0" fontId="44" fillId="27" borderId="26" xfId="0" applyFont="1" applyFill="1" applyBorder="1" applyAlignment="1">
      <alignment horizontal="center"/>
    </xf>
    <xf numFmtId="0" fontId="44" fillId="27" borderId="29" xfId="0" applyFont="1" applyFill="1" applyBorder="1" applyAlignment="1">
      <alignment horizontal="center"/>
    </xf>
    <xf numFmtId="0" fontId="44" fillId="0" borderId="15" xfId="0" applyFont="1" applyBorder="1"/>
    <xf numFmtId="0" fontId="44" fillId="0" borderId="0" xfId="0" applyFont="1" applyBorder="1"/>
    <xf numFmtId="0" fontId="44" fillId="0" borderId="30" xfId="0" applyFont="1" applyBorder="1"/>
    <xf numFmtId="0" fontId="44" fillId="0" borderId="30" xfId="0" applyFont="1" applyBorder="1" applyAlignment="1">
      <alignment horizontal="right"/>
    </xf>
    <xf numFmtId="165" fontId="44" fillId="26" borderId="18" xfId="0" applyNumberFormat="1" applyFont="1" applyFill="1" applyBorder="1" applyAlignment="1">
      <alignment horizontal="right"/>
    </xf>
    <xf numFmtId="165" fontId="44" fillId="26" borderId="0" xfId="0" applyNumberFormat="1" applyFont="1" applyFill="1" applyBorder="1" applyAlignment="1">
      <alignment horizontal="right"/>
    </xf>
    <xf numFmtId="165" fontId="44" fillId="26" borderId="31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 applyAlignment="1">
      <alignment horizontal="right"/>
    </xf>
    <xf numFmtId="165" fontId="44" fillId="0" borderId="0" xfId="0" applyNumberFormat="1" applyFont="1"/>
    <xf numFmtId="165" fontId="44" fillId="0" borderId="18" xfId="0" applyNumberFormat="1" applyFont="1" applyBorder="1" applyAlignment="1">
      <alignment horizontal="right"/>
    </xf>
    <xf numFmtId="165" fontId="44" fillId="0" borderId="0" xfId="0" applyNumberFormat="1" applyFont="1" applyBorder="1" applyAlignment="1">
      <alignment horizontal="right"/>
    </xf>
    <xf numFmtId="165" fontId="44" fillId="0" borderId="16" xfId="0" applyNumberFormat="1" applyFont="1" applyBorder="1" applyAlignment="1">
      <alignment horizontal="right"/>
    </xf>
    <xf numFmtId="165" fontId="44" fillId="27" borderId="28" xfId="0" applyNumberFormat="1" applyFont="1" applyFill="1" applyBorder="1" applyAlignment="1">
      <alignment horizontal="right"/>
    </xf>
    <xf numFmtId="165" fontId="44" fillId="27" borderId="26" xfId="0" applyNumberFormat="1" applyFont="1" applyFill="1" applyBorder="1" applyAlignment="1">
      <alignment horizontal="right"/>
    </xf>
    <xf numFmtId="165" fontId="44" fillId="27" borderId="29" xfId="0" applyNumberFormat="1" applyFont="1" applyFill="1" applyBorder="1" applyAlignment="1">
      <alignment horizontal="right"/>
    </xf>
    <xf numFmtId="3" fontId="44" fillId="0" borderId="18" xfId="0" applyNumberFormat="1" applyFont="1" applyBorder="1" applyAlignment="1">
      <alignment horizontal="right"/>
    </xf>
    <xf numFmtId="3" fontId="44" fillId="0" borderId="0" xfId="0" applyNumberFormat="1" applyFont="1" applyBorder="1" applyAlignment="1">
      <alignment horizontal="right"/>
    </xf>
    <xf numFmtId="0" fontId="44" fillId="0" borderId="18" xfId="0" applyFont="1" applyBorder="1" applyAlignment="1">
      <alignment horizontal="right"/>
    </xf>
    <xf numFmtId="0" fontId="44" fillId="0" borderId="0" xfId="0" applyFont="1" applyBorder="1" applyAlignment="1">
      <alignment horizontal="right"/>
    </xf>
    <xf numFmtId="0" fontId="44" fillId="27" borderId="28" xfId="0" applyFont="1" applyFill="1" applyBorder="1" applyAlignment="1">
      <alignment horizontal="right"/>
    </xf>
    <xf numFmtId="0" fontId="44" fillId="27" borderId="26" xfId="0" applyFont="1" applyFill="1" applyBorder="1" applyAlignment="1">
      <alignment horizontal="right"/>
    </xf>
    <xf numFmtId="1" fontId="44" fillId="0" borderId="18" xfId="0" applyNumberFormat="1" applyFont="1" applyBorder="1" applyAlignment="1">
      <alignment horizontal="right"/>
    </xf>
    <xf numFmtId="1" fontId="44" fillId="0" borderId="0" xfId="0" applyNumberFormat="1" applyFont="1" applyBorder="1" applyAlignment="1">
      <alignment horizontal="right"/>
    </xf>
    <xf numFmtId="0" fontId="49" fillId="0" borderId="0" xfId="0" applyFont="1" applyFill="1" applyBorder="1"/>
    <xf numFmtId="0" fontId="49" fillId="0" borderId="30" xfId="0" applyFont="1" applyFill="1" applyBorder="1"/>
    <xf numFmtId="0" fontId="49" fillId="0" borderId="30" xfId="0" applyFont="1" applyFill="1" applyBorder="1" applyAlignment="1">
      <alignment horizontal="right"/>
    </xf>
    <xf numFmtId="165" fontId="44" fillId="0" borderId="18" xfId="0" applyNumberFormat="1" applyFont="1" applyFill="1" applyBorder="1" applyAlignment="1">
      <alignment horizontal="right"/>
    </xf>
    <xf numFmtId="165" fontId="44" fillId="0" borderId="0" xfId="0" applyNumberFormat="1" applyFont="1" applyFill="1" applyBorder="1" applyAlignment="1">
      <alignment horizontal="right"/>
    </xf>
    <xf numFmtId="0" fontId="44" fillId="0" borderId="15" xfId="0" applyFont="1" applyFill="1" applyBorder="1"/>
    <xf numFmtId="0" fontId="44" fillId="0" borderId="0" xfId="0" applyFont="1" applyFill="1" applyBorder="1"/>
    <xf numFmtId="0" fontId="44" fillId="0" borderId="30" xfId="0" applyFont="1" applyFill="1" applyBorder="1"/>
    <xf numFmtId="0" fontId="44" fillId="0" borderId="30" xfId="0" applyFont="1" applyFill="1" applyBorder="1" applyAlignment="1">
      <alignment horizontal="right"/>
    </xf>
    <xf numFmtId="0" fontId="44" fillId="26" borderId="30" xfId="0" applyFont="1" applyFill="1" applyBorder="1" applyAlignment="1">
      <alignment horizontal="right"/>
    </xf>
    <xf numFmtId="0" fontId="50" fillId="27" borderId="27" xfId="0" applyFont="1" applyFill="1" applyBorder="1"/>
    <xf numFmtId="165" fontId="44" fillId="0" borderId="32" xfId="0" applyNumberFormat="1" applyFont="1" applyBorder="1" applyAlignment="1">
      <alignment horizontal="right"/>
    </xf>
    <xf numFmtId="165" fontId="44" fillId="0" borderId="32" xfId="0" applyNumberFormat="1" applyFont="1" applyFill="1" applyBorder="1" applyAlignment="1">
      <alignment horizontal="right"/>
    </xf>
    <xf numFmtId="2" fontId="44" fillId="0" borderId="18" xfId="0" applyNumberFormat="1" applyFont="1" applyBorder="1" applyAlignment="1">
      <alignment horizontal="right"/>
    </xf>
    <xf numFmtId="2" fontId="44" fillId="0" borderId="0" xfId="0" applyNumberFormat="1" applyFont="1" applyBorder="1" applyAlignment="1">
      <alignment horizontal="right"/>
    </xf>
    <xf numFmtId="165" fontId="49" fillId="0" borderId="0" xfId="0" applyNumberFormat="1" applyFont="1" applyFill="1" applyBorder="1" applyAlignment="1">
      <alignment horizontal="right"/>
    </xf>
    <xf numFmtId="0" fontId="44" fillId="0" borderId="33" xfId="0" applyFont="1" applyBorder="1"/>
    <xf numFmtId="0" fontId="44" fillId="0" borderId="34" xfId="0" applyFont="1" applyBorder="1"/>
    <xf numFmtId="0" fontId="44" fillId="0" borderId="35" xfId="0" applyFont="1" applyBorder="1"/>
    <xf numFmtId="0" fontId="44" fillId="0" borderId="35" xfId="0" applyFont="1" applyBorder="1" applyAlignment="1">
      <alignment horizontal="right"/>
    </xf>
    <xf numFmtId="165" fontId="44" fillId="0" borderId="14" xfId="0" applyNumberFormat="1" applyFont="1" applyFill="1" applyBorder="1" applyAlignment="1">
      <alignment horizontal="right"/>
    </xf>
    <xf numFmtId="165" fontId="44" fillId="0" borderId="34" xfId="0" applyNumberFormat="1" applyFont="1" applyFill="1" applyBorder="1" applyAlignment="1">
      <alignment horizontal="right"/>
    </xf>
    <xf numFmtId="0" fontId="44" fillId="0" borderId="0" xfId="0" applyFont="1" applyFill="1"/>
    <xf numFmtId="0" fontId="44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47" fillId="26" borderId="0" xfId="0" applyFont="1" applyFill="1"/>
    <xf numFmtId="0" fontId="44" fillId="26" borderId="0" xfId="0" applyFont="1" applyFill="1"/>
    <xf numFmtId="165" fontId="44" fillId="0" borderId="30" xfId="0" applyNumberFormat="1" applyFont="1" applyFill="1" applyBorder="1" applyAlignment="1">
      <alignment horizontal="center"/>
    </xf>
    <xf numFmtId="165" fontId="44" fillId="0" borderId="16" xfId="0" applyNumberFormat="1" applyFont="1" applyFill="1" applyBorder="1" applyAlignment="1">
      <alignment horizontal="center"/>
    </xf>
    <xf numFmtId="0" fontId="44" fillId="26" borderId="33" xfId="0" applyFont="1" applyFill="1" applyBorder="1"/>
    <xf numFmtId="0" fontId="44" fillId="26" borderId="36" xfId="0" applyFont="1" applyFill="1" applyBorder="1"/>
    <xf numFmtId="165" fontId="44" fillId="0" borderId="36" xfId="0" applyNumberFormat="1" applyFont="1" applyFill="1" applyBorder="1" applyAlignment="1">
      <alignment horizontal="center"/>
    </xf>
    <xf numFmtId="165" fontId="44" fillId="0" borderId="14" xfId="0" applyNumberFormat="1" applyFont="1" applyFill="1" applyBorder="1" applyAlignment="1">
      <alignment horizontal="center"/>
    </xf>
    <xf numFmtId="0" fontId="44" fillId="26" borderId="0" xfId="0" applyFont="1" applyFill="1" applyBorder="1"/>
    <xf numFmtId="0" fontId="49" fillId="0" borderId="0" xfId="0" applyFont="1" applyFill="1"/>
    <xf numFmtId="0" fontId="52" fillId="27" borderId="37" xfId="0" applyFont="1" applyFill="1" applyBorder="1" applyAlignment="1">
      <alignment horizontal="left" vertical="center"/>
    </xf>
    <xf numFmtId="0" fontId="52" fillId="27" borderId="32" xfId="0" applyFont="1" applyFill="1" applyBorder="1" applyAlignment="1">
      <alignment horizontal="left" vertical="center"/>
    </xf>
    <xf numFmtId="0" fontId="52" fillId="27" borderId="38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50" fillId="26" borderId="21" xfId="0" applyFont="1" applyFill="1" applyBorder="1" applyAlignment="1">
      <alignment horizontal="center" vertical="center"/>
    </xf>
    <xf numFmtId="0" fontId="44" fillId="26" borderId="21" xfId="0" applyFont="1" applyFill="1" applyBorder="1" applyAlignment="1">
      <alignment horizontal="center" vertical="center" wrapText="1"/>
    </xf>
    <xf numFmtId="0" fontId="44" fillId="26" borderId="20" xfId="0" applyFont="1" applyFill="1" applyBorder="1" applyAlignment="1">
      <alignment horizontal="center" vertical="center"/>
    </xf>
    <xf numFmtId="0" fontId="44" fillId="26" borderId="40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left" vertical="center"/>
    </xf>
    <xf numFmtId="0" fontId="50" fillId="26" borderId="30" xfId="0" applyFont="1" applyFill="1" applyBorder="1" applyAlignment="1">
      <alignment horizontal="center" vertical="center"/>
    </xf>
    <xf numFmtId="0" fontId="44" fillId="26" borderId="18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16" xfId="0" applyFont="1" applyFill="1" applyBorder="1" applyAlignment="1">
      <alignment horizontal="center" vertical="center"/>
    </xf>
    <xf numFmtId="3" fontId="44" fillId="26" borderId="18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 vertical="center"/>
    </xf>
    <xf numFmtId="3" fontId="44" fillId="26" borderId="16" xfId="0" applyNumberFormat="1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left" vertical="center"/>
    </xf>
    <xf numFmtId="0" fontId="53" fillId="26" borderId="0" xfId="0" applyFont="1" applyFill="1" applyBorder="1" applyAlignment="1">
      <alignment horizontal="left" vertical="center"/>
    </xf>
    <xf numFmtId="0" fontId="53" fillId="26" borderId="30" xfId="0" applyFont="1" applyFill="1" applyBorder="1" applyAlignment="1">
      <alignment horizontal="left" vertical="center"/>
    </xf>
    <xf numFmtId="3" fontId="44" fillId="26" borderId="18" xfId="0" applyNumberFormat="1" applyFont="1" applyFill="1" applyBorder="1" applyAlignment="1">
      <alignment horizontal="right"/>
    </xf>
    <xf numFmtId="3" fontId="44" fillId="26" borderId="0" xfId="0" applyNumberFormat="1" applyFont="1" applyFill="1" applyBorder="1" applyAlignment="1">
      <alignment horizontal="right"/>
    </xf>
    <xf numFmtId="3" fontId="44" fillId="26" borderId="16" xfId="0" applyNumberFormat="1" applyFont="1" applyFill="1" applyBorder="1" applyAlignment="1">
      <alignment horizontal="right"/>
    </xf>
    <xf numFmtId="0" fontId="50" fillId="26" borderId="0" xfId="0" applyFont="1" applyFill="1" applyBorder="1"/>
    <xf numFmtId="0" fontId="44" fillId="26" borderId="30" xfId="0" applyFont="1" applyFill="1" applyBorder="1"/>
    <xf numFmtId="0" fontId="46" fillId="26" borderId="33" xfId="0" applyFont="1" applyFill="1" applyBorder="1"/>
    <xf numFmtId="0" fontId="44" fillId="26" borderId="34" xfId="0" applyFont="1" applyFill="1" applyBorder="1"/>
    <xf numFmtId="0" fontId="44" fillId="26" borderId="35" xfId="0" applyFont="1" applyFill="1" applyBorder="1"/>
    <xf numFmtId="0" fontId="44" fillId="26" borderId="35" xfId="0" applyFont="1" applyFill="1" applyBorder="1" applyAlignment="1">
      <alignment horizontal="right"/>
    </xf>
    <xf numFmtId="3" fontId="44" fillId="26" borderId="14" xfId="0" applyNumberFormat="1" applyFont="1" applyFill="1" applyBorder="1"/>
    <xf numFmtId="3" fontId="44" fillId="26" borderId="34" xfId="0" applyNumberFormat="1" applyFont="1" applyFill="1" applyBorder="1"/>
    <xf numFmtId="3" fontId="44" fillId="26" borderId="36" xfId="0" applyNumberFormat="1" applyFont="1" applyFill="1" applyBorder="1"/>
    <xf numFmtId="0" fontId="44" fillId="26" borderId="0" xfId="0" applyFont="1" applyFill="1" applyBorder="1" applyAlignment="1">
      <alignment horizontal="right"/>
    </xf>
    <xf numFmtId="0" fontId="50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166" fontId="44" fillId="26" borderId="18" xfId="0" applyNumberFormat="1" applyFont="1" applyFill="1" applyBorder="1" applyAlignment="1">
      <alignment horizontal="right"/>
    </xf>
    <xf numFmtId="166" fontId="44" fillId="26" borderId="0" xfId="0" applyNumberFormat="1" applyFont="1" applyFill="1" applyBorder="1" applyAlignment="1">
      <alignment horizontal="right"/>
    </xf>
    <xf numFmtId="166" fontId="44" fillId="26" borderId="16" xfId="0" applyNumberFormat="1" applyFont="1" applyFill="1" applyBorder="1" applyAlignment="1">
      <alignment horizontal="right"/>
    </xf>
    <xf numFmtId="166" fontId="44" fillId="0" borderId="18" xfId="0" applyNumberFormat="1" applyFont="1" applyFill="1" applyBorder="1" applyAlignment="1">
      <alignment horizontal="right"/>
    </xf>
    <xf numFmtId="166" fontId="44" fillId="0" borderId="0" xfId="0" applyNumberFormat="1" applyFont="1" applyFill="1" applyBorder="1" applyAlignment="1">
      <alignment horizontal="right"/>
    </xf>
    <xf numFmtId="166" fontId="44" fillId="0" borderId="16" xfId="0" applyNumberFormat="1" applyFont="1" applyFill="1" applyBorder="1" applyAlignment="1">
      <alignment horizontal="right"/>
    </xf>
    <xf numFmtId="166" fontId="44" fillId="0" borderId="0" xfId="0" applyNumberFormat="1" applyFont="1" applyFill="1"/>
    <xf numFmtId="0" fontId="46" fillId="26" borderId="15" xfId="0" applyFont="1" applyFill="1" applyBorder="1"/>
    <xf numFmtId="166" fontId="44" fillId="26" borderId="18" xfId="0" applyNumberFormat="1" applyFont="1" applyFill="1" applyBorder="1"/>
    <xf numFmtId="166" fontId="44" fillId="26" borderId="0" xfId="0" applyNumberFormat="1" applyFont="1" applyFill="1" applyBorder="1"/>
    <xf numFmtId="166" fontId="44" fillId="26" borderId="16" xfId="0" applyNumberFormat="1" applyFont="1" applyFill="1" applyBorder="1"/>
    <xf numFmtId="0" fontId="50" fillId="26" borderId="34" xfId="0" applyFont="1" applyFill="1" applyBorder="1" applyAlignment="1">
      <alignment horizontal="left" vertical="center"/>
    </xf>
    <xf numFmtId="3" fontId="44" fillId="26" borderId="0" xfId="0" applyNumberFormat="1" applyFont="1" applyFill="1"/>
    <xf numFmtId="0" fontId="50" fillId="26" borderId="41" xfId="0" applyFont="1" applyFill="1" applyBorder="1" applyAlignment="1">
      <alignment horizontal="center"/>
    </xf>
    <xf numFmtId="0" fontId="44" fillId="26" borderId="42" xfId="0" applyFont="1" applyFill="1" applyBorder="1" applyAlignment="1">
      <alignment horizontal="center"/>
    </xf>
    <xf numFmtId="0" fontId="44" fillId="26" borderId="23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4" fillId="26" borderId="43" xfId="0" applyFont="1" applyFill="1" applyBorder="1" applyAlignment="1">
      <alignment horizontal="center"/>
    </xf>
    <xf numFmtId="0" fontId="44" fillId="26" borderId="44" xfId="0" applyFont="1" applyFill="1" applyBorder="1" applyAlignment="1">
      <alignment horizontal="center"/>
    </xf>
    <xf numFmtId="0" fontId="46" fillId="26" borderId="45" xfId="0" applyFont="1" applyFill="1" applyBorder="1" applyAlignment="1">
      <alignment horizontal="left" vertical="center"/>
    </xf>
    <xf numFmtId="0" fontId="50" fillId="26" borderId="45" xfId="0" applyFont="1" applyFill="1" applyBorder="1" applyAlignment="1">
      <alignment horizontal="center" vertical="center"/>
    </xf>
    <xf numFmtId="0" fontId="44" fillId="26" borderId="30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/>
    </xf>
    <xf numFmtId="0" fontId="44" fillId="26" borderId="30" xfId="0" applyFont="1" applyFill="1" applyBorder="1" applyAlignment="1">
      <alignment horizontal="center"/>
    </xf>
    <xf numFmtId="0" fontId="44" fillId="26" borderId="16" xfId="0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/>
    </xf>
    <xf numFmtId="3" fontId="44" fillId="26" borderId="16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right"/>
    </xf>
    <xf numFmtId="3" fontId="44" fillId="26" borderId="0" xfId="0" applyNumberFormat="1" applyFont="1" applyFill="1" applyBorder="1"/>
    <xf numFmtId="3" fontId="44" fillId="26" borderId="30" xfId="0" applyNumberFormat="1" applyFont="1" applyFill="1" applyBorder="1"/>
    <xf numFmtId="3" fontId="44" fillId="26" borderId="16" xfId="0" applyNumberFormat="1" applyFont="1" applyFill="1" applyBorder="1"/>
    <xf numFmtId="3" fontId="44" fillId="26" borderId="18" xfId="0" applyNumberFormat="1" applyFont="1" applyFill="1" applyBorder="1"/>
    <xf numFmtId="166" fontId="44" fillId="28" borderId="0" xfId="0" applyNumberFormat="1" applyFont="1" applyFill="1" applyBorder="1"/>
    <xf numFmtId="3" fontId="44" fillId="28" borderId="30" xfId="0" applyNumberFormat="1" applyFont="1" applyFill="1" applyBorder="1"/>
    <xf numFmtId="3" fontId="44" fillId="28" borderId="0" xfId="0" applyNumberFormat="1" applyFont="1" applyFill="1" applyBorder="1"/>
    <xf numFmtId="3" fontId="44" fillId="28" borderId="16" xfId="0" applyNumberFormat="1" applyFont="1" applyFill="1" applyBorder="1"/>
    <xf numFmtId="165" fontId="44" fillId="26" borderId="18" xfId="0" applyNumberFormat="1" applyFont="1" applyFill="1" applyBorder="1"/>
    <xf numFmtId="165" fontId="44" fillId="26" borderId="0" xfId="0" applyNumberFormat="1" applyFont="1" applyFill="1" applyBorder="1"/>
    <xf numFmtId="165" fontId="44" fillId="26" borderId="30" xfId="0" applyNumberFormat="1" applyFont="1" applyFill="1" applyBorder="1"/>
    <xf numFmtId="3" fontId="44" fillId="26" borderId="35" xfId="0" applyNumberFormat="1" applyFont="1" applyFill="1" applyBorder="1"/>
    <xf numFmtId="3" fontId="44" fillId="28" borderId="34" xfId="0" applyNumberFormat="1" applyFont="1" applyFill="1" applyBorder="1"/>
    <xf numFmtId="3" fontId="44" fillId="28" borderId="35" xfId="0" applyNumberFormat="1" applyFont="1" applyFill="1" applyBorder="1"/>
    <xf numFmtId="3" fontId="44" fillId="28" borderId="36" xfId="0" applyNumberFormat="1" applyFont="1" applyFill="1" applyBorder="1"/>
    <xf numFmtId="165" fontId="44" fillId="26" borderId="30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/>
    <xf numFmtId="166" fontId="44" fillId="26" borderId="30" xfId="0" applyNumberFormat="1" applyFont="1" applyFill="1" applyBorder="1" applyAlignment="1">
      <alignment horizontal="right"/>
    </xf>
    <xf numFmtId="0" fontId="44" fillId="26" borderId="18" xfId="0" applyFont="1" applyFill="1" applyBorder="1"/>
    <xf numFmtId="0" fontId="44" fillId="28" borderId="30" xfId="0" applyFont="1" applyFill="1" applyBorder="1"/>
    <xf numFmtId="0" fontId="44" fillId="28" borderId="16" xfId="0" applyFont="1" applyFill="1" applyBorder="1"/>
    <xf numFmtId="165" fontId="44" fillId="26" borderId="14" xfId="0" applyNumberFormat="1" applyFont="1" applyFill="1" applyBorder="1"/>
    <xf numFmtId="165" fontId="44" fillId="26" borderId="34" xfId="0" applyNumberFormat="1" applyFont="1" applyFill="1" applyBorder="1"/>
    <xf numFmtId="165" fontId="44" fillId="26" borderId="35" xfId="0" applyNumberFormat="1" applyFont="1" applyFill="1" applyBorder="1"/>
    <xf numFmtId="0" fontId="44" fillId="28" borderId="34" xfId="0" applyFont="1" applyFill="1" applyBorder="1"/>
    <xf numFmtId="0" fontId="44" fillId="28" borderId="35" xfId="0" applyFont="1" applyFill="1" applyBorder="1"/>
    <xf numFmtId="0" fontId="44" fillId="28" borderId="36" xfId="0" applyFont="1" applyFill="1" applyBorder="1"/>
    <xf numFmtId="165" fontId="44" fillId="26" borderId="0" xfId="0" applyNumberFormat="1" applyFont="1" applyFill="1"/>
    <xf numFmtId="0" fontId="44" fillId="26" borderId="31" xfId="0" applyFont="1" applyFill="1" applyBorder="1" applyAlignment="1">
      <alignment horizontal="center"/>
    </xf>
    <xf numFmtId="166" fontId="44" fillId="26" borderId="30" xfId="0" applyNumberFormat="1" applyFont="1" applyFill="1" applyBorder="1"/>
    <xf numFmtId="166" fontId="44" fillId="26" borderId="31" xfId="0" applyNumberFormat="1" applyFont="1" applyFill="1" applyBorder="1"/>
    <xf numFmtId="166" fontId="44" fillId="28" borderId="30" xfId="0" applyNumberFormat="1" applyFont="1" applyFill="1" applyBorder="1"/>
    <xf numFmtId="166" fontId="44" fillId="28" borderId="31" xfId="0" applyNumberFormat="1" applyFont="1" applyFill="1" applyBorder="1"/>
    <xf numFmtId="166" fontId="44" fillId="28" borderId="16" xfId="0" applyNumberFormat="1" applyFont="1" applyFill="1" applyBorder="1"/>
    <xf numFmtId="0" fontId="44" fillId="26" borderId="31" xfId="0" applyFont="1" applyFill="1" applyBorder="1"/>
    <xf numFmtId="165" fontId="44" fillId="26" borderId="31" xfId="0" applyNumberFormat="1" applyFont="1" applyFill="1" applyBorder="1"/>
    <xf numFmtId="3" fontId="44" fillId="0" borderId="62" xfId="0" applyNumberFormat="1" applyFont="1" applyFill="1" applyBorder="1"/>
    <xf numFmtId="3" fontId="44" fillId="26" borderId="31" xfId="0" applyNumberFormat="1" applyFont="1" applyFill="1" applyBorder="1"/>
    <xf numFmtId="0" fontId="44" fillId="0" borderId="63" xfId="0" applyFont="1" applyFill="1" applyBorder="1"/>
    <xf numFmtId="0" fontId="44" fillId="26" borderId="67" xfId="0" applyFont="1" applyFill="1" applyBorder="1"/>
    <xf numFmtId="0" fontId="44" fillId="0" borderId="67" xfId="0" applyFont="1" applyFill="1" applyBorder="1"/>
    <xf numFmtId="165" fontId="44" fillId="26" borderId="46" xfId="0" applyNumberFormat="1" applyFont="1" applyFill="1" applyBorder="1"/>
    <xf numFmtId="165" fontId="44" fillId="26" borderId="36" xfId="0" applyNumberFormat="1" applyFont="1" applyFill="1" applyBorder="1"/>
    <xf numFmtId="0" fontId="44" fillId="26" borderId="40" xfId="0" applyFont="1" applyFill="1" applyBorder="1" applyAlignment="1">
      <alignment horizontal="center"/>
    </xf>
    <xf numFmtId="0" fontId="52" fillId="27" borderId="32" xfId="0" applyFont="1" applyFill="1" applyBorder="1" applyAlignment="1">
      <alignment vertical="center"/>
    </xf>
    <xf numFmtId="0" fontId="52" fillId="27" borderId="38" xfId="0" applyFont="1" applyFill="1" applyBorder="1" applyAlignment="1">
      <alignment vertical="center"/>
    </xf>
    <xf numFmtId="0" fontId="44" fillId="26" borderId="22" xfId="0" applyFont="1" applyFill="1" applyBorder="1" applyAlignment="1">
      <alignment horizontal="center"/>
    </xf>
    <xf numFmtId="0" fontId="50" fillId="26" borderId="0" xfId="0" applyFont="1" applyFill="1"/>
    <xf numFmtId="0" fontId="44" fillId="26" borderId="47" xfId="0" applyFont="1" applyFill="1" applyBorder="1"/>
    <xf numFmtId="0" fontId="44" fillId="26" borderId="48" xfId="0" applyFont="1" applyFill="1" applyBorder="1"/>
    <xf numFmtId="17" fontId="44" fillId="26" borderId="49" xfId="0" applyNumberFormat="1" applyFont="1" applyFill="1" applyBorder="1"/>
    <xf numFmtId="17" fontId="44" fillId="26" borderId="50" xfId="0" applyNumberFormat="1" applyFont="1" applyFill="1" applyBorder="1"/>
    <xf numFmtId="0" fontId="44" fillId="26" borderId="33" xfId="0" applyFont="1" applyFill="1" applyBorder="1" applyAlignment="1">
      <alignment horizontal="left" vertical="center"/>
    </xf>
    <xf numFmtId="0" fontId="44" fillId="26" borderId="14" xfId="0" applyFont="1" applyFill="1" applyBorder="1" applyAlignment="1">
      <alignment horizontal="right"/>
    </xf>
    <xf numFmtId="164" fontId="44" fillId="26" borderId="0" xfId="0" applyNumberFormat="1" applyFont="1" applyFill="1" applyAlignment="1"/>
    <xf numFmtId="164" fontId="44" fillId="26" borderId="0" xfId="0" applyNumberFormat="1" applyFont="1" applyFill="1"/>
    <xf numFmtId="3" fontId="44" fillId="26" borderId="46" xfId="0" applyNumberFormat="1" applyFont="1" applyFill="1" applyBorder="1"/>
    <xf numFmtId="0" fontId="50" fillId="26" borderId="51" xfId="0" applyFont="1" applyFill="1" applyBorder="1" applyAlignment="1">
      <alignment horizontal="center"/>
    </xf>
    <xf numFmtId="0" fontId="44" fillId="26" borderId="18" xfId="0" applyFont="1" applyFill="1" applyBorder="1" applyAlignment="1">
      <alignment horizontal="center"/>
    </xf>
    <xf numFmtId="0" fontId="50" fillId="26" borderId="34" xfId="0" applyFont="1" applyFill="1" applyBorder="1"/>
    <xf numFmtId="0" fontId="44" fillId="27" borderId="27" xfId="0" applyFont="1" applyFill="1" applyBorder="1" applyAlignment="1">
      <alignment horizontal="center"/>
    </xf>
    <xf numFmtId="165" fontId="44" fillId="0" borderId="30" xfId="0" applyNumberFormat="1" applyFont="1" applyBorder="1" applyAlignment="1">
      <alignment horizontal="right"/>
    </xf>
    <xf numFmtId="165" fontId="44" fillId="27" borderId="27" xfId="0" applyNumberFormat="1" applyFont="1" applyFill="1" applyBorder="1" applyAlignment="1">
      <alignment horizontal="right"/>
    </xf>
    <xf numFmtId="3" fontId="44" fillId="0" borderId="30" xfId="0" applyNumberFormat="1" applyFont="1" applyBorder="1" applyAlignment="1">
      <alignment horizontal="right"/>
    </xf>
    <xf numFmtId="1" fontId="44" fillId="0" borderId="30" xfId="0" applyNumberFormat="1" applyFont="1" applyBorder="1" applyAlignment="1">
      <alignment horizontal="right"/>
    </xf>
    <xf numFmtId="165" fontId="44" fillId="0" borderId="30" xfId="0" applyNumberFormat="1" applyFont="1" applyFill="1" applyBorder="1" applyAlignment="1">
      <alignment horizontal="right"/>
    </xf>
    <xf numFmtId="2" fontId="44" fillId="0" borderId="30" xfId="0" applyNumberFormat="1" applyFont="1" applyBorder="1" applyAlignment="1">
      <alignment horizontal="right"/>
    </xf>
    <xf numFmtId="165" fontId="44" fillId="0" borderId="35" xfId="0" applyNumberFormat="1" applyFont="1" applyFill="1" applyBorder="1" applyAlignment="1">
      <alignment horizontal="right"/>
    </xf>
    <xf numFmtId="165" fontId="44" fillId="0" borderId="38" xfId="0" applyNumberFormat="1" applyFont="1" applyBorder="1" applyAlignment="1">
      <alignment horizontal="right"/>
    </xf>
    <xf numFmtId="165" fontId="44" fillId="0" borderId="16" xfId="0" applyNumberFormat="1" applyFont="1" applyFill="1" applyBorder="1" applyAlignment="1">
      <alignment horizontal="right"/>
    </xf>
    <xf numFmtId="165" fontId="44" fillId="0" borderId="36" xfId="0" applyNumberFormat="1" applyFont="1" applyFill="1" applyBorder="1" applyAlignment="1">
      <alignment horizontal="right"/>
    </xf>
    <xf numFmtId="165" fontId="44" fillId="28" borderId="0" xfId="0" applyNumberFormat="1" applyFont="1" applyFill="1" applyBorder="1"/>
    <xf numFmtId="165" fontId="44" fillId="28" borderId="30" xfId="0" applyNumberFormat="1" applyFont="1" applyFill="1" applyBorder="1"/>
    <xf numFmtId="165" fontId="44" fillId="28" borderId="31" xfId="0" applyNumberFormat="1" applyFont="1" applyFill="1" applyBorder="1"/>
    <xf numFmtId="165" fontId="44" fillId="28" borderId="16" xfId="0" applyNumberFormat="1" applyFont="1" applyFill="1" applyBorder="1"/>
    <xf numFmtId="165" fontId="44" fillId="0" borderId="17" xfId="0" applyNumberFormat="1" applyFont="1" applyFill="1" applyBorder="1" applyAlignment="1">
      <alignment horizontal="center"/>
    </xf>
    <xf numFmtId="165" fontId="44" fillId="26" borderId="0" xfId="0" applyNumberFormat="1" applyFont="1" applyFill="1" applyAlignment="1">
      <alignment horizontal="right"/>
    </xf>
    <xf numFmtId="166" fontId="44" fillId="26" borderId="0" xfId="0" applyNumberFormat="1" applyFont="1" applyFill="1" applyAlignment="1">
      <alignment horizontal="right"/>
    </xf>
    <xf numFmtId="0" fontId="44" fillId="28" borderId="0" xfId="0" applyFont="1" applyFill="1"/>
    <xf numFmtId="165" fontId="44" fillId="0" borderId="0" xfId="0" applyNumberFormat="1" applyFont="1" applyFill="1" applyAlignment="1">
      <alignment horizontal="right"/>
    </xf>
    <xf numFmtId="0" fontId="44" fillId="26" borderId="39" xfId="0" applyFont="1" applyFill="1" applyBorder="1" applyAlignment="1">
      <alignment horizontal="center"/>
    </xf>
    <xf numFmtId="3" fontId="44" fillId="0" borderId="0" xfId="0" applyNumberFormat="1" applyFont="1" applyFill="1" applyBorder="1"/>
    <xf numFmtId="3" fontId="44" fillId="0" borderId="30" xfId="0" applyNumberFormat="1" applyFont="1" applyFill="1" applyBorder="1"/>
    <xf numFmtId="3" fontId="44" fillId="0" borderId="31" xfId="0" applyNumberFormat="1" applyFont="1" applyFill="1" applyBorder="1"/>
    <xf numFmtId="3" fontId="44" fillId="0" borderId="16" xfId="0" applyNumberFormat="1" applyFont="1" applyFill="1" applyBorder="1"/>
    <xf numFmtId="3" fontId="44" fillId="0" borderId="64" xfId="0" applyNumberFormat="1" applyFont="1" applyFill="1" applyBorder="1"/>
    <xf numFmtId="3" fontId="44" fillId="0" borderId="65" xfId="0" applyNumberFormat="1" applyFont="1" applyFill="1" applyBorder="1"/>
    <xf numFmtId="3" fontId="44" fillId="0" borderId="66" xfId="0" applyNumberFormat="1" applyFont="1" applyFill="1" applyBorder="1"/>
    <xf numFmtId="3" fontId="44" fillId="0" borderId="0" xfId="0" applyNumberFormat="1" applyFont="1" applyFill="1"/>
    <xf numFmtId="3" fontId="44" fillId="0" borderId="70" xfId="0" applyNumberFormat="1" applyFont="1" applyFill="1" applyBorder="1"/>
    <xf numFmtId="3" fontId="44" fillId="0" borderId="71" xfId="0" applyNumberFormat="1" applyFont="1" applyFill="1" applyBorder="1"/>
    <xf numFmtId="3" fontId="44" fillId="0" borderId="72" xfId="0" applyNumberFormat="1" applyFont="1" applyFill="1" applyBorder="1"/>
    <xf numFmtId="165" fontId="44" fillId="0" borderId="18" xfId="0" applyNumberFormat="1" applyFont="1" applyFill="1" applyBorder="1"/>
    <xf numFmtId="165" fontId="44" fillId="0" borderId="0" xfId="0" applyNumberFormat="1" applyFont="1" applyFill="1" applyBorder="1"/>
    <xf numFmtId="165" fontId="44" fillId="0" borderId="30" xfId="0" applyNumberFormat="1" applyFont="1" applyFill="1" applyBorder="1"/>
    <xf numFmtId="165" fontId="44" fillId="0" borderId="31" xfId="0" applyNumberFormat="1" applyFont="1" applyFill="1" applyBorder="1"/>
    <xf numFmtId="165" fontId="44" fillId="0" borderId="16" xfId="0" applyNumberFormat="1" applyFont="1" applyFill="1" applyBorder="1"/>
    <xf numFmtId="165" fontId="44" fillId="0" borderId="62" xfId="0" applyNumberFormat="1" applyFont="1" applyFill="1" applyBorder="1"/>
    <xf numFmtId="165" fontId="44" fillId="0" borderId="65" xfId="0" applyNumberFormat="1" applyFont="1" applyFill="1" applyBorder="1"/>
    <xf numFmtId="165" fontId="44" fillId="0" borderId="66" xfId="0" applyNumberFormat="1" applyFont="1" applyFill="1" applyBorder="1"/>
    <xf numFmtId="165" fontId="44" fillId="0" borderId="0" xfId="0" applyNumberFormat="1" applyFont="1" applyFill="1"/>
    <xf numFmtId="165" fontId="44" fillId="0" borderId="70" xfId="0" applyNumberFormat="1" applyFont="1" applyFill="1" applyBorder="1"/>
    <xf numFmtId="165" fontId="44" fillId="0" borderId="71" xfId="0" applyNumberFormat="1" applyFont="1" applyFill="1" applyBorder="1"/>
    <xf numFmtId="165" fontId="44" fillId="0" borderId="72" xfId="0" applyNumberFormat="1" applyFont="1" applyFill="1" applyBorder="1"/>
    <xf numFmtId="0" fontId="44" fillId="26" borderId="45" xfId="0" applyFont="1" applyFill="1" applyBorder="1"/>
    <xf numFmtId="0" fontId="44" fillId="26" borderId="45" xfId="0" applyFont="1" applyFill="1" applyBorder="1" applyAlignment="1">
      <alignment horizontal="center"/>
    </xf>
    <xf numFmtId="0" fontId="49" fillId="26" borderId="0" xfId="0" applyFont="1" applyFill="1"/>
    <xf numFmtId="0" fontId="44" fillId="26" borderId="39" xfId="0" applyFont="1" applyFill="1" applyBorder="1" applyAlignment="1">
      <alignment horizontal="center"/>
    </xf>
    <xf numFmtId="165" fontId="44" fillId="0" borderId="17" xfId="0" applyNumberFormat="1" applyFont="1" applyBorder="1" applyAlignment="1">
      <alignment horizontal="center"/>
    </xf>
    <xf numFmtId="165" fontId="44" fillId="0" borderId="18" xfId="0" applyNumberFormat="1" applyFont="1" applyBorder="1" applyAlignment="1">
      <alignment horizontal="center"/>
    </xf>
    <xf numFmtId="165" fontId="44" fillId="0" borderId="30" xfId="0" applyNumberFormat="1" applyFont="1" applyBorder="1" applyAlignment="1">
      <alignment horizontal="center"/>
    </xf>
    <xf numFmtId="165" fontId="44" fillId="0" borderId="35" xfId="0" applyNumberFormat="1" applyFont="1" applyBorder="1" applyAlignment="1">
      <alignment horizontal="center"/>
    </xf>
    <xf numFmtId="3" fontId="50" fillId="0" borderId="64" xfId="0" applyNumberFormat="1" applyFont="1" applyFill="1" applyBorder="1"/>
    <xf numFmtId="3" fontId="50" fillId="0" borderId="68" xfId="0" applyNumberFormat="1" applyFont="1" applyFill="1" applyBorder="1"/>
    <xf numFmtId="3" fontId="50" fillId="0" borderId="69" xfId="0" applyNumberFormat="1" applyFont="1" applyFill="1" applyBorder="1"/>
    <xf numFmtId="165" fontId="50" fillId="0" borderId="64" xfId="0" applyNumberFormat="1" applyFont="1" applyFill="1" applyBorder="1"/>
    <xf numFmtId="165" fontId="50" fillId="0" borderId="68" xfId="0" applyNumberFormat="1" applyFont="1" applyFill="1" applyBorder="1"/>
    <xf numFmtId="165" fontId="50" fillId="0" borderId="69" xfId="0" applyNumberFormat="1" applyFont="1" applyFill="1" applyBorder="1"/>
    <xf numFmtId="0" fontId="44" fillId="0" borderId="16" xfId="0" applyFont="1" applyFill="1" applyBorder="1"/>
    <xf numFmtId="0" fontId="55" fillId="26" borderId="0" xfId="0" applyFont="1" applyFill="1"/>
    <xf numFmtId="165" fontId="44" fillId="0" borderId="73" xfId="0" applyNumberFormat="1" applyFont="1" applyFill="1" applyBorder="1" applyAlignment="1">
      <alignment horizontal="center"/>
    </xf>
    <xf numFmtId="0" fontId="48" fillId="0" borderId="48" xfId="0" applyFont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166" fontId="44" fillId="0" borderId="34" xfId="0" applyNumberFormat="1" applyFont="1" applyFill="1" applyBorder="1"/>
    <xf numFmtId="165" fontId="44" fillId="28" borderId="0" xfId="0" applyNumberFormat="1" applyFont="1" applyFill="1"/>
    <xf numFmtId="1" fontId="44" fillId="28" borderId="31" xfId="0" applyNumberFormat="1" applyFont="1" applyFill="1" applyBorder="1"/>
    <xf numFmtId="1" fontId="44" fillId="28" borderId="0" xfId="0" applyNumberFormat="1" applyFont="1" applyFill="1"/>
    <xf numFmtId="1" fontId="44" fillId="28" borderId="30" xfId="0" applyNumberFormat="1" applyFont="1" applyFill="1" applyBorder="1"/>
    <xf numFmtId="1" fontId="44" fillId="28" borderId="0" xfId="0" applyNumberFormat="1" applyFont="1" applyFill="1" applyBorder="1"/>
    <xf numFmtId="1" fontId="44" fillId="28" borderId="16" xfId="0" applyNumberFormat="1" applyFont="1" applyFill="1" applyBorder="1"/>
    <xf numFmtId="0" fontId="44" fillId="26" borderId="0" xfId="0" applyFont="1" applyFill="1" applyBorder="1" applyAlignment="1">
      <alignment horizontal="center" vertical="center"/>
    </xf>
    <xf numFmtId="3" fontId="44" fillId="0" borderId="16" xfId="0" applyNumberFormat="1" applyFont="1" applyFill="1" applyBorder="1" applyAlignment="1">
      <alignment horizontal="right"/>
    </xf>
    <xf numFmtId="3" fontId="44" fillId="0" borderId="36" xfId="0" applyNumberFormat="1" applyFont="1" applyFill="1" applyBorder="1"/>
    <xf numFmtId="0" fontId="47" fillId="0" borderId="0" xfId="0" applyFont="1" applyFill="1"/>
    <xf numFmtId="0" fontId="43" fillId="0" borderId="13" xfId="0" applyFont="1" applyFill="1" applyBorder="1" applyAlignment="1">
      <alignment horizontal="center" vertical="center" textRotation="90" wrapText="1"/>
    </xf>
    <xf numFmtId="0" fontId="43" fillId="0" borderId="14" xfId="0" applyFont="1" applyFill="1" applyBorder="1" applyAlignment="1">
      <alignment horizontal="center" vertical="center" textRotation="90" wrapText="1"/>
    </xf>
    <xf numFmtId="0" fontId="43" fillId="0" borderId="35" xfId="0" applyFont="1" applyFill="1" applyBorder="1" applyAlignment="1">
      <alignment horizontal="center" vertical="center" textRotation="90" wrapText="1"/>
    </xf>
    <xf numFmtId="0" fontId="43" fillId="0" borderId="36" xfId="0" applyFont="1" applyFill="1" applyBorder="1" applyAlignment="1">
      <alignment horizontal="center" vertical="center" textRotation="90" wrapText="1"/>
    </xf>
    <xf numFmtId="165" fontId="49" fillId="0" borderId="17" xfId="0" applyNumberFormat="1" applyFont="1" applyFill="1" applyBorder="1" applyAlignment="1">
      <alignment horizontal="center"/>
    </xf>
    <xf numFmtId="165" fontId="49" fillId="0" borderId="18" xfId="0" applyNumberFormat="1" applyFont="1" applyFill="1" applyBorder="1" applyAlignment="1">
      <alignment horizontal="center"/>
    </xf>
    <xf numFmtId="0" fontId="55" fillId="0" borderId="0" xfId="0" applyFont="1" applyFill="1"/>
    <xf numFmtId="0" fontId="45" fillId="0" borderId="15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2" fillId="27" borderId="53" xfId="0" applyFont="1" applyFill="1" applyBorder="1" applyAlignment="1">
      <alignment horizontal="left" vertical="center"/>
    </xf>
    <xf numFmtId="0" fontId="52" fillId="27" borderId="54" xfId="0" applyFont="1" applyFill="1" applyBorder="1" applyAlignment="1">
      <alignment horizontal="left" vertical="center"/>
    </xf>
    <xf numFmtId="0" fontId="52" fillId="27" borderId="55" xfId="0" applyFont="1" applyFill="1" applyBorder="1" applyAlignment="1">
      <alignment horizontal="left" vertical="center"/>
    </xf>
    <xf numFmtId="0" fontId="48" fillId="0" borderId="56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4" fillId="26" borderId="58" xfId="0" applyFont="1" applyFill="1" applyBorder="1" applyAlignment="1">
      <alignment horizontal="center"/>
    </xf>
    <xf numFmtId="0" fontId="44" fillId="26" borderId="20" xfId="0" applyFont="1" applyFill="1" applyBorder="1" applyAlignment="1">
      <alignment horizontal="center"/>
    </xf>
    <xf numFmtId="0" fontId="44" fillId="26" borderId="40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5" fillId="26" borderId="37" xfId="0" applyFont="1" applyFill="1" applyBorder="1" applyAlignment="1">
      <alignment horizontal="left" vertical="center"/>
    </xf>
    <xf numFmtId="0" fontId="45" fillId="26" borderId="32" xfId="0" applyFont="1" applyFill="1" applyBorder="1" applyAlignment="1">
      <alignment horizontal="left" vertical="center"/>
    </xf>
    <xf numFmtId="0" fontId="45" fillId="26" borderId="61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50" fillId="26" borderId="51" xfId="0" applyFont="1" applyFill="1" applyBorder="1" applyAlignment="1">
      <alignment horizontal="center" vertical="center"/>
    </xf>
    <xf numFmtId="0" fontId="50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50" fillId="26" borderId="41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23" xfId="0" applyFont="1" applyFill="1" applyBorder="1" applyAlignment="1">
      <alignment horizontal="center" vertical="center"/>
    </xf>
    <xf numFmtId="0" fontId="44" fillId="26" borderId="60" xfId="0" applyFont="1" applyFill="1" applyBorder="1" applyAlignment="1">
      <alignment horizontal="center" vertical="center"/>
    </xf>
    <xf numFmtId="0" fontId="44" fillId="26" borderId="45" xfId="0" applyFont="1" applyFill="1" applyBorder="1" applyAlignment="1">
      <alignment horizontal="center" vertical="center"/>
    </xf>
    <xf numFmtId="0" fontId="44" fillId="26" borderId="22" xfId="0" applyFont="1" applyFill="1" applyBorder="1" applyAlignment="1">
      <alignment horizontal="center" vertical="center"/>
    </xf>
    <xf numFmtId="0" fontId="44" fillId="26" borderId="38" xfId="0" applyFont="1" applyFill="1" applyBorder="1" applyAlignment="1">
      <alignment horizontal="center" vertical="center"/>
    </xf>
    <xf numFmtId="0" fontId="44" fillId="26" borderId="44" xfId="0" applyFont="1" applyFill="1" applyBorder="1" applyAlignment="1">
      <alignment horizontal="center" vertical="center"/>
    </xf>
    <xf numFmtId="0" fontId="44" fillId="0" borderId="47" xfId="0" applyFont="1" applyFill="1" applyBorder="1" applyAlignment="1">
      <alignment horizontal="center" vertical="center"/>
    </xf>
    <xf numFmtId="0" fontId="44" fillId="0" borderId="49" xfId="0" applyFont="1" applyFill="1" applyBorder="1" applyAlignment="1">
      <alignment horizontal="center" vertical="center"/>
    </xf>
    <xf numFmtId="0" fontId="44" fillId="0" borderId="50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left" vertical="center" wrapText="1"/>
    </xf>
    <xf numFmtId="0" fontId="50" fillId="0" borderId="38" xfId="0" applyFont="1" applyFill="1" applyBorder="1" applyAlignment="1">
      <alignment horizontal="left" vertical="center" wrapText="1"/>
    </xf>
    <xf numFmtId="0" fontId="50" fillId="0" borderId="33" xfId="0" applyFont="1" applyFill="1" applyBorder="1" applyAlignment="1">
      <alignment horizontal="left" vertical="center" wrapText="1"/>
    </xf>
    <xf numFmtId="0" fontId="50" fillId="0" borderId="36" xfId="0" applyFont="1" applyFill="1" applyBorder="1" applyAlignment="1">
      <alignment horizontal="left" vertical="center" wrapText="1"/>
    </xf>
    <xf numFmtId="165" fontId="44" fillId="0" borderId="13" xfId="0" applyNumberFormat="1" applyFont="1" applyFill="1" applyBorder="1" applyAlignment="1">
      <alignment horizontal="center"/>
    </xf>
    <xf numFmtId="165" fontId="44" fillId="0" borderId="35" xfId="0" applyNumberFormat="1" applyFont="1" applyFill="1" applyBorder="1" applyAlignment="1">
      <alignment horizont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AA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T26" sqref="T26"/>
    </sheetView>
  </sheetViews>
  <sheetFormatPr defaultColWidth="9.140625" defaultRowHeight="14.25" outlineLevelRow="1" x14ac:dyDescent="0.2"/>
  <cols>
    <col min="1" max="4" width="3.140625" style="9" customWidth="1"/>
    <col min="5" max="5" width="33.140625" style="9" customWidth="1"/>
    <col min="6" max="6" width="29.140625" style="9" customWidth="1"/>
    <col min="7" max="7" width="12.85546875" style="9" customWidth="1"/>
    <col min="8" max="14" width="10.7109375" style="9" customWidth="1"/>
    <col min="15" max="15" width="5.140625" style="9" customWidth="1"/>
    <col min="16" max="16384" width="9.140625" style="9"/>
  </cols>
  <sheetData>
    <row r="1" spans="2:18" ht="22.5" customHeight="1" thickBot="1" x14ac:dyDescent="0.35">
      <c r="B1" s="8"/>
    </row>
    <row r="2" spans="2:18" ht="30" customHeight="1" thickBot="1" x14ac:dyDescent="0.25">
      <c r="B2" s="294" t="str">
        <f>""&amp;H3&amp;""</f>
        <v>Zimná strednodobá predikcia (P4Q-2024)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6"/>
    </row>
    <row r="3" spans="2:18" ht="30" customHeight="1" x14ac:dyDescent="0.2">
      <c r="B3" s="286" t="s">
        <v>27</v>
      </c>
      <c r="C3" s="287"/>
      <c r="D3" s="287"/>
      <c r="E3" s="288"/>
      <c r="F3" s="292" t="s">
        <v>62</v>
      </c>
      <c r="G3" s="266" t="s">
        <v>32</v>
      </c>
      <c r="H3" s="297" t="s">
        <v>198</v>
      </c>
      <c r="I3" s="298"/>
      <c r="J3" s="298"/>
      <c r="K3" s="300"/>
      <c r="L3" s="297" t="s">
        <v>199</v>
      </c>
      <c r="M3" s="298"/>
      <c r="N3" s="299"/>
    </row>
    <row r="4" spans="2:18" x14ac:dyDescent="0.2">
      <c r="B4" s="289"/>
      <c r="C4" s="290"/>
      <c r="D4" s="290"/>
      <c r="E4" s="291"/>
      <c r="F4" s="293"/>
      <c r="G4" s="10">
        <v>2023</v>
      </c>
      <c r="H4" s="11">
        <v>2024</v>
      </c>
      <c r="I4" s="11">
        <v>2025</v>
      </c>
      <c r="J4" s="11">
        <v>2026</v>
      </c>
      <c r="K4" s="12">
        <v>2027</v>
      </c>
      <c r="L4" s="10">
        <v>2024</v>
      </c>
      <c r="M4" s="10">
        <v>2025</v>
      </c>
      <c r="N4" s="13">
        <v>2026</v>
      </c>
    </row>
    <row r="5" spans="2:18" ht="15" thickBot="1" x14ac:dyDescent="0.25">
      <c r="B5" s="14" t="s">
        <v>11</v>
      </c>
      <c r="C5" s="15"/>
      <c r="D5" s="15"/>
      <c r="E5" s="16"/>
      <c r="F5" s="17"/>
      <c r="G5" s="18"/>
      <c r="H5" s="19"/>
      <c r="I5" s="19"/>
      <c r="J5" s="19"/>
      <c r="K5" s="205"/>
      <c r="L5" s="19"/>
      <c r="M5" s="19"/>
      <c r="N5" s="20"/>
    </row>
    <row r="6" spans="2:18" x14ac:dyDescent="0.2">
      <c r="B6" s="21"/>
      <c r="C6" s="22" t="s">
        <v>63</v>
      </c>
      <c r="D6" s="22"/>
      <c r="E6" s="23"/>
      <c r="F6" s="24" t="s">
        <v>140</v>
      </c>
      <c r="G6" s="25">
        <v>10.983606557377044</v>
      </c>
      <c r="H6" s="26">
        <v>3.1938050889872045</v>
      </c>
      <c r="I6" s="26">
        <v>4.9615611751319761</v>
      </c>
      <c r="J6" s="26">
        <v>3.6489541882839518</v>
      </c>
      <c r="K6" s="160">
        <v>2.5597634708440609</v>
      </c>
      <c r="L6" s="26">
        <v>0.2</v>
      </c>
      <c r="M6" s="26">
        <v>0</v>
      </c>
      <c r="N6" s="28">
        <v>0.9</v>
      </c>
      <c r="P6" s="29"/>
      <c r="Q6" s="29"/>
      <c r="R6" s="29"/>
    </row>
    <row r="7" spans="2:18" x14ac:dyDescent="0.2">
      <c r="B7" s="21"/>
      <c r="C7" s="22" t="s">
        <v>64</v>
      </c>
      <c r="D7" s="22"/>
      <c r="E7" s="23"/>
      <c r="F7" s="24" t="s">
        <v>140</v>
      </c>
      <c r="G7" s="25">
        <v>10.513581334114903</v>
      </c>
      <c r="H7" s="26">
        <v>2.8040739269296466</v>
      </c>
      <c r="I7" s="26">
        <v>5.0921950252077721</v>
      </c>
      <c r="J7" s="26">
        <v>3.5785673334143269</v>
      </c>
      <c r="K7" s="160">
        <v>2.5957330348785206</v>
      </c>
      <c r="L7" s="26">
        <v>0.1</v>
      </c>
      <c r="M7" s="26">
        <v>0.1</v>
      </c>
      <c r="N7" s="28">
        <v>0.9</v>
      </c>
      <c r="P7" s="29"/>
      <c r="Q7" s="29"/>
      <c r="R7" s="29"/>
    </row>
    <row r="8" spans="2:18" x14ac:dyDescent="0.2">
      <c r="B8" s="21"/>
      <c r="C8" s="22" t="s">
        <v>16</v>
      </c>
      <c r="D8" s="22"/>
      <c r="E8" s="23"/>
      <c r="F8" s="24" t="s">
        <v>140</v>
      </c>
      <c r="G8" s="30">
        <v>10.1364908251673</v>
      </c>
      <c r="H8" s="31">
        <v>3.6745628774910841</v>
      </c>
      <c r="I8" s="31">
        <v>2.916406998508748</v>
      </c>
      <c r="J8" s="31">
        <v>2.7639905745322295</v>
      </c>
      <c r="K8" s="206">
        <v>2.0429065921281619</v>
      </c>
      <c r="L8" s="26">
        <v>-0.70000000000000018</v>
      </c>
      <c r="M8" s="26">
        <v>0</v>
      </c>
      <c r="N8" s="28">
        <v>0.5</v>
      </c>
    </row>
    <row r="9" spans="2:18" ht="3.75" customHeight="1" x14ac:dyDescent="0.2">
      <c r="B9" s="21"/>
      <c r="C9" s="22"/>
      <c r="D9" s="22"/>
      <c r="E9" s="23"/>
      <c r="F9" s="24"/>
      <c r="G9" s="30"/>
      <c r="H9" s="31"/>
      <c r="I9" s="31"/>
      <c r="J9" s="31"/>
      <c r="K9" s="206"/>
      <c r="L9" s="31"/>
      <c r="M9" s="31"/>
      <c r="N9" s="32"/>
    </row>
    <row r="10" spans="2:18" ht="15" thickBot="1" x14ac:dyDescent="0.25">
      <c r="B10" s="14" t="s">
        <v>26</v>
      </c>
      <c r="C10" s="15"/>
      <c r="D10" s="15"/>
      <c r="E10" s="16"/>
      <c r="F10" s="17"/>
      <c r="G10" s="33"/>
      <c r="H10" s="34"/>
      <c r="I10" s="34"/>
      <c r="J10" s="34"/>
      <c r="K10" s="207"/>
      <c r="L10" s="34"/>
      <c r="M10" s="34"/>
      <c r="N10" s="35"/>
    </row>
    <row r="11" spans="2:18" x14ac:dyDescent="0.2">
      <c r="B11" s="21"/>
      <c r="C11" s="22" t="s">
        <v>0</v>
      </c>
      <c r="D11" s="22"/>
      <c r="E11" s="23"/>
      <c r="F11" s="24" t="s">
        <v>141</v>
      </c>
      <c r="G11" s="30">
        <v>1.3783376676164636</v>
      </c>
      <c r="H11" s="31">
        <v>2.1188074765548635</v>
      </c>
      <c r="I11" s="31">
        <v>2.1046055329610596</v>
      </c>
      <c r="J11" s="31">
        <v>1.7625991983914986</v>
      </c>
      <c r="K11" s="206">
        <v>2.3451146940739847</v>
      </c>
      <c r="L11" s="26">
        <v>-0.39999999999999991</v>
      </c>
      <c r="M11" s="26">
        <v>-0.39999999999999991</v>
      </c>
      <c r="N11" s="28">
        <v>-9.9999999999999867E-2</v>
      </c>
    </row>
    <row r="12" spans="2:18" x14ac:dyDescent="0.2">
      <c r="B12" s="21"/>
      <c r="C12" s="22"/>
      <c r="D12" s="22" t="s">
        <v>109</v>
      </c>
      <c r="E12" s="23"/>
      <c r="F12" s="24" t="s">
        <v>141</v>
      </c>
      <c r="G12" s="30">
        <v>-3.1166905801796219</v>
      </c>
      <c r="H12" s="31">
        <v>1.8932341240967503</v>
      </c>
      <c r="I12" s="31">
        <v>0.45895650125018506</v>
      </c>
      <c r="J12" s="31">
        <v>1.4558003075212582</v>
      </c>
      <c r="K12" s="206">
        <v>1.4962856729081864</v>
      </c>
      <c r="L12" s="26">
        <v>9.9999999999999867E-2</v>
      </c>
      <c r="M12" s="26">
        <v>-0.30000000000000004</v>
      </c>
      <c r="N12" s="28">
        <v>0.19999999999999996</v>
      </c>
    </row>
    <row r="13" spans="2:18" x14ac:dyDescent="0.2">
      <c r="B13" s="21"/>
      <c r="C13" s="22"/>
      <c r="D13" s="22" t="s">
        <v>28</v>
      </c>
      <c r="E13" s="23"/>
      <c r="F13" s="24" t="s">
        <v>141</v>
      </c>
      <c r="G13" s="30">
        <v>-2.9623096644974254</v>
      </c>
      <c r="H13" s="31">
        <v>3.3300959471212082</v>
      </c>
      <c r="I13" s="31">
        <v>2.2405155584822865</v>
      </c>
      <c r="J13" s="31">
        <v>1.9453028345641599</v>
      </c>
      <c r="K13" s="206">
        <v>1.9394799402295178</v>
      </c>
      <c r="L13" s="26">
        <v>0</v>
      </c>
      <c r="M13" s="26">
        <v>-0.69999999999999973</v>
      </c>
      <c r="N13" s="28">
        <v>-0.5</v>
      </c>
    </row>
    <row r="14" spans="2:18" x14ac:dyDescent="0.2">
      <c r="B14" s="21"/>
      <c r="C14" s="22"/>
      <c r="D14" s="22" t="s">
        <v>1</v>
      </c>
      <c r="E14" s="23"/>
      <c r="F14" s="24" t="s">
        <v>141</v>
      </c>
      <c r="G14" s="30">
        <v>16.618875960297785</v>
      </c>
      <c r="H14" s="31">
        <v>0.80348064234780736</v>
      </c>
      <c r="I14" s="31">
        <v>6.1469350803419474</v>
      </c>
      <c r="J14" s="31">
        <v>2.5043843406753439</v>
      </c>
      <c r="K14" s="206">
        <v>-1.7111599112354838</v>
      </c>
      <c r="L14" s="26">
        <v>0.30000000000000004</v>
      </c>
      <c r="M14" s="26">
        <v>0.59999999999999964</v>
      </c>
      <c r="N14" s="28">
        <v>-0.10000000000000009</v>
      </c>
    </row>
    <row r="15" spans="2:18" x14ac:dyDescent="0.2">
      <c r="B15" s="21"/>
      <c r="C15" s="22"/>
      <c r="D15" s="22" t="s">
        <v>29</v>
      </c>
      <c r="E15" s="23"/>
      <c r="F15" s="24" t="s">
        <v>141</v>
      </c>
      <c r="G15" s="30">
        <v>-0.22385488764975037</v>
      </c>
      <c r="H15" s="31">
        <v>0.79062912390510576</v>
      </c>
      <c r="I15" s="31">
        <v>3.0920219552502175</v>
      </c>
      <c r="J15" s="31">
        <v>3.0159207632362239</v>
      </c>
      <c r="K15" s="206">
        <v>4.3408018919955538</v>
      </c>
      <c r="L15" s="26">
        <v>-1.2</v>
      </c>
      <c r="M15" s="26">
        <v>-1.1000000000000001</v>
      </c>
      <c r="N15" s="28">
        <v>-0.5</v>
      </c>
    </row>
    <row r="16" spans="2:18" x14ac:dyDescent="0.2">
      <c r="B16" s="21"/>
      <c r="C16" s="22"/>
      <c r="D16" s="22" t="s">
        <v>30</v>
      </c>
      <c r="E16" s="23"/>
      <c r="F16" s="24" t="s">
        <v>141</v>
      </c>
      <c r="G16" s="30">
        <v>-7.0490803643243964</v>
      </c>
      <c r="H16" s="31">
        <v>2.4210452038879993</v>
      </c>
      <c r="I16" s="31">
        <v>3.100023154048003</v>
      </c>
      <c r="J16" s="31">
        <v>3.1388368988230013</v>
      </c>
      <c r="K16" s="206">
        <v>2.7446365648694098</v>
      </c>
      <c r="L16" s="26">
        <v>-0.80000000000000027</v>
      </c>
      <c r="M16" s="26">
        <v>-0.99999999999999956</v>
      </c>
      <c r="N16" s="28">
        <v>-0.39999999999999991</v>
      </c>
    </row>
    <row r="17" spans="2:25" x14ac:dyDescent="0.2">
      <c r="B17" s="21"/>
      <c r="C17" s="22"/>
      <c r="D17" s="22" t="s">
        <v>31</v>
      </c>
      <c r="E17" s="23"/>
      <c r="F17" s="24" t="s">
        <v>143</v>
      </c>
      <c r="G17" s="36">
        <v>5377.9152097450751</v>
      </c>
      <c r="H17" s="37">
        <v>4038.3409576828817</v>
      </c>
      <c r="I17" s="37">
        <v>4156.2605710370372</v>
      </c>
      <c r="J17" s="37">
        <v>4171.5839570589451</v>
      </c>
      <c r="K17" s="208">
        <v>5826.2894873409095</v>
      </c>
      <c r="L17" s="116">
        <v>-1947.3000000000002</v>
      </c>
      <c r="M17" s="116">
        <v>-2170.1999999999998</v>
      </c>
      <c r="N17" s="117">
        <v>-2351.0999999999995</v>
      </c>
    </row>
    <row r="18" spans="2:25" x14ac:dyDescent="0.2">
      <c r="B18" s="21"/>
      <c r="C18" s="22" t="s">
        <v>12</v>
      </c>
      <c r="D18" s="22"/>
      <c r="E18" s="23"/>
      <c r="F18" s="24" t="s">
        <v>144</v>
      </c>
      <c r="G18" s="30">
        <v>-3.7146520000000002E-2</v>
      </c>
      <c r="H18" s="31">
        <v>-0.36638182966864152</v>
      </c>
      <c r="I18" s="31">
        <v>-0.555106128103941</v>
      </c>
      <c r="J18" s="31">
        <v>-0.76453469783353822</v>
      </c>
      <c r="K18" s="206">
        <v>-0.53006406249318794</v>
      </c>
      <c r="L18" s="116">
        <v>-0.30000000000000004</v>
      </c>
      <c r="M18" s="116">
        <v>-0.39999999999999997</v>
      </c>
      <c r="N18" s="117">
        <v>-0.4</v>
      </c>
    </row>
    <row r="19" spans="2:25" x14ac:dyDescent="0.2">
      <c r="B19" s="21"/>
      <c r="C19" s="22" t="s">
        <v>0</v>
      </c>
      <c r="D19" s="22"/>
      <c r="E19" s="23"/>
      <c r="F19" s="24" t="s">
        <v>145</v>
      </c>
      <c r="G19" s="36">
        <v>122918.88700000002</v>
      </c>
      <c r="H19" s="37">
        <v>130135.73420986757</v>
      </c>
      <c r="I19" s="37">
        <v>136749.74156655063</v>
      </c>
      <c r="J19" s="37">
        <v>143006.4632254318</v>
      </c>
      <c r="K19" s="208">
        <v>149350.12952767295</v>
      </c>
      <c r="L19" s="116">
        <v>-1289.0999999999913</v>
      </c>
      <c r="M19" s="116">
        <v>-1916.1999999999825</v>
      </c>
      <c r="N19" s="117">
        <v>-1580.2000000000116</v>
      </c>
    </row>
    <row r="20" spans="2:25" ht="3.75" customHeight="1" x14ac:dyDescent="0.2">
      <c r="B20" s="21"/>
      <c r="C20" s="22"/>
      <c r="D20" s="22"/>
      <c r="E20" s="23"/>
      <c r="F20" s="24"/>
      <c r="G20" s="38"/>
      <c r="H20" s="39"/>
      <c r="I20" s="39"/>
      <c r="J20" s="39"/>
      <c r="K20" s="24"/>
      <c r="L20" s="31"/>
      <c r="M20" s="31"/>
      <c r="N20" s="32"/>
    </row>
    <row r="21" spans="2:25" ht="15" thickBot="1" x14ac:dyDescent="0.25">
      <c r="B21" s="14" t="s">
        <v>7</v>
      </c>
      <c r="C21" s="15"/>
      <c r="D21" s="15"/>
      <c r="E21" s="16"/>
      <c r="F21" s="17"/>
      <c r="G21" s="40"/>
      <c r="H21" s="41"/>
      <c r="I21" s="41"/>
      <c r="J21" s="41"/>
      <c r="K21" s="17"/>
      <c r="L21" s="34"/>
      <c r="M21" s="34"/>
      <c r="N21" s="35"/>
    </row>
    <row r="22" spans="2:25" x14ac:dyDescent="0.2">
      <c r="B22" s="21"/>
      <c r="C22" s="22" t="s">
        <v>10</v>
      </c>
      <c r="D22" s="22"/>
      <c r="E22" s="23"/>
      <c r="F22" s="24" t="s">
        <v>146</v>
      </c>
      <c r="G22" s="36">
        <v>2434.0580000000004</v>
      </c>
      <c r="H22" s="37">
        <v>2431.3721084033364</v>
      </c>
      <c r="I22" s="37">
        <v>2433.0625924401024</v>
      </c>
      <c r="J22" s="37">
        <v>2433.775723938204</v>
      </c>
      <c r="K22" s="208">
        <v>2435.7264543828533</v>
      </c>
      <c r="L22" s="48">
        <v>1.0999999999999091</v>
      </c>
      <c r="M22" s="48">
        <v>-2.3000000000001819</v>
      </c>
      <c r="N22" s="214">
        <v>-0.6999999999998181</v>
      </c>
    </row>
    <row r="23" spans="2:25" x14ac:dyDescent="0.2">
      <c r="B23" s="21"/>
      <c r="C23" s="22" t="s">
        <v>170</v>
      </c>
      <c r="D23" s="22"/>
      <c r="E23" s="23"/>
      <c r="F23" s="24" t="s">
        <v>148</v>
      </c>
      <c r="G23" s="30">
        <v>0.27854028575819711</v>
      </c>
      <c r="H23" s="31">
        <v>-0.11034624469358789</v>
      </c>
      <c r="I23" s="31">
        <v>6.9527985079844257E-2</v>
      </c>
      <c r="J23" s="31">
        <v>2.9310035028174752E-2</v>
      </c>
      <c r="K23" s="206">
        <v>8.0152432513088456E-2</v>
      </c>
      <c r="L23" s="48">
        <v>0.1</v>
      </c>
      <c r="M23" s="48">
        <v>-0.1</v>
      </c>
      <c r="N23" s="214">
        <v>0</v>
      </c>
    </row>
    <row r="24" spans="2:25" ht="16.5" x14ac:dyDescent="0.2">
      <c r="B24" s="21"/>
      <c r="C24" s="22" t="s">
        <v>33</v>
      </c>
      <c r="D24" s="22"/>
      <c r="E24" s="23"/>
      <c r="F24" s="24" t="s">
        <v>181</v>
      </c>
      <c r="G24" s="42">
        <v>161.89874999999998</v>
      </c>
      <c r="H24" s="43">
        <v>147.54032100449422</v>
      </c>
      <c r="I24" s="43">
        <v>150.15600042988208</v>
      </c>
      <c r="J24" s="43">
        <v>158.49937411797987</v>
      </c>
      <c r="K24" s="209">
        <v>155.53845672911578</v>
      </c>
      <c r="L24" s="48">
        <v>0</v>
      </c>
      <c r="M24" s="48">
        <v>1.5999999999999943</v>
      </c>
      <c r="N24" s="214">
        <v>4</v>
      </c>
    </row>
    <row r="25" spans="2:25" x14ac:dyDescent="0.2">
      <c r="B25" s="21"/>
      <c r="C25" s="22" t="s">
        <v>8</v>
      </c>
      <c r="D25" s="22"/>
      <c r="E25" s="23"/>
      <c r="F25" s="24" t="s">
        <v>147</v>
      </c>
      <c r="G25" s="30">
        <v>5.840876689095106</v>
      </c>
      <c r="H25" s="31">
        <v>5.3323673059718164</v>
      </c>
      <c r="I25" s="31">
        <v>5.4445854613973852</v>
      </c>
      <c r="J25" s="31">
        <v>5.758716013473526</v>
      </c>
      <c r="K25" s="206">
        <v>5.6694829964041613</v>
      </c>
      <c r="L25" s="48">
        <v>0</v>
      </c>
      <c r="M25" s="48">
        <v>0</v>
      </c>
      <c r="N25" s="214">
        <v>0.20000000000000018</v>
      </c>
    </row>
    <row r="26" spans="2:25" ht="16.5" x14ac:dyDescent="0.2">
      <c r="B26" s="21"/>
      <c r="C26" s="22" t="s">
        <v>178</v>
      </c>
      <c r="D26" s="22"/>
      <c r="E26" s="23"/>
      <c r="F26" s="24" t="s">
        <v>147</v>
      </c>
      <c r="G26" s="30">
        <v>6.2275713964867014</v>
      </c>
      <c r="H26" s="31">
        <v>6.1302838923052256</v>
      </c>
      <c r="I26" s="31">
        <v>6.08629809468869</v>
      </c>
      <c r="J26" s="31">
        <v>6.0590398798251375</v>
      </c>
      <c r="K26" s="206">
        <v>6.0387360651532713</v>
      </c>
      <c r="L26" s="48">
        <v>0</v>
      </c>
      <c r="M26" s="48">
        <v>0</v>
      </c>
      <c r="N26" s="214">
        <v>0</v>
      </c>
      <c r="P26" s="50"/>
      <c r="Q26" s="50"/>
      <c r="R26" s="50"/>
    </row>
    <row r="27" spans="2:25" ht="16.5" x14ac:dyDescent="0.2">
      <c r="B27" s="21"/>
      <c r="C27" s="22" t="s">
        <v>179</v>
      </c>
      <c r="D27" s="22"/>
      <c r="E27" s="23"/>
      <c r="F27" s="24" t="s">
        <v>140</v>
      </c>
      <c r="G27" s="30">
        <v>1.0967425121309446</v>
      </c>
      <c r="H27" s="31">
        <v>2.2316162259497645</v>
      </c>
      <c r="I27" s="31">
        <v>2.0336635825689342</v>
      </c>
      <c r="J27" s="31">
        <v>1.7327812845618666</v>
      </c>
      <c r="K27" s="206">
        <v>2.2631482931525682</v>
      </c>
      <c r="L27" s="48">
        <v>-0.39999999999999991</v>
      </c>
      <c r="M27" s="48">
        <v>-0.29999999999999982</v>
      </c>
      <c r="N27" s="214">
        <v>-0.30000000000000004</v>
      </c>
      <c r="P27" s="50"/>
      <c r="Q27" s="50"/>
      <c r="R27" s="50"/>
    </row>
    <row r="28" spans="2:25" ht="16.5" x14ac:dyDescent="0.2">
      <c r="B28" s="21"/>
      <c r="C28" s="22" t="s">
        <v>180</v>
      </c>
      <c r="D28" s="22"/>
      <c r="E28" s="23"/>
      <c r="F28" s="24" t="s">
        <v>140</v>
      </c>
      <c r="G28" s="30">
        <v>11.344404541416097</v>
      </c>
      <c r="H28" s="31">
        <v>5.9881812448476524</v>
      </c>
      <c r="I28" s="31">
        <v>5.0093804881258706</v>
      </c>
      <c r="J28" s="31">
        <v>4.5446657704766551</v>
      </c>
      <c r="K28" s="206">
        <v>4.3522888909511579</v>
      </c>
      <c r="L28" s="48">
        <v>-1.2000000000000002</v>
      </c>
      <c r="M28" s="48">
        <v>-0.29999999999999982</v>
      </c>
      <c r="N28" s="214">
        <v>0.20000000000000018</v>
      </c>
      <c r="P28" s="50"/>
      <c r="Q28" s="50"/>
      <c r="R28" s="50"/>
    </row>
    <row r="29" spans="2:25" x14ac:dyDescent="0.2">
      <c r="B29" s="21"/>
      <c r="C29" s="44" t="s">
        <v>74</v>
      </c>
      <c r="D29" s="44"/>
      <c r="E29" s="45"/>
      <c r="F29" s="46" t="s">
        <v>148</v>
      </c>
      <c r="G29" s="30">
        <v>9.8434247507323818</v>
      </c>
      <c r="H29" s="31">
        <v>6.7218980644003494</v>
      </c>
      <c r="I29" s="31">
        <v>5.5030023710063318</v>
      </c>
      <c r="J29" s="31">
        <v>5.1992962178142363</v>
      </c>
      <c r="K29" s="206">
        <v>4.2065417534162606</v>
      </c>
      <c r="L29" s="48">
        <v>-9.9999999999999645E-2</v>
      </c>
      <c r="M29" s="48">
        <v>9.9999999999999645E-2</v>
      </c>
      <c r="N29" s="214">
        <v>0.90000000000000036</v>
      </c>
      <c r="P29" s="50"/>
      <c r="Q29" s="50"/>
      <c r="R29" s="50"/>
    </row>
    <row r="30" spans="2:25" ht="16.5" x14ac:dyDescent="0.2">
      <c r="B30" s="21"/>
      <c r="C30" s="22" t="s">
        <v>182</v>
      </c>
      <c r="D30" s="22"/>
      <c r="E30" s="23"/>
      <c r="F30" s="24" t="s">
        <v>140</v>
      </c>
      <c r="G30" s="47">
        <v>9.6388835701444435</v>
      </c>
      <c r="H30" s="224">
        <v>5.7312433045372444</v>
      </c>
      <c r="I30" s="224">
        <v>5.4766173515920684</v>
      </c>
      <c r="J30" s="224">
        <v>5.1992962178141795</v>
      </c>
      <c r="K30" s="210">
        <v>4.2065417534162748</v>
      </c>
      <c r="L30" s="224">
        <v>-0.85338336482499244</v>
      </c>
      <c r="M30" s="224">
        <v>0.19968613949626501</v>
      </c>
      <c r="N30" s="214">
        <v>1.0728281565519069</v>
      </c>
      <c r="P30" s="238"/>
      <c r="Q30" s="238"/>
      <c r="R30" s="238"/>
      <c r="S30" s="29"/>
      <c r="T30" s="29"/>
      <c r="V30" s="29"/>
      <c r="W30" s="29"/>
      <c r="X30" s="29"/>
      <c r="Y30" s="29"/>
    </row>
    <row r="31" spans="2:25" ht="16.5" x14ac:dyDescent="0.2">
      <c r="B31" s="21"/>
      <c r="C31" s="22" t="s">
        <v>183</v>
      </c>
      <c r="D31" s="22"/>
      <c r="E31" s="23"/>
      <c r="F31" s="24" t="s">
        <v>140</v>
      </c>
      <c r="G31" s="47">
        <v>-0.74053511108701287</v>
      </c>
      <c r="H31" s="224">
        <v>2.8305316318166831</v>
      </c>
      <c r="I31" s="224">
        <v>0.40748405789561559</v>
      </c>
      <c r="J31" s="224">
        <v>1.5828722083262932</v>
      </c>
      <c r="K31" s="210">
        <v>1.503931293883241</v>
      </c>
      <c r="L31" s="224">
        <v>-0.9675230750014947</v>
      </c>
      <c r="M31" s="224">
        <v>0.18823121629954187</v>
      </c>
      <c r="N31" s="214">
        <v>0.20427405533311571</v>
      </c>
      <c r="P31" s="48"/>
      <c r="Q31" s="238"/>
      <c r="R31" s="238"/>
      <c r="S31" s="29"/>
      <c r="T31" s="29"/>
      <c r="V31" s="29"/>
      <c r="W31" s="29"/>
      <c r="X31" s="29"/>
      <c r="Y31" s="29"/>
    </row>
    <row r="32" spans="2:25" ht="4.3499999999999996" customHeight="1" x14ac:dyDescent="0.2">
      <c r="B32" s="21"/>
      <c r="C32" s="22"/>
      <c r="D32" s="22"/>
      <c r="E32" s="23"/>
      <c r="F32" s="23"/>
      <c r="G32" s="38"/>
      <c r="H32" s="39"/>
      <c r="I32" s="39"/>
      <c r="J32" s="39"/>
      <c r="K32" s="24"/>
      <c r="L32" s="31"/>
      <c r="M32" s="31"/>
      <c r="N32" s="32"/>
      <c r="P32" s="50"/>
      <c r="Q32" s="50"/>
      <c r="R32" s="50"/>
    </row>
    <row r="33" spans="2:27" ht="15" thickBot="1" x14ac:dyDescent="0.25">
      <c r="B33" s="14" t="s">
        <v>110</v>
      </c>
      <c r="C33" s="15"/>
      <c r="D33" s="15"/>
      <c r="E33" s="16"/>
      <c r="F33" s="16"/>
      <c r="G33" s="40"/>
      <c r="H33" s="41"/>
      <c r="I33" s="41"/>
      <c r="J33" s="41"/>
      <c r="K33" s="17"/>
      <c r="L33" s="34"/>
      <c r="M33" s="34"/>
      <c r="N33" s="35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</row>
    <row r="34" spans="2:27" x14ac:dyDescent="0.2">
      <c r="B34" s="21"/>
      <c r="C34" s="22" t="s">
        <v>9</v>
      </c>
      <c r="D34" s="22"/>
      <c r="E34" s="23"/>
      <c r="F34" s="24" t="s">
        <v>141</v>
      </c>
      <c r="G34" s="47">
        <v>-1.9033189018920211</v>
      </c>
      <c r="H34" s="48">
        <v>2.860192997525445</v>
      </c>
      <c r="I34" s="48">
        <v>0.18554609997532623</v>
      </c>
      <c r="J34" s="48">
        <v>1.3457698080721912</v>
      </c>
      <c r="K34" s="210">
        <v>1.5422594191397252</v>
      </c>
      <c r="L34" s="26">
        <v>0</v>
      </c>
      <c r="M34" s="26">
        <v>0</v>
      </c>
      <c r="N34" s="28">
        <v>-9.9999999999999867E-2</v>
      </c>
      <c r="O34" s="29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  <row r="35" spans="2:27" ht="16.5" x14ac:dyDescent="0.2">
      <c r="B35" s="21"/>
      <c r="C35" s="22" t="s">
        <v>184</v>
      </c>
      <c r="D35" s="22"/>
      <c r="E35" s="23"/>
      <c r="F35" s="24" t="s">
        <v>149</v>
      </c>
      <c r="G35" s="47">
        <v>6.7891080189334723</v>
      </c>
      <c r="H35" s="48">
        <v>7.6084411760034527</v>
      </c>
      <c r="I35" s="48">
        <v>7.2856950459764205</v>
      </c>
      <c r="J35" s="48">
        <v>7.1850356765771419</v>
      </c>
      <c r="K35" s="210">
        <v>7.2270580979877357</v>
      </c>
      <c r="L35" s="26">
        <v>0.19999999999999929</v>
      </c>
      <c r="M35" s="26">
        <v>0.39999999999999947</v>
      </c>
      <c r="N35" s="28">
        <v>0.29999999999999982</v>
      </c>
      <c r="O35" s="29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spans="2:27" ht="4.3499999999999996" customHeight="1" x14ac:dyDescent="0.2">
      <c r="B36" s="21"/>
      <c r="C36" s="22"/>
      <c r="D36" s="22"/>
      <c r="E36" s="23"/>
      <c r="F36" s="23"/>
      <c r="G36" s="38"/>
      <c r="H36" s="39"/>
      <c r="I36" s="39"/>
      <c r="J36" s="39"/>
      <c r="K36" s="24"/>
      <c r="L36" s="31"/>
      <c r="M36" s="31"/>
      <c r="N36" s="32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2:27" ht="18" customHeight="1" thickBot="1" x14ac:dyDescent="0.25">
      <c r="B37" s="14" t="s">
        <v>185</v>
      </c>
      <c r="C37" s="15"/>
      <c r="D37" s="15"/>
      <c r="E37" s="16"/>
      <c r="F37" s="16"/>
      <c r="G37" s="40"/>
      <c r="H37" s="41"/>
      <c r="I37" s="41"/>
      <c r="J37" s="41"/>
      <c r="K37" s="17"/>
      <c r="L37" s="34"/>
      <c r="M37" s="34"/>
      <c r="N37" s="35"/>
      <c r="P37" s="50"/>
      <c r="Q37" s="238"/>
      <c r="R37" s="238"/>
      <c r="S37" s="238"/>
      <c r="T37" s="238"/>
      <c r="U37" s="50"/>
      <c r="V37" s="50"/>
      <c r="W37" s="50"/>
      <c r="X37" s="50"/>
      <c r="Y37" s="50"/>
      <c r="Z37" s="50"/>
      <c r="AA37" s="50"/>
    </row>
    <row r="38" spans="2:27" x14ac:dyDescent="0.2">
      <c r="B38" s="49"/>
      <c r="C38" s="50" t="s">
        <v>91</v>
      </c>
      <c r="D38" s="50"/>
      <c r="E38" s="51"/>
      <c r="F38" s="52" t="s">
        <v>142</v>
      </c>
      <c r="G38" s="47">
        <v>43.257907143269207</v>
      </c>
      <c r="H38" s="48">
        <v>40.861284391598893</v>
      </c>
      <c r="I38" s="48">
        <v>42.219474133539734</v>
      </c>
      <c r="J38" s="48">
        <v>42.337417213034314</v>
      </c>
      <c r="K38" s="210">
        <v>41.715342825604878</v>
      </c>
      <c r="L38" s="48">
        <v>0.6115577465597184</v>
      </c>
      <c r="M38" s="48">
        <v>1.0735483810702178</v>
      </c>
      <c r="N38" s="214">
        <v>1.1208366136669312</v>
      </c>
      <c r="O38" s="29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</row>
    <row r="39" spans="2:27" x14ac:dyDescent="0.2">
      <c r="B39" s="49"/>
      <c r="C39" s="50" t="s">
        <v>92</v>
      </c>
      <c r="D39" s="50"/>
      <c r="E39" s="51"/>
      <c r="F39" s="52" t="s">
        <v>142</v>
      </c>
      <c r="G39" s="47">
        <v>48.464136282001959</v>
      </c>
      <c r="H39" s="48">
        <v>46.599888902914131</v>
      </c>
      <c r="I39" s="48">
        <v>46.752751455058302</v>
      </c>
      <c r="J39" s="48">
        <v>46.936541219491268</v>
      </c>
      <c r="K39" s="210">
        <v>46.034434142684283</v>
      </c>
      <c r="L39" s="48">
        <v>0.60562831125106698</v>
      </c>
      <c r="M39" s="48">
        <v>1.156687897869574</v>
      </c>
      <c r="N39" s="214">
        <v>1.0987589615365323</v>
      </c>
      <c r="O39" s="29"/>
    </row>
    <row r="40" spans="2:27" ht="16.5" x14ac:dyDescent="0.2">
      <c r="B40" s="49"/>
      <c r="C40" s="50" t="s">
        <v>186</v>
      </c>
      <c r="D40" s="50"/>
      <c r="E40" s="51"/>
      <c r="F40" s="52" t="s">
        <v>142</v>
      </c>
      <c r="G40" s="47">
        <v>-5.2062291387327511</v>
      </c>
      <c r="H40" s="48">
        <v>-5.7386045113152386</v>
      </c>
      <c r="I40" s="48">
        <v>-4.5332773215185762</v>
      </c>
      <c r="J40" s="48">
        <v>-4.5991240064569592</v>
      </c>
      <c r="K40" s="210">
        <v>-4.3190913170794092</v>
      </c>
      <c r="L40" s="48">
        <v>5.929435308653197E-3</v>
      </c>
      <c r="M40" s="48">
        <v>-8.3139516799358937E-2</v>
      </c>
      <c r="N40" s="214">
        <v>2.2077652130390035E-2</v>
      </c>
      <c r="O40" s="29"/>
    </row>
    <row r="41" spans="2:27" x14ac:dyDescent="0.2">
      <c r="B41" s="49"/>
      <c r="C41" s="50" t="s">
        <v>103</v>
      </c>
      <c r="D41" s="50"/>
      <c r="E41" s="51"/>
      <c r="F41" s="53" t="s">
        <v>150</v>
      </c>
      <c r="G41" s="47">
        <v>3.239126816888227E-2</v>
      </c>
      <c r="H41" s="48">
        <v>-0.10385684036265985</v>
      </c>
      <c r="I41" s="48">
        <v>-0.17113757175039535</v>
      </c>
      <c r="J41" s="48">
        <v>-0.23786671409418148</v>
      </c>
      <c r="K41" s="210">
        <v>-0.18154204712410049</v>
      </c>
      <c r="L41" s="48">
        <v>-7.1823118114656026E-2</v>
      </c>
      <c r="M41" s="48">
        <v>-0.11834361715140851</v>
      </c>
      <c r="N41" s="214">
        <v>-0.10737441197939912</v>
      </c>
      <c r="O41" s="29"/>
    </row>
    <row r="42" spans="2:27" x14ac:dyDescent="0.2">
      <c r="B42" s="49"/>
      <c r="C42" s="50" t="s">
        <v>104</v>
      </c>
      <c r="D42" s="50"/>
      <c r="E42" s="51"/>
      <c r="F42" s="53" t="s">
        <v>150</v>
      </c>
      <c r="G42" s="47">
        <v>-5.3439744360184118</v>
      </c>
      <c r="H42" s="48">
        <v>-5.6893060906142319</v>
      </c>
      <c r="I42" s="48">
        <v>-4.412231252110546</v>
      </c>
      <c r="J42" s="48">
        <v>-4.375242674246163</v>
      </c>
      <c r="K42" s="210">
        <v>-4.1442449454338854</v>
      </c>
      <c r="L42" s="48">
        <v>7.721743818373028E-2</v>
      </c>
      <c r="M42" s="48">
        <v>3.4511908283487713E-2</v>
      </c>
      <c r="N42" s="214">
        <v>0.12929921009827439</v>
      </c>
      <c r="O42" s="29"/>
    </row>
    <row r="43" spans="2:27" x14ac:dyDescent="0.2">
      <c r="B43" s="49"/>
      <c r="C43" s="50" t="s">
        <v>105</v>
      </c>
      <c r="D43" s="50"/>
      <c r="E43" s="51"/>
      <c r="F43" s="53" t="s">
        <v>150</v>
      </c>
      <c r="G43" s="47">
        <v>-4.0772354575415717</v>
      </c>
      <c r="H43" s="48">
        <v>-4.1693498746286188</v>
      </c>
      <c r="I43" s="48">
        <v>-2.8890073734378019</v>
      </c>
      <c r="J43" s="48">
        <v>-2.9178790189957589</v>
      </c>
      <c r="K43" s="210">
        <v>-2.6546689997989805</v>
      </c>
      <c r="L43" s="48">
        <v>0.23663205331173565</v>
      </c>
      <c r="M43" s="48">
        <v>0.1420369944581843</v>
      </c>
      <c r="N43" s="214">
        <v>0.18811912752074589</v>
      </c>
      <c r="O43" s="29"/>
    </row>
    <row r="44" spans="2:27" ht="16.5" x14ac:dyDescent="0.2">
      <c r="B44" s="49"/>
      <c r="C44" s="50" t="s">
        <v>187</v>
      </c>
      <c r="D44" s="50"/>
      <c r="E44" s="51"/>
      <c r="F44" s="53" t="s">
        <v>151</v>
      </c>
      <c r="G44" s="47">
        <v>-3.0875141184974186</v>
      </c>
      <c r="H44" s="48">
        <v>-9.2114417087047151E-2</v>
      </c>
      <c r="I44" s="48">
        <v>1.2803425011908169</v>
      </c>
      <c r="J44" s="48">
        <v>-2.887164555795696E-2</v>
      </c>
      <c r="K44" s="210">
        <v>0.26321001919677833</v>
      </c>
      <c r="L44" s="48">
        <v>0.47155388892622918</v>
      </c>
      <c r="M44" s="48">
        <v>-9.459505885355135E-2</v>
      </c>
      <c r="N44" s="214">
        <v>4.6082133062561592E-2</v>
      </c>
      <c r="O44" s="29"/>
    </row>
    <row r="45" spans="2:27" x14ac:dyDescent="0.2">
      <c r="B45" s="49"/>
      <c r="C45" s="50" t="s">
        <v>90</v>
      </c>
      <c r="D45" s="50"/>
      <c r="E45" s="51"/>
      <c r="F45" s="52" t="s">
        <v>142</v>
      </c>
      <c r="G45" s="47">
        <v>56.051597668631672</v>
      </c>
      <c r="H45" s="48">
        <v>59.658848440365219</v>
      </c>
      <c r="I45" s="48">
        <v>60.331242535782415</v>
      </c>
      <c r="J45" s="48">
        <v>61.548573389740746</v>
      </c>
      <c r="K45" s="210">
        <v>62.283551667171423</v>
      </c>
      <c r="L45" s="48">
        <v>2.0831126414376584</v>
      </c>
      <c r="M45" s="48">
        <v>1.9118296144080986</v>
      </c>
      <c r="N45" s="214">
        <v>1.2787053628902214</v>
      </c>
      <c r="O45" s="29"/>
    </row>
    <row r="46" spans="2:27" ht="4.3499999999999996" customHeight="1" x14ac:dyDescent="0.2">
      <c r="B46" s="21"/>
      <c r="C46" s="22"/>
      <c r="D46" s="22"/>
      <c r="E46" s="23"/>
      <c r="F46" s="23"/>
      <c r="G46" s="38"/>
      <c r="H46" s="39"/>
      <c r="I46" s="39"/>
      <c r="J46" s="39"/>
      <c r="K46" s="24"/>
      <c r="L46" s="31"/>
      <c r="M46" s="31"/>
      <c r="N46" s="32"/>
      <c r="O46" s="29"/>
    </row>
    <row r="47" spans="2:27" ht="15" thickBot="1" x14ac:dyDescent="0.25">
      <c r="B47" s="14" t="s">
        <v>13</v>
      </c>
      <c r="C47" s="15"/>
      <c r="D47" s="15"/>
      <c r="E47" s="16"/>
      <c r="F47" s="16"/>
      <c r="G47" s="40"/>
      <c r="H47" s="41"/>
      <c r="I47" s="41"/>
      <c r="J47" s="41"/>
      <c r="K47" s="17"/>
      <c r="L47" s="34"/>
      <c r="M47" s="34"/>
      <c r="N47" s="35"/>
      <c r="O47" s="29"/>
    </row>
    <row r="48" spans="2:27" x14ac:dyDescent="0.2">
      <c r="B48" s="21"/>
      <c r="C48" s="22" t="s">
        <v>78</v>
      </c>
      <c r="D48" s="22"/>
      <c r="E48" s="23"/>
      <c r="F48" s="24" t="s">
        <v>142</v>
      </c>
      <c r="G48" s="30">
        <v>0.23620786120523424</v>
      </c>
      <c r="H48" s="31">
        <v>1.0005101618461121</v>
      </c>
      <c r="I48" s="31">
        <v>1.0865420573655364</v>
      </c>
      <c r="J48" s="31">
        <v>0.79769103548236586</v>
      </c>
      <c r="K48" s="206">
        <v>1.8844245481564219</v>
      </c>
      <c r="L48" s="26">
        <v>0.40649603120481026</v>
      </c>
      <c r="M48" s="26">
        <v>0.81815942867824332</v>
      </c>
      <c r="N48" s="28">
        <v>0.72042625904879587</v>
      </c>
      <c r="O48" s="29"/>
    </row>
    <row r="49" spans="2:15" x14ac:dyDescent="0.2">
      <c r="B49" s="21"/>
      <c r="C49" s="22" t="s">
        <v>65</v>
      </c>
      <c r="D49" s="22"/>
      <c r="E49" s="23"/>
      <c r="F49" s="24" t="s">
        <v>142</v>
      </c>
      <c r="G49" s="47">
        <v>-1.684672350722755</v>
      </c>
      <c r="H49" s="48">
        <v>-1.6047584822998118</v>
      </c>
      <c r="I49" s="48">
        <v>-1.4254344573265556</v>
      </c>
      <c r="J49" s="48">
        <v>-1.6952790997506708</v>
      </c>
      <c r="K49" s="210">
        <v>-0.65574292738296058</v>
      </c>
      <c r="L49" s="26">
        <v>-9.2239145171964854E-2</v>
      </c>
      <c r="M49" s="26">
        <v>0.20973727353182392</v>
      </c>
      <c r="N49" s="28">
        <v>6.9375987452480858E-2</v>
      </c>
      <c r="O49" s="29"/>
    </row>
    <row r="50" spans="2:15" ht="3.75" customHeight="1" x14ac:dyDescent="0.2">
      <c r="B50" s="21"/>
      <c r="C50" s="22"/>
      <c r="D50" s="22"/>
      <c r="E50" s="23"/>
      <c r="F50" s="23"/>
      <c r="G50" s="38"/>
      <c r="H50" s="39"/>
      <c r="I50" s="39"/>
      <c r="J50" s="39"/>
      <c r="K50" s="24"/>
      <c r="L50" s="31"/>
      <c r="M50" s="31"/>
      <c r="N50" s="32"/>
      <c r="O50" s="29"/>
    </row>
    <row r="51" spans="2:15" ht="15" hidden="1" outlineLevel="1" thickBot="1" x14ac:dyDescent="0.25">
      <c r="B51" s="14" t="s">
        <v>14</v>
      </c>
      <c r="C51" s="15"/>
      <c r="D51" s="15"/>
      <c r="E51" s="16"/>
      <c r="F51" s="16"/>
      <c r="G51" s="40"/>
      <c r="H51" s="41"/>
      <c r="I51" s="41"/>
      <c r="J51" s="41"/>
      <c r="K51" s="17"/>
      <c r="L51" s="34"/>
      <c r="M51" s="34"/>
      <c r="N51" s="35"/>
      <c r="O51" s="29"/>
    </row>
    <row r="52" spans="2:15" hidden="1" outlineLevel="1" x14ac:dyDescent="0.2">
      <c r="B52" s="21"/>
      <c r="C52" s="22" t="s">
        <v>34</v>
      </c>
      <c r="D52" s="22"/>
      <c r="E52" s="23"/>
      <c r="F52" s="24" t="s">
        <v>66</v>
      </c>
      <c r="G52" s="38"/>
      <c r="H52" s="39"/>
      <c r="I52" s="39"/>
      <c r="J52" s="39"/>
      <c r="K52" s="24"/>
      <c r="L52" s="31"/>
      <c r="M52" s="31"/>
      <c r="N52" s="32"/>
      <c r="O52" s="29"/>
    </row>
    <row r="53" spans="2:15" hidden="1" outlineLevel="1" x14ac:dyDescent="0.2">
      <c r="B53" s="21"/>
      <c r="C53" s="22" t="s">
        <v>15</v>
      </c>
      <c r="D53" s="22"/>
      <c r="E53" s="23"/>
      <c r="F53" s="52" t="s">
        <v>66</v>
      </c>
      <c r="G53" s="38"/>
      <c r="H53" s="39"/>
      <c r="I53" s="39"/>
      <c r="J53" s="39"/>
      <c r="K53" s="24"/>
      <c r="L53" s="31"/>
      <c r="M53" s="31"/>
      <c r="N53" s="32"/>
      <c r="O53" s="29"/>
    </row>
    <row r="54" spans="2:15" ht="3.75" hidden="1" customHeight="1" collapsed="1" thickBot="1" x14ac:dyDescent="0.25">
      <c r="B54" s="21"/>
      <c r="C54" s="22"/>
      <c r="D54" s="22"/>
      <c r="E54" s="23"/>
      <c r="F54" s="23"/>
      <c r="G54" s="38"/>
      <c r="H54" s="39"/>
      <c r="I54" s="39"/>
      <c r="J54" s="39"/>
      <c r="K54" s="24"/>
      <c r="L54" s="31"/>
      <c r="M54" s="31"/>
      <c r="N54" s="32"/>
      <c r="O54" s="29"/>
    </row>
    <row r="55" spans="2:15" ht="15" thickBot="1" x14ac:dyDescent="0.25">
      <c r="B55" s="14" t="s">
        <v>113</v>
      </c>
      <c r="C55" s="15"/>
      <c r="D55" s="15"/>
      <c r="E55" s="54"/>
      <c r="F55" s="16"/>
      <c r="G55" s="40"/>
      <c r="H55" s="41"/>
      <c r="I55" s="41"/>
      <c r="J55" s="41"/>
      <c r="K55" s="17"/>
      <c r="L55" s="34"/>
      <c r="M55" s="34"/>
      <c r="N55" s="35"/>
      <c r="O55" s="31"/>
    </row>
    <row r="56" spans="2:15" x14ac:dyDescent="0.2">
      <c r="B56" s="21"/>
      <c r="C56" s="22" t="s">
        <v>35</v>
      </c>
      <c r="D56" s="22"/>
      <c r="E56" s="23"/>
      <c r="F56" s="24" t="s">
        <v>140</v>
      </c>
      <c r="G56" s="30">
        <v>-0.61965812120008934</v>
      </c>
      <c r="H56" s="31">
        <v>0.56978327862876199</v>
      </c>
      <c r="I56" s="31">
        <v>2.8652613024882783</v>
      </c>
      <c r="J56" s="31">
        <v>3.3367144693956305</v>
      </c>
      <c r="K56" s="206">
        <v>3.275985480707817</v>
      </c>
      <c r="L56" s="55">
        <v>0.19999999999999996</v>
      </c>
      <c r="M56" s="56">
        <v>-0.39999999999999991</v>
      </c>
      <c r="N56" s="213">
        <v>-0.30000000000000027</v>
      </c>
      <c r="O56" s="29"/>
    </row>
    <row r="57" spans="2:15" ht="18" customHeight="1" x14ac:dyDescent="0.2">
      <c r="B57" s="21"/>
      <c r="C57" s="22" t="s">
        <v>189</v>
      </c>
      <c r="D57" s="22"/>
      <c r="E57" s="23"/>
      <c r="F57" s="24" t="s">
        <v>152</v>
      </c>
      <c r="G57" s="57">
        <v>1.0813067055624999</v>
      </c>
      <c r="H57" s="58">
        <v>1.0836227056300001</v>
      </c>
      <c r="I57" s="58">
        <v>1.0626199999999999</v>
      </c>
      <c r="J57" s="58">
        <v>1.0626199999999999</v>
      </c>
      <c r="K57" s="211">
        <v>1.0626199999999999</v>
      </c>
      <c r="L57" s="31">
        <v>-0.8</v>
      </c>
      <c r="M57" s="31">
        <v>-4.2</v>
      </c>
      <c r="N57" s="32">
        <v>-4.2</v>
      </c>
      <c r="O57" s="29"/>
    </row>
    <row r="58" spans="2:15" ht="18" customHeight="1" x14ac:dyDescent="0.2">
      <c r="B58" s="21"/>
      <c r="C58" s="22" t="s">
        <v>188</v>
      </c>
      <c r="D58" s="22"/>
      <c r="E58" s="23"/>
      <c r="F58" s="24" t="s">
        <v>152</v>
      </c>
      <c r="G58" s="47">
        <v>83.744625472224996</v>
      </c>
      <c r="H58" s="48">
        <v>81.819221043625006</v>
      </c>
      <c r="I58" s="48">
        <v>71.796166666649995</v>
      </c>
      <c r="J58" s="48">
        <v>70.13024999999999</v>
      </c>
      <c r="K58" s="210">
        <v>69.236833333324995</v>
      </c>
      <c r="L58" s="31">
        <v>-0.3</v>
      </c>
      <c r="M58" s="31">
        <v>-3.5</v>
      </c>
      <c r="N58" s="32">
        <v>-2.7</v>
      </c>
      <c r="O58" s="29"/>
    </row>
    <row r="59" spans="2:15" ht="16.5" x14ac:dyDescent="0.2">
      <c r="B59" s="21"/>
      <c r="C59" s="22" t="s">
        <v>115</v>
      </c>
      <c r="D59" s="22"/>
      <c r="E59" s="23"/>
      <c r="F59" s="24" t="s">
        <v>140</v>
      </c>
      <c r="G59" s="47">
        <v>-19.219759094318093</v>
      </c>
      <c r="H59" s="48">
        <v>-2.2991379061556358</v>
      </c>
      <c r="I59" s="48">
        <v>-12.250244195836132</v>
      </c>
      <c r="J59" s="48">
        <v>-2.3203420795219643</v>
      </c>
      <c r="K59" s="210">
        <v>-1.273939087162816</v>
      </c>
      <c r="L59" s="31">
        <v>-0.3</v>
      </c>
      <c r="M59" s="31">
        <v>-2.9</v>
      </c>
      <c r="N59" s="32">
        <v>0.8</v>
      </c>
      <c r="O59" s="29"/>
    </row>
    <row r="60" spans="2:15" ht="16.5" x14ac:dyDescent="0.2">
      <c r="B60" s="21"/>
      <c r="C60" s="50" t="s">
        <v>116</v>
      </c>
      <c r="D60" s="50"/>
      <c r="E60" s="51"/>
      <c r="F60" s="52" t="s">
        <v>140</v>
      </c>
      <c r="G60" s="47">
        <v>-21.300524885920794</v>
      </c>
      <c r="H60" s="48">
        <v>-2.5079515476828504</v>
      </c>
      <c r="I60" s="48">
        <v>-10.5158685109636</v>
      </c>
      <c r="J60" s="48">
        <v>-2.3203420795219643</v>
      </c>
      <c r="K60" s="210">
        <v>-1.273939087162816</v>
      </c>
      <c r="L60" s="59">
        <v>0.5</v>
      </c>
      <c r="M60" s="59">
        <v>0.2</v>
      </c>
      <c r="N60" s="214">
        <v>0.8</v>
      </c>
      <c r="O60" s="29"/>
    </row>
    <row r="61" spans="2:15" x14ac:dyDescent="0.2">
      <c r="B61" s="21"/>
      <c r="C61" s="22" t="s">
        <v>100</v>
      </c>
      <c r="D61" s="22"/>
      <c r="E61" s="23"/>
      <c r="F61" s="24" t="s">
        <v>140</v>
      </c>
      <c r="G61" s="47">
        <v>-12.489385399398911</v>
      </c>
      <c r="H61" s="48">
        <v>8.8775715745026638</v>
      </c>
      <c r="I61" s="48">
        <v>5.7895655241999133</v>
      </c>
      <c r="J61" s="48">
        <v>-0.41559470958466571</v>
      </c>
      <c r="K61" s="210">
        <v>-1.6622186650630089</v>
      </c>
      <c r="L61" s="48">
        <v>1.6000000000000005</v>
      </c>
      <c r="M61" s="48">
        <v>4.5</v>
      </c>
      <c r="N61" s="214">
        <v>-2.9</v>
      </c>
      <c r="O61" s="29"/>
    </row>
    <row r="62" spans="2:15" x14ac:dyDescent="0.2">
      <c r="B62" s="21"/>
      <c r="C62" s="22" t="s">
        <v>101</v>
      </c>
      <c r="D62" s="22"/>
      <c r="E62" s="23"/>
      <c r="F62" s="24" t="s">
        <v>153</v>
      </c>
      <c r="G62" s="47">
        <v>3.4307379999999998</v>
      </c>
      <c r="H62" s="48">
        <v>3.5683075</v>
      </c>
      <c r="I62" s="48">
        <v>2.1254165</v>
      </c>
      <c r="J62" s="48">
        <v>2.03125</v>
      </c>
      <c r="K62" s="210">
        <v>2.1841667500000002</v>
      </c>
      <c r="L62" s="48">
        <v>0</v>
      </c>
      <c r="M62" s="48">
        <v>-0.39999999999999991</v>
      </c>
      <c r="N62" s="214">
        <v>-0.20000000000000018</v>
      </c>
      <c r="O62" s="29"/>
    </row>
    <row r="63" spans="2:15" ht="15" thickBot="1" x14ac:dyDescent="0.25">
      <c r="B63" s="60"/>
      <c r="C63" s="61" t="s">
        <v>102</v>
      </c>
      <c r="D63" s="61"/>
      <c r="E63" s="62"/>
      <c r="F63" s="63" t="s">
        <v>147</v>
      </c>
      <c r="G63" s="64">
        <v>3.6488170000000002</v>
      </c>
      <c r="H63" s="65">
        <v>3.4848340000000002</v>
      </c>
      <c r="I63" s="65">
        <v>3.3262467500000001</v>
      </c>
      <c r="J63" s="65">
        <v>3.3644467499999999</v>
      </c>
      <c r="K63" s="212">
        <v>3.4111047500000002</v>
      </c>
      <c r="L63" s="65">
        <v>0</v>
      </c>
      <c r="M63" s="65">
        <v>0</v>
      </c>
      <c r="N63" s="215">
        <v>0.10000000000000009</v>
      </c>
      <c r="O63" s="29"/>
    </row>
    <row r="64" spans="2:15" ht="15.75" customHeight="1" x14ac:dyDescent="0.2">
      <c r="B64" s="9" t="s">
        <v>120</v>
      </c>
    </row>
    <row r="65" spans="2:15" ht="15.75" customHeight="1" x14ac:dyDescent="0.2">
      <c r="B65" s="9" t="s">
        <v>114</v>
      </c>
    </row>
    <row r="66" spans="2:15" ht="15.75" customHeight="1" x14ac:dyDescent="0.2">
      <c r="B66" s="9" t="s">
        <v>126</v>
      </c>
    </row>
    <row r="67" spans="2:15" ht="15.75" customHeight="1" x14ac:dyDescent="0.2">
      <c r="B67" s="9" t="s">
        <v>127</v>
      </c>
    </row>
    <row r="68" spans="2:15" x14ac:dyDescent="0.2">
      <c r="B68" s="9" t="s">
        <v>128</v>
      </c>
    </row>
    <row r="69" spans="2:15" x14ac:dyDescent="0.2">
      <c r="B69" s="9" t="s">
        <v>129</v>
      </c>
    </row>
    <row r="70" spans="2:15" x14ac:dyDescent="0.2">
      <c r="B70" s="9" t="s">
        <v>172</v>
      </c>
    </row>
    <row r="71" spans="2:15" x14ac:dyDescent="0.2">
      <c r="B71" s="9" t="s">
        <v>173</v>
      </c>
    </row>
    <row r="72" spans="2:15" x14ac:dyDescent="0.2">
      <c r="B72" s="9" t="s">
        <v>130</v>
      </c>
    </row>
    <row r="73" spans="2:15" x14ac:dyDescent="0.2">
      <c r="C73" s="9" t="s">
        <v>122</v>
      </c>
    </row>
    <row r="74" spans="2:15" x14ac:dyDescent="0.2">
      <c r="B74" s="66" t="s">
        <v>171</v>
      </c>
      <c r="C74" s="66"/>
      <c r="D74" s="66"/>
      <c r="E74" s="66"/>
    </row>
    <row r="75" spans="2:15" x14ac:dyDescent="0.2">
      <c r="B75" s="66" t="s">
        <v>131</v>
      </c>
      <c r="C75" s="66"/>
      <c r="D75" s="67"/>
      <c r="E75" s="66"/>
      <c r="F75" s="66"/>
    </row>
    <row r="76" spans="2:15" x14ac:dyDescent="0.2">
      <c r="B76" s="66" t="s">
        <v>123</v>
      </c>
      <c r="C76" s="66"/>
      <c r="D76" s="66"/>
      <c r="E76" s="66"/>
      <c r="F76" s="66"/>
    </row>
    <row r="77" spans="2:15" x14ac:dyDescent="0.2">
      <c r="B77" s="9" t="s">
        <v>124</v>
      </c>
      <c r="F77" s="66"/>
    </row>
    <row r="78" spans="2:15" x14ac:dyDescent="0.2">
      <c r="B78" s="9" t="s">
        <v>125</v>
      </c>
    </row>
    <row r="79" spans="2:15" x14ac:dyDescent="0.2">
      <c r="G79" s="66"/>
      <c r="H79" s="66"/>
      <c r="I79" s="66"/>
      <c r="J79" s="66"/>
      <c r="K79" s="66"/>
      <c r="L79" s="66"/>
      <c r="M79" s="66"/>
      <c r="N79" s="66"/>
      <c r="O79" s="66"/>
    </row>
    <row r="80" spans="2:15" s="66" customFormat="1" ht="15.75" x14ac:dyDescent="0.2">
      <c r="C80" s="67"/>
      <c r="D80" s="68"/>
    </row>
    <row r="81" spans="5:15" s="66" customFormat="1" x14ac:dyDescent="0.2"/>
    <row r="82" spans="5:15" x14ac:dyDescent="0.2"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</row>
  </sheetData>
  <mergeCells count="5">
    <mergeCell ref="B3:E4"/>
    <mergeCell ref="F3:F4"/>
    <mergeCell ref="B2:N2"/>
    <mergeCell ref="L3:N3"/>
    <mergeCell ref="H3:K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B76"/>
  <sheetViews>
    <sheetView zoomScale="85" zoomScaleNormal="85" workbookViewId="0">
      <selection activeCell="O45" sqref="O45"/>
    </sheetView>
  </sheetViews>
  <sheetFormatPr defaultColWidth="9.140625" defaultRowHeight="14.25" x14ac:dyDescent="0.2"/>
  <cols>
    <col min="1" max="5" width="3.140625" style="70" customWidth="1"/>
    <col min="6" max="6" width="29.85546875" style="70" customWidth="1"/>
    <col min="7" max="7" width="22" style="70" customWidth="1"/>
    <col min="8" max="8" width="10.5703125" style="70" customWidth="1"/>
    <col min="9" max="12" width="9.140625" style="70" customWidth="1"/>
    <col min="13" max="13" width="9.7109375" style="70" customWidth="1"/>
    <col min="14" max="20" width="9.140625" style="70" customWidth="1"/>
    <col min="21" max="23" width="9.140625" style="70"/>
    <col min="24" max="28" width="9.140625" style="70" customWidth="1"/>
    <col min="29" max="16384" width="9.140625" style="70"/>
  </cols>
  <sheetData>
    <row r="1" spans="2:28" ht="22.5" customHeight="1" thickBot="1" x14ac:dyDescent="0.35">
      <c r="B1" s="69" t="s">
        <v>81</v>
      </c>
    </row>
    <row r="2" spans="2:28" ht="30" customHeight="1" x14ac:dyDescent="0.2">
      <c r="B2" s="79" t="str">
        <f>" "&amp;Súhrn!$H$3&amp;" - komponenty HDP [objem]"</f>
        <v xml:space="preserve"> Zimná strednodobá predikcia (P4Q-2024) - komponenty HDP [objem]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1"/>
    </row>
    <row r="3" spans="2:28" x14ac:dyDescent="0.2">
      <c r="B3" s="313" t="s">
        <v>27</v>
      </c>
      <c r="C3" s="314"/>
      <c r="D3" s="314"/>
      <c r="E3" s="314"/>
      <c r="F3" s="315"/>
      <c r="G3" s="316" t="s">
        <v>62</v>
      </c>
      <c r="H3" s="128" t="s">
        <v>32</v>
      </c>
      <c r="I3" s="319">
        <v>2024</v>
      </c>
      <c r="J3" s="319">
        <v>2025</v>
      </c>
      <c r="K3" s="319">
        <v>2026</v>
      </c>
      <c r="L3" s="320">
        <v>2027</v>
      </c>
      <c r="M3" s="301">
        <v>2024</v>
      </c>
      <c r="N3" s="302"/>
      <c r="O3" s="302"/>
      <c r="P3" s="304"/>
      <c r="Q3" s="301">
        <v>2025</v>
      </c>
      <c r="R3" s="302"/>
      <c r="S3" s="302"/>
      <c r="T3" s="304"/>
      <c r="U3" s="301">
        <v>2026</v>
      </c>
      <c r="V3" s="302"/>
      <c r="W3" s="302"/>
      <c r="X3" s="304"/>
      <c r="Y3" s="302">
        <v>2027</v>
      </c>
      <c r="Z3" s="302"/>
      <c r="AA3" s="302"/>
      <c r="AB3" s="303"/>
    </row>
    <row r="4" spans="2:28" x14ac:dyDescent="0.2">
      <c r="B4" s="308"/>
      <c r="C4" s="309"/>
      <c r="D4" s="309"/>
      <c r="E4" s="309"/>
      <c r="F4" s="310"/>
      <c r="G4" s="312"/>
      <c r="H4" s="191">
        <v>2023</v>
      </c>
      <c r="I4" s="318"/>
      <c r="J4" s="318"/>
      <c r="K4" s="318"/>
      <c r="L4" s="321"/>
      <c r="M4" s="132" t="s">
        <v>3</v>
      </c>
      <c r="N4" s="130" t="s">
        <v>4</v>
      </c>
      <c r="O4" s="130" t="s">
        <v>5</v>
      </c>
      <c r="P4" s="131" t="s">
        <v>6</v>
      </c>
      <c r="Q4" s="132" t="s">
        <v>3</v>
      </c>
      <c r="R4" s="130" t="s">
        <v>4</v>
      </c>
      <c r="S4" s="130" t="s">
        <v>5</v>
      </c>
      <c r="T4" s="225" t="s">
        <v>6</v>
      </c>
      <c r="U4" s="132" t="s">
        <v>3</v>
      </c>
      <c r="V4" s="130" t="s">
        <v>4</v>
      </c>
      <c r="W4" s="130" t="s">
        <v>5</v>
      </c>
      <c r="X4" s="131" t="s">
        <v>6</v>
      </c>
      <c r="Y4" s="130" t="s">
        <v>3</v>
      </c>
      <c r="Z4" s="130" t="s">
        <v>4</v>
      </c>
      <c r="AA4" s="130" t="s">
        <v>5</v>
      </c>
      <c r="AB4" s="133" t="s">
        <v>6</v>
      </c>
    </row>
    <row r="5" spans="2:28" ht="4.3499999999999996" customHeight="1" x14ac:dyDescent="0.2">
      <c r="B5" s="6"/>
      <c r="C5" s="7"/>
      <c r="D5" s="7"/>
      <c r="E5" s="7"/>
      <c r="F5" s="134"/>
      <c r="G5" s="135"/>
      <c r="H5" s="138"/>
      <c r="I5" s="137"/>
      <c r="J5" s="137"/>
      <c r="K5" s="137"/>
      <c r="L5" s="138"/>
      <c r="M5" s="77"/>
      <c r="N5" s="77"/>
      <c r="O5" s="77"/>
      <c r="P5" s="249"/>
      <c r="Q5" s="77"/>
      <c r="R5" s="77"/>
      <c r="S5" s="77"/>
      <c r="T5" s="77"/>
      <c r="U5" s="179"/>
      <c r="V5" s="77"/>
      <c r="W5" s="77"/>
      <c r="X5" s="102"/>
      <c r="Y5" s="77"/>
      <c r="Z5" s="77"/>
      <c r="AA5" s="77"/>
      <c r="AB5" s="2"/>
    </row>
    <row r="6" spans="2:28" x14ac:dyDescent="0.2">
      <c r="B6" s="1"/>
      <c r="C6" s="77" t="s">
        <v>0</v>
      </c>
      <c r="D6" s="77"/>
      <c r="E6" s="77"/>
      <c r="F6" s="102"/>
      <c r="G6" s="53" t="s">
        <v>154</v>
      </c>
      <c r="H6" s="144">
        <v>122918.88700000002</v>
      </c>
      <c r="I6" s="99">
        <v>130135.73420986757</v>
      </c>
      <c r="J6" s="99">
        <v>136749.74156655063</v>
      </c>
      <c r="K6" s="99">
        <v>143006.4632254318</v>
      </c>
      <c r="L6" s="144">
        <v>149350.12952767295</v>
      </c>
      <c r="M6" s="145">
        <v>32078.501094305553</v>
      </c>
      <c r="N6" s="145">
        <v>32378.036923144005</v>
      </c>
      <c r="O6" s="145">
        <v>32522.79214855051</v>
      </c>
      <c r="P6" s="146">
        <v>33156.404043867493</v>
      </c>
      <c r="Q6" s="145">
        <v>33452.708217565676</v>
      </c>
      <c r="R6" s="145">
        <v>33960.896178949348</v>
      </c>
      <c r="S6" s="145">
        <v>34458.358774899621</v>
      </c>
      <c r="T6" s="145">
        <v>34877.778395135989</v>
      </c>
      <c r="U6" s="182">
        <v>35254.580365352464</v>
      </c>
      <c r="V6" s="145">
        <v>35613.439642781646</v>
      </c>
      <c r="W6" s="145">
        <v>35918.235902045788</v>
      </c>
      <c r="X6" s="146">
        <v>36220.207315251908</v>
      </c>
      <c r="Y6" s="145">
        <v>36648.580158890283</v>
      </c>
      <c r="Z6" s="145">
        <v>37088.421948816846</v>
      </c>
      <c r="AA6" s="145">
        <v>37568.165265615731</v>
      </c>
      <c r="AB6" s="147">
        <v>38044.962154350113</v>
      </c>
    </row>
    <row r="7" spans="2:28" x14ac:dyDescent="0.2">
      <c r="B7" s="1"/>
      <c r="C7" s="77"/>
      <c r="D7" s="77"/>
      <c r="E7" s="77" t="s">
        <v>109</v>
      </c>
      <c r="F7" s="102"/>
      <c r="G7" s="53" t="s">
        <v>154</v>
      </c>
      <c r="H7" s="146">
        <v>72367.961185372333</v>
      </c>
      <c r="I7" s="99">
        <v>75914.919363217647</v>
      </c>
      <c r="J7" s="99">
        <v>80178.567954521655</v>
      </c>
      <c r="K7" s="99">
        <v>84392.623160388757</v>
      </c>
      <c r="L7" s="146">
        <v>87863.502012882178</v>
      </c>
      <c r="M7" s="145">
        <v>18627.655290647777</v>
      </c>
      <c r="N7" s="145">
        <v>18825.276047942869</v>
      </c>
      <c r="O7" s="145">
        <v>19026.891108187308</v>
      </c>
      <c r="P7" s="146">
        <v>19435.096916439692</v>
      </c>
      <c r="Q7" s="145">
        <v>19577.620182510476</v>
      </c>
      <c r="R7" s="145">
        <v>19901.860145261413</v>
      </c>
      <c r="S7" s="145">
        <v>20209.599504509642</v>
      </c>
      <c r="T7" s="145">
        <v>20489.488122240124</v>
      </c>
      <c r="U7" s="182">
        <v>20777.790842697112</v>
      </c>
      <c r="V7" s="145">
        <v>21001.559806120316</v>
      </c>
      <c r="W7" s="145">
        <v>21207.152339413387</v>
      </c>
      <c r="X7" s="146">
        <v>21406.120172157945</v>
      </c>
      <c r="Y7" s="145">
        <v>21620.309836021595</v>
      </c>
      <c r="Z7" s="145">
        <v>21852.210817142379</v>
      </c>
      <c r="AA7" s="145">
        <v>22080.59438178036</v>
      </c>
      <c r="AB7" s="147">
        <v>22310.386977937844</v>
      </c>
    </row>
    <row r="8" spans="2:28" x14ac:dyDescent="0.2">
      <c r="B8" s="1"/>
      <c r="C8" s="77"/>
      <c r="D8" s="77"/>
      <c r="E8" s="77" t="s">
        <v>28</v>
      </c>
      <c r="F8" s="102"/>
      <c r="G8" s="53" t="s">
        <v>154</v>
      </c>
      <c r="H8" s="146">
        <v>24983.071999999978</v>
      </c>
      <c r="I8" s="145">
        <v>27086.489659437564</v>
      </c>
      <c r="J8" s="145">
        <v>28590.5</v>
      </c>
      <c r="K8" s="145">
        <v>29935.080999999998</v>
      </c>
      <c r="L8" s="146">
        <v>31292.150999999998</v>
      </c>
      <c r="M8" s="145">
        <v>6594.51448424113</v>
      </c>
      <c r="N8" s="145">
        <v>6765.6221751964304</v>
      </c>
      <c r="O8" s="145">
        <v>6802.99</v>
      </c>
      <c r="P8" s="146">
        <v>6923.3630000000003</v>
      </c>
      <c r="Q8" s="145">
        <v>7021.6220000000003</v>
      </c>
      <c r="R8" s="145">
        <v>7129.17</v>
      </c>
      <c r="S8" s="145">
        <v>7184.24</v>
      </c>
      <c r="T8" s="145">
        <v>7255.4679999999998</v>
      </c>
      <c r="U8" s="182">
        <v>7345.7280000000001</v>
      </c>
      <c r="V8" s="145">
        <v>7464.7439999999997</v>
      </c>
      <c r="W8" s="145">
        <v>7533.098</v>
      </c>
      <c r="X8" s="146">
        <v>7591.5110000000004</v>
      </c>
      <c r="Y8" s="145">
        <v>7695.2359999999999</v>
      </c>
      <c r="Z8" s="145">
        <v>7775.3509999999997</v>
      </c>
      <c r="AA8" s="145">
        <v>7867.2780000000002</v>
      </c>
      <c r="AB8" s="147">
        <v>7954.2860000000001</v>
      </c>
    </row>
    <row r="9" spans="2:28" x14ac:dyDescent="0.2">
      <c r="B9" s="1"/>
      <c r="C9" s="77"/>
      <c r="D9" s="77"/>
      <c r="E9" s="77" t="s">
        <v>1</v>
      </c>
      <c r="F9" s="102"/>
      <c r="G9" s="53" t="s">
        <v>154</v>
      </c>
      <c r="H9" s="146">
        <v>27466.896999999997</v>
      </c>
      <c r="I9" s="145">
        <v>26938.031731539781</v>
      </c>
      <c r="J9" s="145">
        <v>29362.071021449279</v>
      </c>
      <c r="K9" s="145">
        <v>30928.623365162035</v>
      </c>
      <c r="L9" s="146">
        <v>31029.827584196639</v>
      </c>
      <c r="M9" s="145">
        <v>6605.6388509812614</v>
      </c>
      <c r="N9" s="145">
        <v>6707.5388816023542</v>
      </c>
      <c r="O9" s="145">
        <v>6760.9539514529224</v>
      </c>
      <c r="P9" s="146">
        <v>6863.9000475032408</v>
      </c>
      <c r="Q9" s="145">
        <v>7085.5086996895734</v>
      </c>
      <c r="R9" s="145">
        <v>7221.7156001277981</v>
      </c>
      <c r="S9" s="145">
        <v>7461.8343269822153</v>
      </c>
      <c r="T9" s="145">
        <v>7593.0123946496933</v>
      </c>
      <c r="U9" s="182">
        <v>7777.1511020045455</v>
      </c>
      <c r="V9" s="145">
        <v>7744.5281873219437</v>
      </c>
      <c r="W9" s="145">
        <v>7705.0900648755814</v>
      </c>
      <c r="X9" s="146">
        <v>7701.8540109599653</v>
      </c>
      <c r="Y9" s="145">
        <v>7648.227895861678</v>
      </c>
      <c r="Z9" s="145">
        <v>7703.7680042715374</v>
      </c>
      <c r="AA9" s="145">
        <v>7789.8517224656489</v>
      </c>
      <c r="AB9" s="147">
        <v>7887.9799615977745</v>
      </c>
    </row>
    <row r="10" spans="2:28" x14ac:dyDescent="0.2">
      <c r="B10" s="1"/>
      <c r="C10" s="77"/>
      <c r="D10" s="77"/>
      <c r="E10" s="77" t="s">
        <v>2</v>
      </c>
      <c r="F10" s="102"/>
      <c r="G10" s="53" t="s">
        <v>154</v>
      </c>
      <c r="H10" s="146">
        <v>124817.9301853723</v>
      </c>
      <c r="I10" s="145">
        <v>129939.44075419498</v>
      </c>
      <c r="J10" s="145">
        <v>138131.13897597094</v>
      </c>
      <c r="K10" s="145">
        <v>145256.32752555079</v>
      </c>
      <c r="L10" s="146">
        <v>150185.4805970788</v>
      </c>
      <c r="M10" s="145">
        <v>31827.808625870166</v>
      </c>
      <c r="N10" s="145">
        <v>32298.437104741653</v>
      </c>
      <c r="O10" s="145">
        <v>32590.835059640231</v>
      </c>
      <c r="P10" s="146">
        <v>33222.35996394293</v>
      </c>
      <c r="Q10" s="145">
        <v>33684.750882200053</v>
      </c>
      <c r="R10" s="145">
        <v>34252.745745389213</v>
      </c>
      <c r="S10" s="145">
        <v>34855.673831491855</v>
      </c>
      <c r="T10" s="145">
        <v>35337.968516889814</v>
      </c>
      <c r="U10" s="182">
        <v>35900.669944701658</v>
      </c>
      <c r="V10" s="145">
        <v>36210.831993442262</v>
      </c>
      <c r="W10" s="145">
        <v>36445.340404288967</v>
      </c>
      <c r="X10" s="146">
        <v>36699.485183117911</v>
      </c>
      <c r="Y10" s="145">
        <v>36963.773731883273</v>
      </c>
      <c r="Z10" s="145">
        <v>37331.329821413914</v>
      </c>
      <c r="AA10" s="145">
        <v>37737.724104246008</v>
      </c>
      <c r="AB10" s="147">
        <v>38152.652939535619</v>
      </c>
    </row>
    <row r="11" spans="2:28" x14ac:dyDescent="0.2">
      <c r="B11" s="1"/>
      <c r="C11" s="77"/>
      <c r="D11" s="77" t="s">
        <v>29</v>
      </c>
      <c r="E11" s="77"/>
      <c r="F11" s="102"/>
      <c r="G11" s="53" t="s">
        <v>154</v>
      </c>
      <c r="H11" s="146">
        <v>113464.31727396527</v>
      </c>
      <c r="I11" s="145">
        <v>113359.68075118391</v>
      </c>
      <c r="J11" s="145">
        <v>119011.63950714689</v>
      </c>
      <c r="K11" s="145">
        <v>125260.06564949833</v>
      </c>
      <c r="L11" s="146">
        <v>133034.53308715986</v>
      </c>
      <c r="M11" s="145">
        <v>27445.032601847004</v>
      </c>
      <c r="N11" s="145">
        <v>28378.909445785241</v>
      </c>
      <c r="O11" s="145">
        <v>28704.247459503255</v>
      </c>
      <c r="P11" s="146">
        <v>28831.491244048426</v>
      </c>
      <c r="Q11" s="145">
        <v>29141.552067945038</v>
      </c>
      <c r="R11" s="145">
        <v>29601.012532112767</v>
      </c>
      <c r="S11" s="145">
        <v>29957.672421583</v>
      </c>
      <c r="T11" s="145">
        <v>30311.402485506085</v>
      </c>
      <c r="U11" s="182">
        <v>30726.689874660158</v>
      </c>
      <c r="V11" s="145">
        <v>31148.173051819325</v>
      </c>
      <c r="W11" s="145">
        <v>31500.948709495744</v>
      </c>
      <c r="X11" s="146">
        <v>31884.254013523092</v>
      </c>
      <c r="Y11" s="145">
        <v>32405.515768400444</v>
      </c>
      <c r="Z11" s="145">
        <v>32946.552393433667</v>
      </c>
      <c r="AA11" s="145">
        <v>33554.65960602941</v>
      </c>
      <c r="AB11" s="147">
        <v>34127.805319296356</v>
      </c>
    </row>
    <row r="12" spans="2:28" x14ac:dyDescent="0.2">
      <c r="B12" s="1"/>
      <c r="C12" s="77"/>
      <c r="D12" s="77" t="s">
        <v>30</v>
      </c>
      <c r="E12" s="77"/>
      <c r="F12" s="102"/>
      <c r="G12" s="53" t="s">
        <v>154</v>
      </c>
      <c r="H12" s="146">
        <v>111841.50402037567</v>
      </c>
      <c r="I12" s="145">
        <v>111154.36395118485</v>
      </c>
      <c r="J12" s="145">
        <v>116595.77526555996</v>
      </c>
      <c r="K12" s="145">
        <v>123160.09429461589</v>
      </c>
      <c r="L12" s="146">
        <v>129175.05064812484</v>
      </c>
      <c r="M12" s="145">
        <v>26363.601155341512</v>
      </c>
      <c r="N12" s="145">
        <v>27979.822333124172</v>
      </c>
      <c r="O12" s="145">
        <v>28582.42802467398</v>
      </c>
      <c r="P12" s="146">
        <v>28228.512438045182</v>
      </c>
      <c r="Q12" s="145">
        <v>28490.852628227101</v>
      </c>
      <c r="R12" s="145">
        <v>28949.432903529516</v>
      </c>
      <c r="S12" s="145">
        <v>29386.722946211416</v>
      </c>
      <c r="T12" s="145">
        <v>29768.766787591925</v>
      </c>
      <c r="U12" s="182">
        <v>30336.962136477399</v>
      </c>
      <c r="V12" s="145">
        <v>30660.829690486451</v>
      </c>
      <c r="W12" s="145">
        <v>30926.238709282265</v>
      </c>
      <c r="X12" s="146">
        <v>31236.063758369783</v>
      </c>
      <c r="Y12" s="145">
        <v>31571.437603117007</v>
      </c>
      <c r="Z12" s="145">
        <v>32024.508534201523</v>
      </c>
      <c r="AA12" s="145">
        <v>32540.03467185537</v>
      </c>
      <c r="AB12" s="147">
        <v>33039.069838950949</v>
      </c>
    </row>
    <row r="13" spans="2:28" ht="15" thickBot="1" x14ac:dyDescent="0.25">
      <c r="B13" s="73"/>
      <c r="C13" s="104"/>
      <c r="D13" s="104" t="s">
        <v>31</v>
      </c>
      <c r="E13" s="104"/>
      <c r="F13" s="105"/>
      <c r="G13" s="198" t="s">
        <v>154</v>
      </c>
      <c r="H13" s="156">
        <v>1622.8132535895929</v>
      </c>
      <c r="I13" s="108">
        <v>2205.3167999990801</v>
      </c>
      <c r="J13" s="108">
        <v>2415.8642415869326</v>
      </c>
      <c r="K13" s="108">
        <v>2099.971354882422</v>
      </c>
      <c r="L13" s="156">
        <v>3859.4824390350295</v>
      </c>
      <c r="M13" s="108">
        <v>1081.4314465054922</v>
      </c>
      <c r="N13" s="108">
        <v>399.08711266106911</v>
      </c>
      <c r="O13" s="108">
        <v>121.81943482927454</v>
      </c>
      <c r="P13" s="156">
        <v>602.97880600324424</v>
      </c>
      <c r="Q13" s="108">
        <v>650.69943971793691</v>
      </c>
      <c r="R13" s="108">
        <v>651.57962858325118</v>
      </c>
      <c r="S13" s="108">
        <v>570.94947537158441</v>
      </c>
      <c r="T13" s="108">
        <v>542.63569791416012</v>
      </c>
      <c r="U13" s="201">
        <v>389.72773818275891</v>
      </c>
      <c r="V13" s="108">
        <v>487.34336133287434</v>
      </c>
      <c r="W13" s="108">
        <v>574.71000021347936</v>
      </c>
      <c r="X13" s="156">
        <v>648.19025515330941</v>
      </c>
      <c r="Y13" s="108">
        <v>834.07816528343756</v>
      </c>
      <c r="Z13" s="108">
        <v>922.04385923214431</v>
      </c>
      <c r="AA13" s="108">
        <v>1014.6249341740404</v>
      </c>
      <c r="AB13" s="109">
        <v>1088.7354803454073</v>
      </c>
    </row>
    <row r="14" spans="2:28" ht="15" thickBot="1" x14ac:dyDescent="0.25">
      <c r="G14" s="110"/>
    </row>
    <row r="15" spans="2:28" ht="30" customHeight="1" x14ac:dyDescent="0.2">
      <c r="B15" s="79" t="str">
        <f>" "&amp;Súhrn!$H$3&amp;" - komponenty HDP [zmena oproti predchádzajúcemu obdobiu]"</f>
        <v xml:space="preserve"> Zimná strednodobá predikcia (P4Q-2024) - komponenty HDP [zmena oproti predchádzajúcemu obdobiu]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1"/>
    </row>
    <row r="16" spans="2:28" x14ac:dyDescent="0.2">
      <c r="B16" s="313" t="s">
        <v>27</v>
      </c>
      <c r="C16" s="314"/>
      <c r="D16" s="314"/>
      <c r="E16" s="314"/>
      <c r="F16" s="315"/>
      <c r="G16" s="316" t="s">
        <v>62</v>
      </c>
      <c r="H16" s="128" t="str">
        <f t="shared" ref="H16:L16" si="0">H$3</f>
        <v>Skutočnosť</v>
      </c>
      <c r="I16" s="319">
        <f t="shared" si="0"/>
        <v>2024</v>
      </c>
      <c r="J16" s="319">
        <f t="shared" si="0"/>
        <v>2025</v>
      </c>
      <c r="K16" s="319">
        <f t="shared" si="0"/>
        <v>2026</v>
      </c>
      <c r="L16" s="320">
        <f t="shared" si="0"/>
        <v>2027</v>
      </c>
      <c r="M16" s="301">
        <f t="shared" ref="M16:Y16" si="1">M$3</f>
        <v>2024</v>
      </c>
      <c r="N16" s="302"/>
      <c r="O16" s="302"/>
      <c r="P16" s="304"/>
      <c r="Q16" s="301">
        <f t="shared" si="1"/>
        <v>2025</v>
      </c>
      <c r="R16" s="302"/>
      <c r="S16" s="302"/>
      <c r="T16" s="304"/>
      <c r="U16" s="301">
        <f t="shared" si="1"/>
        <v>2026</v>
      </c>
      <c r="V16" s="302"/>
      <c r="W16" s="302"/>
      <c r="X16" s="304"/>
      <c r="Y16" s="301">
        <f t="shared" si="1"/>
        <v>2027</v>
      </c>
      <c r="Z16" s="302"/>
      <c r="AA16" s="302"/>
      <c r="AB16" s="303"/>
    </row>
    <row r="17" spans="2:28" x14ac:dyDescent="0.2">
      <c r="B17" s="308"/>
      <c r="C17" s="309"/>
      <c r="D17" s="309"/>
      <c r="E17" s="309"/>
      <c r="F17" s="310"/>
      <c r="G17" s="312"/>
      <c r="H17" s="191">
        <f>$H$4</f>
        <v>2023</v>
      </c>
      <c r="I17" s="318"/>
      <c r="J17" s="318"/>
      <c r="K17" s="318"/>
      <c r="L17" s="321"/>
      <c r="M17" s="132" t="s">
        <v>3</v>
      </c>
      <c r="N17" s="130" t="s">
        <v>4</v>
      </c>
      <c r="O17" s="130" t="s">
        <v>5</v>
      </c>
      <c r="P17" s="131" t="s">
        <v>6</v>
      </c>
      <c r="Q17" s="132" t="s">
        <v>3</v>
      </c>
      <c r="R17" s="130" t="s">
        <v>4</v>
      </c>
      <c r="S17" s="130" t="s">
        <v>5</v>
      </c>
      <c r="T17" s="225" t="s">
        <v>6</v>
      </c>
      <c r="U17" s="132" t="s">
        <v>3</v>
      </c>
      <c r="V17" s="130" t="s">
        <v>4</v>
      </c>
      <c r="W17" s="130" t="s">
        <v>5</v>
      </c>
      <c r="X17" s="131" t="s">
        <v>6</v>
      </c>
      <c r="Y17" s="130" t="s">
        <v>3</v>
      </c>
      <c r="Z17" s="130" t="s">
        <v>4</v>
      </c>
      <c r="AA17" s="130" t="s">
        <v>5</v>
      </c>
      <c r="AB17" s="133" t="s">
        <v>6</v>
      </c>
    </row>
    <row r="18" spans="2:28" ht="4.3499999999999996" customHeight="1" x14ac:dyDescent="0.2">
      <c r="B18" s="6"/>
      <c r="C18" s="7"/>
      <c r="D18" s="7"/>
      <c r="E18" s="7"/>
      <c r="F18" s="134"/>
      <c r="G18" s="135"/>
      <c r="H18" s="138"/>
      <c r="I18" s="137"/>
      <c r="J18" s="137"/>
      <c r="K18" s="137"/>
      <c r="L18" s="138"/>
      <c r="M18" s="77"/>
      <c r="N18" s="77"/>
      <c r="O18" s="77"/>
      <c r="P18" s="249"/>
      <c r="Q18" s="77"/>
      <c r="R18" s="77"/>
      <c r="S18" s="77"/>
      <c r="T18" s="77"/>
      <c r="U18" s="179"/>
      <c r="V18" s="77"/>
      <c r="W18" s="77"/>
      <c r="X18" s="102"/>
      <c r="Y18" s="77"/>
      <c r="Z18" s="77"/>
      <c r="AA18" s="77"/>
      <c r="AB18" s="2"/>
    </row>
    <row r="19" spans="2:28" x14ac:dyDescent="0.2">
      <c r="B19" s="1"/>
      <c r="C19" s="77" t="s">
        <v>0</v>
      </c>
      <c r="D19" s="77"/>
      <c r="E19" s="77"/>
      <c r="F19" s="102"/>
      <c r="G19" s="53" t="s">
        <v>155</v>
      </c>
      <c r="H19" s="155">
        <v>1.3783376676164636</v>
      </c>
      <c r="I19" s="154">
        <v>2.1188074765548635</v>
      </c>
      <c r="J19" s="26">
        <v>2.1046055329610596</v>
      </c>
      <c r="K19" s="26">
        <v>1.7625991983914986</v>
      </c>
      <c r="L19" s="160">
        <v>2.3451146940739847</v>
      </c>
      <c r="M19" s="154">
        <v>0.65565188654268525</v>
      </c>
      <c r="N19" s="154">
        <v>0.25100267541080257</v>
      </c>
      <c r="O19" s="154">
        <v>0.30888875573839414</v>
      </c>
      <c r="P19" s="155">
        <v>0.7723960585182823</v>
      </c>
      <c r="Q19" s="154">
        <v>0.49233787928082506</v>
      </c>
      <c r="R19" s="154">
        <v>0.52169504155546065</v>
      </c>
      <c r="S19" s="154">
        <v>0.59529653997574883</v>
      </c>
      <c r="T19" s="154">
        <v>0.4416955526106392</v>
      </c>
      <c r="U19" s="180">
        <v>0.4307265205227111</v>
      </c>
      <c r="V19" s="154">
        <v>0.41574892247324158</v>
      </c>
      <c r="W19" s="154">
        <v>0.32907712640381703</v>
      </c>
      <c r="X19" s="155">
        <v>0.34276339141885614</v>
      </c>
      <c r="Y19" s="154">
        <v>0.69207480911097718</v>
      </c>
      <c r="Z19" s="154">
        <v>0.67517154061474116</v>
      </c>
      <c r="AA19" s="154">
        <v>0.81101243622434538</v>
      </c>
      <c r="AB19" s="161">
        <v>0.77259757846937305</v>
      </c>
    </row>
    <row r="20" spans="2:28" x14ac:dyDescent="0.2">
      <c r="B20" s="1"/>
      <c r="C20" s="77"/>
      <c r="D20" s="77"/>
      <c r="E20" s="77" t="s">
        <v>109</v>
      </c>
      <c r="F20" s="102"/>
      <c r="G20" s="53" t="s">
        <v>155</v>
      </c>
      <c r="H20" s="155">
        <v>-3.1166905801796219</v>
      </c>
      <c r="I20" s="154">
        <v>1.8932341240967503</v>
      </c>
      <c r="J20" s="26">
        <v>0.45895650125018506</v>
      </c>
      <c r="K20" s="26">
        <v>1.4558003075212582</v>
      </c>
      <c r="L20" s="155">
        <v>1.4962856729081864</v>
      </c>
      <c r="M20" s="154">
        <v>1.463158706653104</v>
      </c>
      <c r="N20" s="154">
        <v>0.32475513940937617</v>
      </c>
      <c r="O20" s="154">
        <v>0.21585696615787242</v>
      </c>
      <c r="P20" s="155">
        <v>0.45490954552651885</v>
      </c>
      <c r="Q20" s="154">
        <v>-0.58412336448911617</v>
      </c>
      <c r="R20" s="154">
        <v>0.28989315961993611</v>
      </c>
      <c r="S20" s="154">
        <v>0.41736545257697344</v>
      </c>
      <c r="T20" s="154">
        <v>0.35642609590551899</v>
      </c>
      <c r="U20" s="180">
        <v>0.50328782995762822</v>
      </c>
      <c r="V20" s="154">
        <v>0.22483696644184192</v>
      </c>
      <c r="W20" s="154">
        <v>0.31286741200300128</v>
      </c>
      <c r="X20" s="155">
        <v>0.28648736635305738</v>
      </c>
      <c r="Y20" s="154">
        <v>0.36717369304197689</v>
      </c>
      <c r="Z20" s="154">
        <v>0.46361456711778715</v>
      </c>
      <c r="AA20" s="154">
        <v>0.453462813314502</v>
      </c>
      <c r="AB20" s="161">
        <v>0.47245925642114628</v>
      </c>
    </row>
    <row r="21" spans="2:28" x14ac:dyDescent="0.2">
      <c r="B21" s="1"/>
      <c r="C21" s="77"/>
      <c r="D21" s="77"/>
      <c r="E21" s="77" t="s">
        <v>28</v>
      </c>
      <c r="F21" s="102"/>
      <c r="G21" s="53" t="s">
        <v>155</v>
      </c>
      <c r="H21" s="155">
        <v>-2.9623096644974254</v>
      </c>
      <c r="I21" s="154">
        <v>3.3300959471212082</v>
      </c>
      <c r="J21" s="154">
        <v>2.2405155584822865</v>
      </c>
      <c r="K21" s="154">
        <v>1.9453028345641599</v>
      </c>
      <c r="L21" s="155">
        <v>1.9394799402295178</v>
      </c>
      <c r="M21" s="154">
        <v>1.5474853066922662</v>
      </c>
      <c r="N21" s="154">
        <v>0.52399952491428792</v>
      </c>
      <c r="O21" s="154">
        <v>-0.27309438606010872</v>
      </c>
      <c r="P21" s="155">
        <v>0.87505786463626123</v>
      </c>
      <c r="Q21" s="154">
        <v>1.0364766333689204</v>
      </c>
      <c r="R21" s="154">
        <v>0.67563094355867293</v>
      </c>
      <c r="S21" s="154">
        <v>-4.591758888933839E-2</v>
      </c>
      <c r="T21" s="154">
        <v>0.22256524297542057</v>
      </c>
      <c r="U21" s="180">
        <v>0.73021269060346583</v>
      </c>
      <c r="V21" s="154">
        <v>0.93104735056269305</v>
      </c>
      <c r="W21" s="154">
        <v>0.32516040366061816</v>
      </c>
      <c r="X21" s="155">
        <v>0.11469953771825203</v>
      </c>
      <c r="Y21" s="154">
        <v>0.72481214753116774</v>
      </c>
      <c r="Z21" s="154">
        <v>0.41938635832721616</v>
      </c>
      <c r="AA21" s="154">
        <v>0.55908125718326573</v>
      </c>
      <c r="AB21" s="161">
        <v>0.50512427687654338</v>
      </c>
    </row>
    <row r="22" spans="2:28" x14ac:dyDescent="0.2">
      <c r="B22" s="1"/>
      <c r="C22" s="77"/>
      <c r="D22" s="77"/>
      <c r="E22" s="77" t="s">
        <v>1</v>
      </c>
      <c r="F22" s="102"/>
      <c r="G22" s="53" t="s">
        <v>155</v>
      </c>
      <c r="H22" s="155">
        <v>16.618875960297785</v>
      </c>
      <c r="I22" s="154">
        <v>0.80348064234780736</v>
      </c>
      <c r="J22" s="154">
        <v>6.1469350803419474</v>
      </c>
      <c r="K22" s="154">
        <v>2.5043843406753439</v>
      </c>
      <c r="L22" s="155">
        <v>-1.7111599112354838</v>
      </c>
      <c r="M22" s="154">
        <v>-5.4116329380473758</v>
      </c>
      <c r="N22" s="154">
        <v>1.8445062413124873</v>
      </c>
      <c r="O22" s="154">
        <v>0.3693245105182541</v>
      </c>
      <c r="P22" s="155">
        <v>0.65289217780572528</v>
      </c>
      <c r="Q22" s="154">
        <v>2.5693909239302712</v>
      </c>
      <c r="R22" s="154">
        <v>1.0901773604212082</v>
      </c>
      <c r="S22" s="154">
        <v>2.5018730268735396</v>
      </c>
      <c r="T22" s="154">
        <v>0.96228113573666008</v>
      </c>
      <c r="U22" s="180">
        <v>1.7167240139640541</v>
      </c>
      <c r="V22" s="154">
        <v>-1.0296382120122445</v>
      </c>
      <c r="W22" s="154">
        <v>-1.0494026013768973</v>
      </c>
      <c r="X22" s="155">
        <v>-0.55197916945343195</v>
      </c>
      <c r="Y22" s="154">
        <v>-1.1711481384124482</v>
      </c>
      <c r="Z22" s="154">
        <v>0.20636756145795232</v>
      </c>
      <c r="AA22" s="154">
        <v>0.62900673347769498</v>
      </c>
      <c r="AB22" s="161">
        <v>0.75696502520096942</v>
      </c>
    </row>
    <row r="23" spans="2:28" x14ac:dyDescent="0.2">
      <c r="B23" s="1"/>
      <c r="C23" s="77"/>
      <c r="D23" s="77"/>
      <c r="E23" s="77" t="s">
        <v>2</v>
      </c>
      <c r="F23" s="102"/>
      <c r="G23" s="53" t="s">
        <v>155</v>
      </c>
      <c r="H23" s="155">
        <v>0.78196728727024833</v>
      </c>
      <c r="I23" s="154">
        <v>1.9304924696764658</v>
      </c>
      <c r="J23" s="154">
        <v>2.0917002243594425</v>
      </c>
      <c r="K23" s="154">
        <v>1.7985915076432519</v>
      </c>
      <c r="L23" s="155">
        <v>0.83252582576849932</v>
      </c>
      <c r="M23" s="154">
        <v>-0.13186326233082468</v>
      </c>
      <c r="N23" s="154">
        <v>0.70228335397857222</v>
      </c>
      <c r="O23" s="154">
        <v>0.15214003216065919</v>
      </c>
      <c r="P23" s="155">
        <v>0.58347136022311474</v>
      </c>
      <c r="Q23" s="154">
        <v>0.45102796711238113</v>
      </c>
      <c r="R23" s="154">
        <v>0.55172109750083109</v>
      </c>
      <c r="S23" s="154">
        <v>0.80571473996550935</v>
      </c>
      <c r="T23" s="154">
        <v>0.47204328175108401</v>
      </c>
      <c r="U23" s="180">
        <v>0.83525247162639005</v>
      </c>
      <c r="V23" s="154">
        <v>6.6822958731577842E-2</v>
      </c>
      <c r="W23" s="154">
        <v>-5.7116679190443165E-3</v>
      </c>
      <c r="X23" s="155">
        <v>5.625702298050328E-2</v>
      </c>
      <c r="Y23" s="154">
        <v>8.285063849298524E-2</v>
      </c>
      <c r="Z23" s="154">
        <v>0.39573944279980822</v>
      </c>
      <c r="AA23" s="154">
        <v>0.51504856689059864</v>
      </c>
      <c r="AB23" s="161">
        <v>0.54417788234761133</v>
      </c>
    </row>
    <row r="24" spans="2:28" x14ac:dyDescent="0.2">
      <c r="B24" s="1"/>
      <c r="C24" s="77"/>
      <c r="D24" s="77" t="s">
        <v>29</v>
      </c>
      <c r="E24" s="77"/>
      <c r="F24" s="102"/>
      <c r="G24" s="53" t="s">
        <v>155</v>
      </c>
      <c r="H24" s="155">
        <v>-0.22385488764975037</v>
      </c>
      <c r="I24" s="154">
        <v>0.79062912390510576</v>
      </c>
      <c r="J24" s="154">
        <v>3.0920219552502175</v>
      </c>
      <c r="K24" s="154">
        <v>3.0159207632362239</v>
      </c>
      <c r="L24" s="155">
        <v>4.3408018919955538</v>
      </c>
      <c r="M24" s="154">
        <v>-1.5046446564583391</v>
      </c>
      <c r="N24" s="154">
        <v>2.5079052737140017</v>
      </c>
      <c r="O24" s="154">
        <v>-2.7164265489579691</v>
      </c>
      <c r="P24" s="155">
        <v>2.541543500240607</v>
      </c>
      <c r="Q24" s="154">
        <v>0.7821462351545847</v>
      </c>
      <c r="R24" s="154">
        <v>0.89057159880461256</v>
      </c>
      <c r="S24" s="154">
        <v>0.64761027247052994</v>
      </c>
      <c r="T24" s="154">
        <v>0.63566023129970972</v>
      </c>
      <c r="U24" s="180">
        <v>0.80759900472531854</v>
      </c>
      <c r="V24" s="154">
        <v>0.81912717987006545</v>
      </c>
      <c r="W24" s="154">
        <v>0.68043933232317499</v>
      </c>
      <c r="X24" s="155">
        <v>0.78746174530476765</v>
      </c>
      <c r="Y24" s="154">
        <v>1.2093064655900605</v>
      </c>
      <c r="Z24" s="154">
        <v>1.2350275865666163</v>
      </c>
      <c r="AA24" s="154">
        <v>1.3754139393871867</v>
      </c>
      <c r="AB24" s="161">
        <v>1.2296069944796528</v>
      </c>
    </row>
    <row r="25" spans="2:28" x14ac:dyDescent="0.2">
      <c r="B25" s="1"/>
      <c r="C25" s="77"/>
      <c r="D25" s="77" t="s">
        <v>30</v>
      </c>
      <c r="E25" s="77"/>
      <c r="F25" s="102"/>
      <c r="G25" s="53" t="s">
        <v>155</v>
      </c>
      <c r="H25" s="155">
        <v>-7.0490803643243964</v>
      </c>
      <c r="I25" s="154">
        <v>2.4210452038879993</v>
      </c>
      <c r="J25" s="154">
        <v>3.100023154048003</v>
      </c>
      <c r="K25" s="154">
        <v>3.1388368988230013</v>
      </c>
      <c r="L25" s="155">
        <v>2.7446365648694098</v>
      </c>
      <c r="M25" s="154">
        <v>-1.7273765649571118</v>
      </c>
      <c r="N25" s="154">
        <v>3.1867310325019105</v>
      </c>
      <c r="O25" s="154">
        <v>-3.1625130632938436</v>
      </c>
      <c r="P25" s="155">
        <v>2.3532698276357564</v>
      </c>
      <c r="Q25" s="154">
        <v>0.81175162347086882</v>
      </c>
      <c r="R25" s="154">
        <v>0.95006657524869809</v>
      </c>
      <c r="S25" s="154">
        <v>0.89994912258914894</v>
      </c>
      <c r="T25" s="154">
        <v>0.68508915840040174</v>
      </c>
      <c r="U25" s="180">
        <v>1.2937285274274615</v>
      </c>
      <c r="V25" s="154">
        <v>0.44232104219501878</v>
      </c>
      <c r="W25" s="154">
        <v>0.31936555249802723</v>
      </c>
      <c r="X25" s="155">
        <v>0.48822117774642493</v>
      </c>
      <c r="Y25" s="154">
        <v>0.55683421035872982</v>
      </c>
      <c r="Z25" s="154">
        <v>0.96182350575581665</v>
      </c>
      <c r="AA25" s="154">
        <v>1.0890094047823169</v>
      </c>
      <c r="AB25" s="161">
        <v>1.0144099190893172</v>
      </c>
    </row>
    <row r="26" spans="2:28" ht="15" thickBot="1" x14ac:dyDescent="0.25">
      <c r="B26" s="73"/>
      <c r="C26" s="104"/>
      <c r="D26" s="104" t="s">
        <v>31</v>
      </c>
      <c r="E26" s="104"/>
      <c r="F26" s="105"/>
      <c r="G26" s="198" t="s">
        <v>155</v>
      </c>
      <c r="H26" s="168">
        <v>-733.84928267505165</v>
      </c>
      <c r="I26" s="167">
        <v>-24.908802013739674</v>
      </c>
      <c r="J26" s="167">
        <v>2.9200014211235583</v>
      </c>
      <c r="K26" s="167">
        <v>0.36868203424707247</v>
      </c>
      <c r="L26" s="168">
        <v>39.66612076647661</v>
      </c>
      <c r="M26" s="268">
        <v>3.2894831677537297</v>
      </c>
      <c r="N26" s="167">
        <v>-11.393603247060781</v>
      </c>
      <c r="O26" s="167">
        <v>7.9221001765785104</v>
      </c>
      <c r="P26" s="168">
        <v>6.5704307278885921</v>
      </c>
      <c r="Q26" s="167">
        <v>0.17368729159463214</v>
      </c>
      <c r="R26" s="167">
        <v>-0.33997570977371083</v>
      </c>
      <c r="S26" s="167">
        <v>-4.63912736818925</v>
      </c>
      <c r="T26" s="167">
        <v>-0.46007481750353918</v>
      </c>
      <c r="U26" s="186">
        <v>-10.092845677257117</v>
      </c>
      <c r="V26" s="167">
        <v>10.338284238787281</v>
      </c>
      <c r="W26" s="167">
        <v>8.9840502261197912</v>
      </c>
      <c r="X26" s="168">
        <v>7.121976332779397</v>
      </c>
      <c r="Y26" s="167">
        <v>14.165919908016079</v>
      </c>
      <c r="Z26" s="167">
        <v>6.0135293059504988</v>
      </c>
      <c r="AA26" s="167">
        <v>6.1460946069327207</v>
      </c>
      <c r="AB26" s="187">
        <v>4.6433965334689304</v>
      </c>
    </row>
    <row r="27" spans="2:28" ht="15" thickBot="1" x14ac:dyDescent="0.25"/>
    <row r="28" spans="2:28" ht="30" customHeight="1" x14ac:dyDescent="0.2">
      <c r="B28" s="79" t="str">
        <f>" "&amp;Súhrn!$H$3&amp;" - komponenty HDP [príspevky k rastu]"</f>
        <v xml:space="preserve"> Zimná strednodobá predikcia (P4Q-2024) - komponenty HDP [príspevky k rastu]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1"/>
    </row>
    <row r="29" spans="2:28" x14ac:dyDescent="0.2">
      <c r="B29" s="313" t="s">
        <v>27</v>
      </c>
      <c r="C29" s="314"/>
      <c r="D29" s="314"/>
      <c r="E29" s="314"/>
      <c r="F29" s="315"/>
      <c r="G29" s="316" t="s">
        <v>62</v>
      </c>
      <c r="H29" s="128" t="str">
        <f t="shared" ref="H29:L29" si="2">H$3</f>
        <v>Skutočnosť</v>
      </c>
      <c r="I29" s="319">
        <f t="shared" si="2"/>
        <v>2024</v>
      </c>
      <c r="J29" s="319">
        <f t="shared" si="2"/>
        <v>2025</v>
      </c>
      <c r="K29" s="319">
        <f t="shared" si="2"/>
        <v>2026</v>
      </c>
      <c r="L29" s="320">
        <f t="shared" si="2"/>
        <v>2027</v>
      </c>
      <c r="M29" s="301">
        <f t="shared" ref="M29:Y29" si="3">M$3</f>
        <v>2024</v>
      </c>
      <c r="N29" s="302"/>
      <c r="O29" s="302"/>
      <c r="P29" s="304"/>
      <c r="Q29" s="301">
        <f t="shared" ref="Q29" si="4">Q$3</f>
        <v>2025</v>
      </c>
      <c r="R29" s="302"/>
      <c r="S29" s="302"/>
      <c r="T29" s="304"/>
      <c r="U29" s="301">
        <f t="shared" si="3"/>
        <v>2026</v>
      </c>
      <c r="V29" s="302"/>
      <c r="W29" s="302"/>
      <c r="X29" s="304"/>
      <c r="Y29" s="301">
        <f t="shared" si="3"/>
        <v>2027</v>
      </c>
      <c r="Z29" s="302"/>
      <c r="AA29" s="302"/>
      <c r="AB29" s="303"/>
    </row>
    <row r="30" spans="2:28" x14ac:dyDescent="0.2">
      <c r="B30" s="308"/>
      <c r="C30" s="309"/>
      <c r="D30" s="309"/>
      <c r="E30" s="309"/>
      <c r="F30" s="310"/>
      <c r="G30" s="312"/>
      <c r="H30" s="191">
        <f>$H$4</f>
        <v>2023</v>
      </c>
      <c r="I30" s="318"/>
      <c r="J30" s="318"/>
      <c r="K30" s="318"/>
      <c r="L30" s="321"/>
      <c r="M30" s="132" t="s">
        <v>3</v>
      </c>
      <c r="N30" s="130" t="s">
        <v>4</v>
      </c>
      <c r="O30" s="130" t="s">
        <v>5</v>
      </c>
      <c r="P30" s="131" t="s">
        <v>6</v>
      </c>
      <c r="Q30" s="132" t="s">
        <v>3</v>
      </c>
      <c r="R30" s="130" t="s">
        <v>4</v>
      </c>
      <c r="S30" s="130" t="s">
        <v>5</v>
      </c>
      <c r="T30" s="225" t="s">
        <v>6</v>
      </c>
      <c r="U30" s="132" t="s">
        <v>3</v>
      </c>
      <c r="V30" s="130" t="s">
        <v>4</v>
      </c>
      <c r="W30" s="130" t="s">
        <v>5</v>
      </c>
      <c r="X30" s="131" t="s">
        <v>6</v>
      </c>
      <c r="Y30" s="130" t="s">
        <v>3</v>
      </c>
      <c r="Z30" s="130" t="s">
        <v>4</v>
      </c>
      <c r="AA30" s="130" t="s">
        <v>5</v>
      </c>
      <c r="AB30" s="133" t="s">
        <v>6</v>
      </c>
    </row>
    <row r="31" spans="2:28" ht="4.3499999999999996" customHeight="1" x14ac:dyDescent="0.2">
      <c r="B31" s="6"/>
      <c r="C31" s="7"/>
      <c r="D31" s="7"/>
      <c r="E31" s="7"/>
      <c r="F31" s="134"/>
      <c r="G31" s="135"/>
      <c r="H31" s="138"/>
      <c r="I31" s="137"/>
      <c r="J31" s="137"/>
      <c r="K31" s="137"/>
      <c r="L31" s="250"/>
      <c r="M31" s="77"/>
      <c r="N31" s="77"/>
      <c r="O31" s="77"/>
      <c r="P31" s="249"/>
      <c r="Q31" s="77"/>
      <c r="R31" s="77"/>
      <c r="S31" s="77"/>
      <c r="T31" s="77"/>
      <c r="U31" s="179"/>
      <c r="V31" s="77"/>
      <c r="W31" s="77"/>
      <c r="X31" s="102"/>
      <c r="Y31" s="77"/>
      <c r="Z31" s="77"/>
      <c r="AA31" s="77"/>
      <c r="AB31" s="2"/>
    </row>
    <row r="32" spans="2:28" x14ac:dyDescent="0.2">
      <c r="B32" s="1"/>
      <c r="C32" s="77" t="s">
        <v>0</v>
      </c>
      <c r="D32" s="77"/>
      <c r="E32" s="77"/>
      <c r="F32" s="102"/>
      <c r="G32" s="53" t="s">
        <v>155</v>
      </c>
      <c r="H32" s="155">
        <v>1.3783376676164636</v>
      </c>
      <c r="I32" s="154">
        <v>2.1188074765548635</v>
      </c>
      <c r="J32" s="154">
        <v>2.1046055329610596</v>
      </c>
      <c r="K32" s="154">
        <v>1.7625991983914986</v>
      </c>
      <c r="L32" s="155">
        <v>2.3451146940739847</v>
      </c>
      <c r="M32" s="154">
        <v>0.65565188654268525</v>
      </c>
      <c r="N32" s="154">
        <v>0.25100267541080257</v>
      </c>
      <c r="O32" s="154">
        <v>0.30888875573839414</v>
      </c>
      <c r="P32" s="155">
        <v>0.7723960585182823</v>
      </c>
      <c r="Q32" s="154">
        <v>0.49233787928082506</v>
      </c>
      <c r="R32" s="154">
        <v>0.52169504155546065</v>
      </c>
      <c r="S32" s="154">
        <v>0.59529653997574883</v>
      </c>
      <c r="T32" s="154">
        <v>0.4416955526106392</v>
      </c>
      <c r="U32" s="180">
        <v>0.4307265205227111</v>
      </c>
      <c r="V32" s="154">
        <v>0.41574892247324158</v>
      </c>
      <c r="W32" s="154">
        <v>0.32907712640381703</v>
      </c>
      <c r="X32" s="155">
        <v>0.34276339141885614</v>
      </c>
      <c r="Y32" s="154">
        <v>0.69207480911097718</v>
      </c>
      <c r="Z32" s="154">
        <v>0.67517154061474116</v>
      </c>
      <c r="AA32" s="154">
        <v>0.81101243622434538</v>
      </c>
      <c r="AB32" s="161">
        <v>0.77259757846937305</v>
      </c>
    </row>
    <row r="33" spans="2:28" x14ac:dyDescent="0.2">
      <c r="B33" s="1"/>
      <c r="C33" s="77"/>
      <c r="D33" s="77"/>
      <c r="E33" s="77" t="s">
        <v>109</v>
      </c>
      <c r="F33" s="102"/>
      <c r="G33" s="53" t="s">
        <v>156</v>
      </c>
      <c r="H33" s="155">
        <v>-1.8274580160740836</v>
      </c>
      <c r="I33" s="154">
        <v>1.060869206042014</v>
      </c>
      <c r="J33" s="154">
        <v>0.25660709390788827</v>
      </c>
      <c r="K33" s="154">
        <v>0.80083356967940811</v>
      </c>
      <c r="L33" s="155">
        <v>0.82062297259797756</v>
      </c>
      <c r="M33" s="154">
        <v>0.8121298988724579</v>
      </c>
      <c r="N33" s="154">
        <v>0.18170225155029696</v>
      </c>
      <c r="O33" s="154">
        <v>0.12086198659457036</v>
      </c>
      <c r="P33" s="155">
        <v>0.25447535847668767</v>
      </c>
      <c r="Q33" s="154">
        <v>-0.32572781425999708</v>
      </c>
      <c r="R33" s="154">
        <v>0.15992303799464974</v>
      </c>
      <c r="S33" s="154">
        <v>0.22971371553994474</v>
      </c>
      <c r="T33" s="154">
        <v>0.19582632348403828</v>
      </c>
      <c r="U33" s="180">
        <v>0.27627981527536843</v>
      </c>
      <c r="V33" s="154">
        <v>0.12351340945913972</v>
      </c>
      <c r="W33" s="154">
        <v>0.17154586322566653</v>
      </c>
      <c r="X33" s="155">
        <v>0.15705624947636382</v>
      </c>
      <c r="Y33" s="154">
        <v>0.20117669436162142</v>
      </c>
      <c r="Z33" s="154">
        <v>0.2531976020929903</v>
      </c>
      <c r="AA33" s="154">
        <v>0.2471329278230891</v>
      </c>
      <c r="AB33" s="161">
        <v>0.25657257584829424</v>
      </c>
    </row>
    <row r="34" spans="2:28" x14ac:dyDescent="0.2">
      <c r="B34" s="1"/>
      <c r="C34" s="77"/>
      <c r="D34" s="77"/>
      <c r="E34" s="77" t="s">
        <v>28</v>
      </c>
      <c r="F34" s="102"/>
      <c r="G34" s="53" t="s">
        <v>156</v>
      </c>
      <c r="H34" s="155">
        <v>-0.59641270284355019</v>
      </c>
      <c r="I34" s="154">
        <v>0.64175381832245415</v>
      </c>
      <c r="J34" s="154">
        <v>0.43689872454627704</v>
      </c>
      <c r="K34" s="154">
        <v>0.3798374059950978</v>
      </c>
      <c r="L34" s="155">
        <v>0.37938035019098071</v>
      </c>
      <c r="M34" s="154">
        <v>0.29929343484139692</v>
      </c>
      <c r="N34" s="154">
        <v>0.10224275818693589</v>
      </c>
      <c r="O34" s="154">
        <v>-5.3431266758134331E-2</v>
      </c>
      <c r="P34" s="155">
        <v>0.17021287018070486</v>
      </c>
      <c r="Q34" s="154">
        <v>0.20181681603020912</v>
      </c>
      <c r="R34" s="154">
        <v>0.13226733691224785</v>
      </c>
      <c r="S34" s="154">
        <v>-9.0029887998978701E-3</v>
      </c>
      <c r="T34" s="154">
        <v>4.3359856813114252E-2</v>
      </c>
      <c r="U34" s="180">
        <v>0.14194867775197839</v>
      </c>
      <c r="V34" s="154">
        <v>0.18152936570557923</v>
      </c>
      <c r="W34" s="154">
        <v>6.372292812740743E-2</v>
      </c>
      <c r="X34" s="155">
        <v>2.2477229644405128E-2</v>
      </c>
      <c r="Y34" s="154">
        <v>0.14171583161476797</v>
      </c>
      <c r="Z34" s="154">
        <v>8.2025404811868166E-2</v>
      </c>
      <c r="AA34" s="154">
        <v>0.10906972059518477</v>
      </c>
      <c r="AB34" s="161">
        <v>9.8297128165589831E-2</v>
      </c>
    </row>
    <row r="35" spans="2:28" x14ac:dyDescent="0.2">
      <c r="B35" s="1"/>
      <c r="C35" s="77"/>
      <c r="D35" s="77"/>
      <c r="E35" s="77" t="s">
        <v>1</v>
      </c>
      <c r="F35" s="102"/>
      <c r="G35" s="53" t="s">
        <v>156</v>
      </c>
      <c r="H35" s="155">
        <v>3.1899046524934747</v>
      </c>
      <c r="I35" s="154">
        <v>0.17740880035977163</v>
      </c>
      <c r="J35" s="154">
        <v>1.3397635593164758</v>
      </c>
      <c r="K35" s="154">
        <v>0.5674565863553882</v>
      </c>
      <c r="L35" s="155">
        <v>-0.39054988035916416</v>
      </c>
      <c r="M35" s="154">
        <v>-1.2403404737156203</v>
      </c>
      <c r="N35" s="154">
        <v>0.39727595038725622</v>
      </c>
      <c r="O35" s="154">
        <v>8.0810754028478163E-2</v>
      </c>
      <c r="P35" s="155">
        <v>0.14294338942335622</v>
      </c>
      <c r="Q35" s="154">
        <v>0.56187210267347398</v>
      </c>
      <c r="R35" s="154">
        <v>0.24332642167448679</v>
      </c>
      <c r="S35" s="154">
        <v>0.56157340313162007</v>
      </c>
      <c r="T35" s="154">
        <v>0.22008850691664228</v>
      </c>
      <c r="U35" s="180">
        <v>0.39467625015615165</v>
      </c>
      <c r="V35" s="154">
        <v>-0.23974575317076319</v>
      </c>
      <c r="W35" s="154">
        <v>-0.24083063662570844</v>
      </c>
      <c r="X35" s="155">
        <v>-0.12493493323392957</v>
      </c>
      <c r="Y35" s="154">
        <v>-0.26271394143497195</v>
      </c>
      <c r="Z35" s="154">
        <v>4.5436113970645696E-2</v>
      </c>
      <c r="AA35" s="154">
        <v>0.13784403697235095</v>
      </c>
      <c r="AB35" s="161">
        <v>0.16558603710259723</v>
      </c>
    </row>
    <row r="36" spans="2:28" x14ac:dyDescent="0.2">
      <c r="B36" s="1"/>
      <c r="C36" s="77"/>
      <c r="D36" s="77"/>
      <c r="E36" s="77" t="s">
        <v>2</v>
      </c>
      <c r="F36" s="102"/>
      <c r="G36" s="53" t="s">
        <v>156</v>
      </c>
      <c r="H36" s="155">
        <v>0.76603393357581906</v>
      </c>
      <c r="I36" s="154">
        <v>1.8800318247242467</v>
      </c>
      <c r="J36" s="154">
        <v>2.033269377770655</v>
      </c>
      <c r="K36" s="154">
        <v>1.748127562029901</v>
      </c>
      <c r="L36" s="155">
        <v>0.80945344242977724</v>
      </c>
      <c r="M36" s="154">
        <v>-0.12891714000174057</v>
      </c>
      <c r="N36" s="154">
        <v>0.68122096012447841</v>
      </c>
      <c r="O36" s="154">
        <v>0.14824147386491421</v>
      </c>
      <c r="P36" s="155">
        <v>0.5676316180807488</v>
      </c>
      <c r="Q36" s="154">
        <v>0.43796110444368597</v>
      </c>
      <c r="R36" s="154">
        <v>0.53551679658138773</v>
      </c>
      <c r="S36" s="154">
        <v>0.78228412987167395</v>
      </c>
      <c r="T36" s="154">
        <v>0.45927468721378795</v>
      </c>
      <c r="U36" s="180">
        <v>0.81290474318349504</v>
      </c>
      <c r="V36" s="154">
        <v>6.5297021993962548E-2</v>
      </c>
      <c r="W36" s="154">
        <v>-5.5618452726412578E-3</v>
      </c>
      <c r="X36" s="155">
        <v>5.4598545886842743E-2</v>
      </c>
      <c r="Y36" s="154">
        <v>8.0178584541417422E-2</v>
      </c>
      <c r="Z36" s="154">
        <v>0.38065912087550752</v>
      </c>
      <c r="AA36" s="154">
        <v>0.49404668539061153</v>
      </c>
      <c r="AB36" s="161">
        <v>0.52045574111648796</v>
      </c>
    </row>
    <row r="37" spans="2:28" x14ac:dyDescent="0.2">
      <c r="B37" s="1"/>
      <c r="C37" s="77"/>
      <c r="D37" s="77" t="s">
        <v>29</v>
      </c>
      <c r="E37" s="77"/>
      <c r="F37" s="102"/>
      <c r="G37" s="53" t="s">
        <v>156</v>
      </c>
      <c r="H37" s="155">
        <v>-0.20190714877900859</v>
      </c>
      <c r="I37" s="154">
        <v>0.70184220049619594</v>
      </c>
      <c r="J37" s="154">
        <v>2.7090914170969969</v>
      </c>
      <c r="K37" s="154">
        <v>2.6679687863900541</v>
      </c>
      <c r="L37" s="155">
        <v>3.8872899929949445</v>
      </c>
      <c r="M37" s="154">
        <v>-1.3394227307265698</v>
      </c>
      <c r="N37" s="154">
        <v>2.1846025282780164</v>
      </c>
      <c r="O37" s="154">
        <v>-2.4195126860026805</v>
      </c>
      <c r="P37" s="155">
        <v>2.195470369434751</v>
      </c>
      <c r="Q37" s="154">
        <v>0.68750562759012868</v>
      </c>
      <c r="R37" s="154">
        <v>0.78506893377817843</v>
      </c>
      <c r="S37" s="154">
        <v>0.57298527252693499</v>
      </c>
      <c r="T37" s="154">
        <v>0.56270472835205299</v>
      </c>
      <c r="U37" s="180">
        <v>0.71629045296826221</v>
      </c>
      <c r="V37" s="154">
        <v>0.72924152566580647</v>
      </c>
      <c r="W37" s="154">
        <v>0.60820581163201393</v>
      </c>
      <c r="X37" s="155">
        <v>0.70633203797888411</v>
      </c>
      <c r="Y37" s="154">
        <v>1.0895226574806249</v>
      </c>
      <c r="Z37" s="154">
        <v>1.1184117184448217</v>
      </c>
      <c r="AA37" s="154">
        <v>1.2524687512196742</v>
      </c>
      <c r="AB37" s="161">
        <v>1.1259639004264475</v>
      </c>
    </row>
    <row r="38" spans="2:28" x14ac:dyDescent="0.2">
      <c r="B38" s="1"/>
      <c r="C38" s="77"/>
      <c r="D38" s="77" t="s">
        <v>30</v>
      </c>
      <c r="E38" s="77"/>
      <c r="F38" s="102"/>
      <c r="G38" s="53" t="s">
        <v>156</v>
      </c>
      <c r="H38" s="155">
        <v>6.4176630718313961</v>
      </c>
      <c r="I38" s="154">
        <v>-2.0209514227340168</v>
      </c>
      <c r="J38" s="154">
        <v>-2.5953825645058965</v>
      </c>
      <c r="K38" s="154">
        <v>-2.6534971500284619</v>
      </c>
      <c r="L38" s="155">
        <v>-2.3516287413507508</v>
      </c>
      <c r="M38" s="154">
        <v>1.4694282726294112</v>
      </c>
      <c r="N38" s="154">
        <v>-2.6466783325653149</v>
      </c>
      <c r="O38" s="154">
        <v>2.7034803028993135</v>
      </c>
      <c r="P38" s="155">
        <v>-1.9420781375724918</v>
      </c>
      <c r="Q38" s="154">
        <v>-0.68042188722246755</v>
      </c>
      <c r="R38" s="154">
        <v>-0.79889068880408654</v>
      </c>
      <c r="S38" s="154">
        <v>-0.75997286242287709</v>
      </c>
      <c r="T38" s="154">
        <v>-0.58028386295519141</v>
      </c>
      <c r="U38" s="180">
        <v>-1.0984686756290571</v>
      </c>
      <c r="V38" s="154">
        <v>-0.378789625186502</v>
      </c>
      <c r="W38" s="154">
        <v>-0.27356683995555947</v>
      </c>
      <c r="X38" s="155">
        <v>-0.4181671924468871</v>
      </c>
      <c r="Y38" s="154">
        <v>-0.47762643291107626</v>
      </c>
      <c r="Z38" s="154">
        <v>-0.82389929870556045</v>
      </c>
      <c r="AA38" s="154">
        <v>-0.93550300038594858</v>
      </c>
      <c r="AB38" s="161">
        <v>-0.87382206307359445</v>
      </c>
    </row>
    <row r="39" spans="2:28" x14ac:dyDescent="0.2">
      <c r="B39" s="1"/>
      <c r="C39" s="77"/>
      <c r="D39" s="77" t="s">
        <v>31</v>
      </c>
      <c r="E39" s="77"/>
      <c r="F39" s="102"/>
      <c r="G39" s="53" t="s">
        <v>156</v>
      </c>
      <c r="H39" s="153">
        <v>6.21575592305238</v>
      </c>
      <c r="I39" s="154">
        <v>-1.3191092222378138</v>
      </c>
      <c r="J39" s="154">
        <v>0.11370885259108632</v>
      </c>
      <c r="K39" s="154">
        <v>1.4471636361595519E-2</v>
      </c>
      <c r="L39" s="155">
        <v>1.5356612516442076</v>
      </c>
      <c r="M39" s="154">
        <v>0.13000554190284136</v>
      </c>
      <c r="N39" s="154">
        <v>-0.46207580428729828</v>
      </c>
      <c r="O39" s="154">
        <v>0.28396761689663313</v>
      </c>
      <c r="P39" s="155">
        <v>0.25339223186225929</v>
      </c>
      <c r="Q39" s="154">
        <v>7.0837403676612416E-3</v>
      </c>
      <c r="R39" s="154">
        <v>-1.3821755025908111E-2</v>
      </c>
      <c r="S39" s="154">
        <v>-0.18698758989594202</v>
      </c>
      <c r="T39" s="154">
        <v>-1.7579134603138553E-2</v>
      </c>
      <c r="U39" s="180">
        <v>-0.38217822266079504</v>
      </c>
      <c r="V39" s="154">
        <v>0.35045190047930441</v>
      </c>
      <c r="W39" s="154">
        <v>0.33463897167645434</v>
      </c>
      <c r="X39" s="155">
        <v>0.288164845531997</v>
      </c>
      <c r="Y39" s="154">
        <v>0.61189622456954884</v>
      </c>
      <c r="Z39" s="154">
        <v>0.29451241973926112</v>
      </c>
      <c r="AA39" s="154">
        <v>0.31696575083372552</v>
      </c>
      <c r="AB39" s="161">
        <v>0.25214183735285306</v>
      </c>
    </row>
    <row r="40" spans="2:28" ht="15" thickBot="1" x14ac:dyDescent="0.25">
      <c r="B40" s="73"/>
      <c r="C40" s="104"/>
      <c r="D40" s="104" t="s">
        <v>37</v>
      </c>
      <c r="E40" s="104"/>
      <c r="F40" s="105"/>
      <c r="G40" s="198" t="s">
        <v>156</v>
      </c>
      <c r="H40" s="166">
        <v>-5.6034521890117768</v>
      </c>
      <c r="I40" s="167">
        <v>1.5578848740684079</v>
      </c>
      <c r="J40" s="167">
        <v>-4.237269740066215E-2</v>
      </c>
      <c r="K40" s="167">
        <v>0</v>
      </c>
      <c r="L40" s="168">
        <v>0</v>
      </c>
      <c r="M40" s="167">
        <v>0.65456348464158842</v>
      </c>
      <c r="N40" s="167">
        <v>3.1857519573598274E-2</v>
      </c>
      <c r="O40" s="167">
        <v>-0.12332033502315609</v>
      </c>
      <c r="P40" s="168">
        <v>-4.862779142471612E-2</v>
      </c>
      <c r="Q40" s="167">
        <v>4.7293034469460253E-2</v>
      </c>
      <c r="R40" s="167">
        <v>0</v>
      </c>
      <c r="S40" s="167">
        <v>0</v>
      </c>
      <c r="T40" s="167">
        <v>0</v>
      </c>
      <c r="U40" s="186">
        <v>0</v>
      </c>
      <c r="V40" s="167">
        <v>0</v>
      </c>
      <c r="W40" s="167">
        <v>0</v>
      </c>
      <c r="X40" s="168">
        <v>0</v>
      </c>
      <c r="Y40" s="167">
        <v>0</v>
      </c>
      <c r="Z40" s="167">
        <v>0</v>
      </c>
      <c r="AA40" s="167">
        <v>0</v>
      </c>
      <c r="AB40" s="187">
        <v>0</v>
      </c>
    </row>
    <row r="41" spans="2:28" x14ac:dyDescent="0.2">
      <c r="B41" s="9" t="s">
        <v>121</v>
      </c>
      <c r="C41" s="77"/>
      <c r="D41" s="77"/>
      <c r="E41" s="77"/>
      <c r="F41" s="77"/>
      <c r="G41" s="110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</row>
    <row r="42" spans="2:28" x14ac:dyDescent="0.2">
      <c r="B42" s="77"/>
      <c r="C42" s="77"/>
      <c r="D42" s="77"/>
      <c r="E42" s="77"/>
      <c r="F42" s="77"/>
      <c r="G42" s="110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</row>
    <row r="43" spans="2:28" ht="15" thickBot="1" x14ac:dyDescent="0.25">
      <c r="B43" s="192" t="s">
        <v>68</v>
      </c>
      <c r="I43" s="104"/>
      <c r="J43" s="104"/>
      <c r="K43" s="104"/>
      <c r="L43" s="77"/>
    </row>
    <row r="44" spans="2:28" x14ac:dyDescent="0.2">
      <c r="B44" s="305" t="s">
        <v>27</v>
      </c>
      <c r="C44" s="306"/>
      <c r="D44" s="306"/>
      <c r="E44" s="306"/>
      <c r="F44" s="307"/>
      <c r="G44" s="311" t="s">
        <v>62</v>
      </c>
      <c r="H44" s="202" t="str">
        <f>H$3</f>
        <v>Skutočnosť</v>
      </c>
      <c r="I44" s="317">
        <f>I$3</f>
        <v>2024</v>
      </c>
      <c r="J44" s="317">
        <f t="shared" ref="J44:L44" si="5">J$3</f>
        <v>2025</v>
      </c>
      <c r="K44" s="317">
        <f t="shared" si="5"/>
        <v>2026</v>
      </c>
      <c r="L44" s="322">
        <f t="shared" si="5"/>
        <v>2027</v>
      </c>
    </row>
    <row r="45" spans="2:28" ht="15" customHeight="1" x14ac:dyDescent="0.2">
      <c r="B45" s="308"/>
      <c r="C45" s="309"/>
      <c r="D45" s="309"/>
      <c r="E45" s="309"/>
      <c r="F45" s="310"/>
      <c r="G45" s="312"/>
      <c r="H45" s="191">
        <f>$H$4</f>
        <v>2023</v>
      </c>
      <c r="I45" s="318"/>
      <c r="J45" s="318"/>
      <c r="K45" s="318"/>
      <c r="L45" s="323"/>
    </row>
    <row r="46" spans="2:28" ht="4.3499999999999996" customHeight="1" x14ac:dyDescent="0.2">
      <c r="B46" s="6"/>
      <c r="C46" s="7"/>
      <c r="D46" s="7"/>
      <c r="E46" s="7"/>
      <c r="F46" s="134"/>
      <c r="G46" s="135"/>
      <c r="H46" s="203"/>
      <c r="I46" s="137"/>
      <c r="J46" s="137"/>
      <c r="K46" s="137"/>
      <c r="L46" s="139"/>
    </row>
    <row r="47" spans="2:28" x14ac:dyDescent="0.2">
      <c r="B47" s="1"/>
      <c r="C47" s="77" t="s">
        <v>1</v>
      </c>
      <c r="D47" s="77"/>
      <c r="E47" s="77"/>
      <c r="F47" s="102"/>
      <c r="G47" s="53" t="s">
        <v>155</v>
      </c>
      <c r="H47" s="153">
        <v>16.618875960297785</v>
      </c>
      <c r="I47" s="154">
        <v>0.80348064234780736</v>
      </c>
      <c r="J47" s="154">
        <v>6.1469350803419474</v>
      </c>
      <c r="K47" s="154">
        <v>2.5043843406753439</v>
      </c>
      <c r="L47" s="161">
        <v>-1.7111599112354838</v>
      </c>
    </row>
    <row r="48" spans="2:28" x14ac:dyDescent="0.2">
      <c r="B48" s="1"/>
      <c r="C48" s="77"/>
      <c r="D48" s="101" t="s">
        <v>36</v>
      </c>
      <c r="E48" s="77"/>
      <c r="F48" s="102"/>
      <c r="G48" s="53" t="s">
        <v>155</v>
      </c>
      <c r="H48" s="153">
        <v>0.74708738380336115</v>
      </c>
      <c r="I48" s="154">
        <v>6.057382856398192</v>
      </c>
      <c r="J48" s="154">
        <v>6.1642940100729078</v>
      </c>
      <c r="K48" s="154">
        <v>1.4898400099253308</v>
      </c>
      <c r="L48" s="161">
        <v>-0.17042035487449425</v>
      </c>
    </row>
    <row r="49" spans="2:12" ht="15" thickBot="1" x14ac:dyDescent="0.25">
      <c r="B49" s="73"/>
      <c r="C49" s="104"/>
      <c r="D49" s="204" t="s">
        <v>67</v>
      </c>
      <c r="E49" s="104"/>
      <c r="F49" s="105"/>
      <c r="G49" s="106" t="s">
        <v>155</v>
      </c>
      <c r="H49" s="166">
        <v>179.93989485654129</v>
      </c>
      <c r="I49" s="167">
        <v>-18.653072322929887</v>
      </c>
      <c r="J49" s="167">
        <v>6.0631230018098847</v>
      </c>
      <c r="K49" s="167">
        <v>7.4074618627711004</v>
      </c>
      <c r="L49" s="187">
        <v>-8.7469857089791248</v>
      </c>
    </row>
    <row r="50" spans="2:12" x14ac:dyDescent="0.2">
      <c r="B50" s="9" t="s">
        <v>121</v>
      </c>
      <c r="C50" s="77"/>
      <c r="D50" s="77"/>
      <c r="E50" s="77"/>
      <c r="F50" s="77"/>
      <c r="G50" s="110"/>
      <c r="H50" s="77"/>
      <c r="I50" s="77"/>
    </row>
    <row r="57" spans="2:12" x14ac:dyDescent="0.2">
      <c r="B57" s="77"/>
      <c r="C57" s="77"/>
      <c r="D57" s="77"/>
      <c r="E57" s="77"/>
      <c r="F57" s="77"/>
      <c r="G57" s="110"/>
      <c r="H57" s="77"/>
      <c r="I57" s="77"/>
    </row>
    <row r="58" spans="2:12" x14ac:dyDescent="0.2">
      <c r="B58" s="77"/>
      <c r="C58" s="77"/>
      <c r="D58" s="77"/>
      <c r="E58" s="77"/>
      <c r="F58" s="77"/>
      <c r="G58" s="110"/>
      <c r="H58" s="77"/>
      <c r="I58" s="77"/>
    </row>
    <row r="59" spans="2:12" x14ac:dyDescent="0.2">
      <c r="B59" s="77"/>
      <c r="C59" s="77"/>
      <c r="D59" s="77"/>
      <c r="E59" s="77"/>
      <c r="F59" s="77"/>
      <c r="G59" s="110"/>
      <c r="H59" s="77"/>
      <c r="I59" s="77"/>
    </row>
    <row r="60" spans="2:12" x14ac:dyDescent="0.2">
      <c r="B60" s="77"/>
      <c r="C60" s="77"/>
      <c r="D60" s="77"/>
      <c r="E60" s="77"/>
      <c r="F60" s="77"/>
      <c r="G60" s="110"/>
      <c r="H60" s="77"/>
      <c r="I60" s="77"/>
    </row>
    <row r="61" spans="2:12" x14ac:dyDescent="0.2">
      <c r="B61" s="77"/>
      <c r="C61" s="77"/>
      <c r="D61" s="77"/>
      <c r="E61" s="77"/>
      <c r="F61" s="77"/>
      <c r="G61" s="110"/>
      <c r="H61" s="77"/>
      <c r="I61" s="77"/>
    </row>
    <row r="62" spans="2:12" x14ac:dyDescent="0.2">
      <c r="B62" s="77"/>
      <c r="C62" s="77"/>
      <c r="D62" s="77"/>
      <c r="E62" s="77"/>
      <c r="F62" s="77"/>
      <c r="G62" s="110"/>
      <c r="H62" s="77"/>
      <c r="I62" s="77"/>
    </row>
    <row r="63" spans="2:12" x14ac:dyDescent="0.2">
      <c r="B63" s="77"/>
      <c r="C63" s="77"/>
      <c r="D63" s="77"/>
      <c r="E63" s="77"/>
      <c r="F63" s="77"/>
      <c r="G63" s="110"/>
      <c r="H63" s="77"/>
      <c r="I63" s="77"/>
    </row>
    <row r="64" spans="2:12" x14ac:dyDescent="0.2">
      <c r="B64" s="77"/>
      <c r="C64" s="77"/>
      <c r="D64" s="77"/>
      <c r="E64" s="77"/>
      <c r="F64" s="77"/>
      <c r="G64" s="110"/>
      <c r="H64" s="77"/>
      <c r="I64" s="77"/>
    </row>
    <row r="65" spans="2:9" x14ac:dyDescent="0.2">
      <c r="B65" s="77"/>
      <c r="C65" s="77"/>
      <c r="D65" s="77"/>
      <c r="E65" s="77"/>
      <c r="F65" s="77"/>
      <c r="G65" s="110"/>
      <c r="H65" s="77"/>
      <c r="I65" s="77"/>
    </row>
    <row r="66" spans="2:9" x14ac:dyDescent="0.2">
      <c r="B66" s="77"/>
      <c r="C66" s="77"/>
      <c r="D66" s="77"/>
      <c r="E66" s="77"/>
      <c r="F66" s="77"/>
      <c r="G66" s="110"/>
      <c r="H66" s="77"/>
      <c r="I66" s="77"/>
    </row>
    <row r="67" spans="2:9" x14ac:dyDescent="0.2">
      <c r="B67" s="77"/>
      <c r="C67" s="77"/>
      <c r="D67" s="77"/>
      <c r="E67" s="77"/>
      <c r="F67" s="77"/>
      <c r="G67" s="110"/>
      <c r="H67" s="77"/>
      <c r="I67" s="77"/>
    </row>
    <row r="68" spans="2:9" x14ac:dyDescent="0.2">
      <c r="B68" s="77"/>
      <c r="C68" s="77"/>
      <c r="D68" s="77"/>
      <c r="E68" s="77"/>
      <c r="F68" s="77"/>
      <c r="G68" s="110"/>
      <c r="H68" s="77"/>
      <c r="I68" s="77"/>
    </row>
    <row r="69" spans="2:9" x14ac:dyDescent="0.2">
      <c r="B69" s="77"/>
      <c r="C69" s="77"/>
      <c r="D69" s="77"/>
      <c r="E69" s="77"/>
      <c r="F69" s="77"/>
      <c r="G69" s="110"/>
      <c r="H69" s="77"/>
      <c r="I69" s="77"/>
    </row>
    <row r="70" spans="2:9" x14ac:dyDescent="0.2">
      <c r="B70" s="77"/>
      <c r="C70" s="77"/>
      <c r="D70" s="77"/>
      <c r="E70" s="77"/>
      <c r="F70" s="77"/>
      <c r="G70" s="77"/>
      <c r="H70" s="77"/>
      <c r="I70" s="77"/>
    </row>
    <row r="71" spans="2:9" x14ac:dyDescent="0.2">
      <c r="B71" s="77"/>
      <c r="C71" s="77"/>
      <c r="D71" s="77"/>
      <c r="E71" s="77"/>
      <c r="F71" s="77"/>
      <c r="G71" s="77"/>
      <c r="H71" s="77"/>
      <c r="I71" s="77"/>
    </row>
    <row r="72" spans="2:9" x14ac:dyDescent="0.2">
      <c r="B72" s="77"/>
      <c r="C72" s="77"/>
      <c r="D72" s="77"/>
      <c r="E72" s="77"/>
      <c r="F72" s="77"/>
      <c r="G72" s="77"/>
      <c r="H72" s="77"/>
      <c r="I72" s="77"/>
    </row>
    <row r="73" spans="2:9" x14ac:dyDescent="0.2">
      <c r="B73" s="77"/>
      <c r="C73" s="77"/>
      <c r="D73" s="77"/>
      <c r="E73" s="77"/>
      <c r="F73" s="77"/>
      <c r="G73" s="77"/>
      <c r="H73" s="77"/>
      <c r="I73" s="77"/>
    </row>
    <row r="74" spans="2:9" x14ac:dyDescent="0.2">
      <c r="B74" s="77"/>
      <c r="C74" s="77"/>
      <c r="D74" s="77"/>
      <c r="E74" s="77"/>
      <c r="F74" s="77"/>
      <c r="G74" s="77"/>
      <c r="H74" s="77"/>
      <c r="I74" s="77"/>
    </row>
    <row r="75" spans="2:9" x14ac:dyDescent="0.2">
      <c r="B75" s="77"/>
      <c r="C75" s="77"/>
      <c r="D75" s="77"/>
      <c r="E75" s="77"/>
      <c r="F75" s="77"/>
      <c r="G75" s="77"/>
      <c r="H75" s="77"/>
      <c r="I75" s="77"/>
    </row>
    <row r="76" spans="2:9" x14ac:dyDescent="0.2">
      <c r="B76" s="77"/>
      <c r="C76" s="77"/>
      <c r="D76" s="77"/>
      <c r="E76" s="77"/>
      <c r="F76" s="77"/>
      <c r="G76" s="77"/>
      <c r="H76" s="77"/>
      <c r="I76" s="77"/>
    </row>
  </sheetData>
  <mergeCells count="36">
    <mergeCell ref="L29:L30"/>
    <mergeCell ref="L16:L17"/>
    <mergeCell ref="L3:L4"/>
    <mergeCell ref="L44:L45"/>
    <mergeCell ref="J44:J45"/>
    <mergeCell ref="J29:J30"/>
    <mergeCell ref="J3:J4"/>
    <mergeCell ref="J16:J17"/>
    <mergeCell ref="K16:K17"/>
    <mergeCell ref="K29:K30"/>
    <mergeCell ref="K44:K45"/>
    <mergeCell ref="K3:K4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Y29:AB29"/>
    <mergeCell ref="U29:X29"/>
    <mergeCell ref="M16:P16"/>
    <mergeCell ref="M29:P29"/>
    <mergeCell ref="M3:P3"/>
    <mergeCell ref="U16:X16"/>
    <mergeCell ref="Y3:AB3"/>
    <mergeCell ref="Y16:AB16"/>
    <mergeCell ref="U3:X3"/>
    <mergeCell ref="Q3:T3"/>
    <mergeCell ref="Q16:T16"/>
    <mergeCell ref="Q29:T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F44"/>
  <sheetViews>
    <sheetView topLeftCell="B1" zoomScale="85" zoomScaleNormal="85" workbookViewId="0">
      <selection activeCell="Q44" sqref="Q44"/>
    </sheetView>
  </sheetViews>
  <sheetFormatPr defaultColWidth="9.140625" defaultRowHeight="14.25" x14ac:dyDescent="0.2"/>
  <cols>
    <col min="1" max="5" width="3.140625" style="70" customWidth="1"/>
    <col min="6" max="6" width="39.42578125" style="70" customWidth="1"/>
    <col min="7" max="7" width="20.42578125" style="70" bestFit="1" customWidth="1"/>
    <col min="8" max="8" width="11.140625" style="70" customWidth="1"/>
    <col min="9" max="12" width="9.140625" style="70" customWidth="1"/>
    <col min="13" max="24" width="9.140625" style="70"/>
    <col min="25" max="28" width="9.140625" style="70" customWidth="1"/>
    <col min="29" max="16384" width="9.140625" style="70"/>
  </cols>
  <sheetData>
    <row r="1" spans="2:32" ht="22.5" customHeight="1" thickBot="1" x14ac:dyDescent="0.35">
      <c r="B1" s="69" t="s">
        <v>80</v>
      </c>
    </row>
    <row r="2" spans="2:32" ht="30" customHeight="1" x14ac:dyDescent="0.2">
      <c r="B2" s="79" t="str">
        <f>" "&amp;Súhrn!$H$3&amp;" - cenový vývoj [medziročný rast]"</f>
        <v xml:space="preserve"> Zimná strednodobá predikcia (P4Q-2024) - cenový vývoj [medziročný rast]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1"/>
    </row>
    <row r="3" spans="2:32" x14ac:dyDescent="0.2">
      <c r="B3" s="313" t="s">
        <v>27</v>
      </c>
      <c r="C3" s="314"/>
      <c r="D3" s="314"/>
      <c r="E3" s="314"/>
      <c r="F3" s="315"/>
      <c r="G3" s="316" t="s">
        <v>62</v>
      </c>
      <c r="H3" s="128" t="s">
        <v>32</v>
      </c>
      <c r="I3" s="319">
        <v>2024</v>
      </c>
      <c r="J3" s="319">
        <v>2025</v>
      </c>
      <c r="K3" s="319">
        <v>2026</v>
      </c>
      <c r="L3" s="320">
        <v>2027</v>
      </c>
      <c r="M3" s="301">
        <v>2024</v>
      </c>
      <c r="N3" s="302"/>
      <c r="O3" s="302"/>
      <c r="P3" s="304"/>
      <c r="Q3" s="301">
        <v>2025</v>
      </c>
      <c r="R3" s="302"/>
      <c r="S3" s="302"/>
      <c r="T3" s="304"/>
      <c r="U3" s="301">
        <v>2026</v>
      </c>
      <c r="V3" s="302"/>
      <c r="W3" s="302"/>
      <c r="X3" s="304"/>
      <c r="Y3" s="302">
        <v>2027</v>
      </c>
      <c r="Z3" s="302"/>
      <c r="AA3" s="302"/>
      <c r="AB3" s="303"/>
    </row>
    <row r="4" spans="2:32" x14ac:dyDescent="0.2">
      <c r="B4" s="308"/>
      <c r="C4" s="309"/>
      <c r="D4" s="309"/>
      <c r="E4" s="309"/>
      <c r="F4" s="310"/>
      <c r="G4" s="312"/>
      <c r="H4" s="191">
        <v>2023</v>
      </c>
      <c r="I4" s="318"/>
      <c r="J4" s="318"/>
      <c r="K4" s="318"/>
      <c r="L4" s="321"/>
      <c r="M4" s="132" t="s">
        <v>3</v>
      </c>
      <c r="N4" s="130" t="s">
        <v>4</v>
      </c>
      <c r="O4" s="130" t="s">
        <v>5</v>
      </c>
      <c r="P4" s="252" t="s">
        <v>6</v>
      </c>
      <c r="Q4" s="132" t="s">
        <v>3</v>
      </c>
      <c r="R4" s="130" t="s">
        <v>4</v>
      </c>
      <c r="S4" s="130" t="s">
        <v>5</v>
      </c>
      <c r="T4" s="252" t="s">
        <v>6</v>
      </c>
      <c r="U4" s="132" t="s">
        <v>3</v>
      </c>
      <c r="V4" s="130" t="s">
        <v>4</v>
      </c>
      <c r="W4" s="130" t="s">
        <v>5</v>
      </c>
      <c r="X4" s="252" t="s">
        <v>6</v>
      </c>
      <c r="Y4" s="130" t="s">
        <v>3</v>
      </c>
      <c r="Z4" s="130" t="s">
        <v>4</v>
      </c>
      <c r="AA4" s="130" t="s">
        <v>5</v>
      </c>
      <c r="AB4" s="133" t="s">
        <v>6</v>
      </c>
    </row>
    <row r="5" spans="2:32" ht="4.3499999999999996" customHeight="1" x14ac:dyDescent="0.2">
      <c r="B5" s="6"/>
      <c r="C5" s="7"/>
      <c r="D5" s="7"/>
      <c r="E5" s="7"/>
      <c r="F5" s="134"/>
      <c r="G5" s="135"/>
      <c r="H5" s="138"/>
      <c r="I5" s="90"/>
      <c r="J5" s="275"/>
      <c r="K5" s="267"/>
      <c r="L5" s="136"/>
      <c r="M5" s="173"/>
      <c r="N5" s="137"/>
      <c r="O5" s="137"/>
      <c r="P5" s="138"/>
      <c r="Q5" s="173"/>
      <c r="R5" s="137"/>
      <c r="S5" s="137"/>
      <c r="T5" s="138"/>
      <c r="U5" s="173"/>
      <c r="V5" s="137"/>
      <c r="W5" s="137"/>
      <c r="X5" s="138"/>
      <c r="Y5" s="137"/>
      <c r="Z5" s="137"/>
      <c r="AA5" s="137"/>
      <c r="AB5" s="139"/>
    </row>
    <row r="6" spans="2:32" x14ac:dyDescent="0.2">
      <c r="B6" s="6"/>
      <c r="C6" s="95" t="s">
        <v>63</v>
      </c>
      <c r="D6" s="7"/>
      <c r="E6" s="7"/>
      <c r="F6" s="87"/>
      <c r="G6" s="53" t="s">
        <v>157</v>
      </c>
      <c r="H6" s="160">
        <v>10.983606557377044</v>
      </c>
      <c r="I6" s="26">
        <v>3.1938050889872045</v>
      </c>
      <c r="J6" s="26">
        <v>4.9615611751319761</v>
      </c>
      <c r="K6" s="26">
        <v>3.6489541882839518</v>
      </c>
      <c r="L6" s="160">
        <v>2.5597634708440609</v>
      </c>
      <c r="M6" s="27">
        <v>3.6321502622270998</v>
      </c>
      <c r="N6" s="26">
        <v>2.4950912312628333</v>
      </c>
      <c r="O6" s="26">
        <v>3.0536543339874527</v>
      </c>
      <c r="P6" s="160">
        <v>3.6001496971383062</v>
      </c>
      <c r="Q6" s="27">
        <v>4.9499656774947027</v>
      </c>
      <c r="R6" s="26">
        <v>5.169509856402783</v>
      </c>
      <c r="S6" s="26">
        <v>5.1388178963295559</v>
      </c>
      <c r="T6" s="160">
        <v>4.5928858688204741</v>
      </c>
      <c r="U6" s="27">
        <v>4.0242052778542359</v>
      </c>
      <c r="V6" s="26">
        <v>3.7987462770766172</v>
      </c>
      <c r="W6" s="26">
        <v>3.5259835468228573</v>
      </c>
      <c r="X6" s="160">
        <v>3.2554759797977653</v>
      </c>
      <c r="Y6" s="26">
        <v>2.5969870432249138</v>
      </c>
      <c r="Z6" s="26">
        <v>2.5232420726373874</v>
      </c>
      <c r="AA6" s="26">
        <v>2.5514140965335628</v>
      </c>
      <c r="AB6" s="28">
        <v>2.5676671225378129</v>
      </c>
    </row>
    <row r="7" spans="2:32" x14ac:dyDescent="0.2">
      <c r="B7" s="1"/>
      <c r="C7" s="77"/>
      <c r="D7" s="77" t="s">
        <v>45</v>
      </c>
      <c r="E7" s="77"/>
      <c r="F7" s="102"/>
      <c r="G7" s="53" t="s">
        <v>157</v>
      </c>
      <c r="H7" s="155">
        <v>7.3863557402337392</v>
      </c>
      <c r="I7" s="154">
        <v>-0.95066067273789656</v>
      </c>
      <c r="J7" s="154">
        <v>6.9159951295664683</v>
      </c>
      <c r="K7" s="154">
        <v>6.295715306955401</v>
      </c>
      <c r="L7" s="155">
        <v>2.0619566972309968</v>
      </c>
      <c r="M7" s="180">
        <v>-0.6008183560366831</v>
      </c>
      <c r="N7" s="154">
        <v>0.17663714055638025</v>
      </c>
      <c r="O7" s="154">
        <v>-1.7853927092176747</v>
      </c>
      <c r="P7" s="155">
        <v>-1.5849515846586399</v>
      </c>
      <c r="Q7" s="180">
        <v>6.5921724656305258</v>
      </c>
      <c r="R7" s="154">
        <v>6.0435768712376614</v>
      </c>
      <c r="S7" s="154">
        <v>7.1191482365285736</v>
      </c>
      <c r="T7" s="155">
        <v>7.9256704033178806</v>
      </c>
      <c r="U7" s="180">
        <v>6.1823279088457355</v>
      </c>
      <c r="V7" s="154">
        <v>6.3526868264939509</v>
      </c>
      <c r="W7" s="154">
        <v>6.351018625740906</v>
      </c>
      <c r="X7" s="155">
        <v>6.2968729584589056</v>
      </c>
      <c r="Y7" s="154">
        <v>2.2170055834895663</v>
      </c>
      <c r="Z7" s="154">
        <v>2.0450377523146415</v>
      </c>
      <c r="AA7" s="154">
        <v>2.0375079635411595</v>
      </c>
      <c r="AB7" s="161">
        <v>1.9485754720046486</v>
      </c>
    </row>
    <row r="8" spans="2:32" x14ac:dyDescent="0.2">
      <c r="B8" s="1"/>
      <c r="C8" s="77"/>
      <c r="D8" s="77" t="s">
        <v>38</v>
      </c>
      <c r="E8" s="77"/>
      <c r="F8" s="102"/>
      <c r="G8" s="53" t="s">
        <v>157</v>
      </c>
      <c r="H8" s="155">
        <v>15.590323247639375</v>
      </c>
      <c r="I8" s="154">
        <v>3.3466494659715664</v>
      </c>
      <c r="J8" s="154">
        <v>5.0620161970684023</v>
      </c>
      <c r="K8" s="154">
        <v>4.1577052879632674</v>
      </c>
      <c r="L8" s="155">
        <v>3.0931929662314133</v>
      </c>
      <c r="M8" s="180">
        <v>3.9171167199382921</v>
      </c>
      <c r="N8" s="154">
        <v>1.676698194325013</v>
      </c>
      <c r="O8" s="154">
        <v>3.0817841452593768</v>
      </c>
      <c r="P8" s="155">
        <v>4.727268105195165</v>
      </c>
      <c r="Q8" s="180">
        <v>4.2583217819163792</v>
      </c>
      <c r="R8" s="154">
        <v>5.8575636084270428</v>
      </c>
      <c r="S8" s="154">
        <v>5.8649616147169183</v>
      </c>
      <c r="T8" s="155">
        <v>4.2801056853088113</v>
      </c>
      <c r="U8" s="180">
        <v>5.0769641759563626</v>
      </c>
      <c r="V8" s="154">
        <v>4.3869455728979858</v>
      </c>
      <c r="W8" s="154">
        <v>3.8027023700915947</v>
      </c>
      <c r="X8" s="155">
        <v>3.3926552475760445</v>
      </c>
      <c r="Y8" s="154">
        <v>3.2416541423084624</v>
      </c>
      <c r="Z8" s="154">
        <v>3.065036062899182</v>
      </c>
      <c r="AA8" s="154">
        <v>3.067996568837799</v>
      </c>
      <c r="AB8" s="161">
        <v>3.0000901898508801</v>
      </c>
    </row>
    <row r="9" spans="2:32" x14ac:dyDescent="0.2">
      <c r="B9" s="1"/>
      <c r="C9" s="77"/>
      <c r="D9" s="77" t="s">
        <v>39</v>
      </c>
      <c r="E9" s="77"/>
      <c r="F9" s="102"/>
      <c r="G9" s="53" t="s">
        <v>157</v>
      </c>
      <c r="H9" s="155">
        <v>10.141652963188392</v>
      </c>
      <c r="I9" s="154">
        <v>5.8566680010713696</v>
      </c>
      <c r="J9" s="154">
        <v>4.9811110662400182</v>
      </c>
      <c r="K9" s="154">
        <v>3.3452946652552811</v>
      </c>
      <c r="L9" s="155">
        <v>2.9762784811792073</v>
      </c>
      <c r="M9" s="180">
        <v>5.1947120556524737</v>
      </c>
      <c r="N9" s="154">
        <v>4.9617871840093954</v>
      </c>
      <c r="O9" s="154">
        <v>6.7717126242731212</v>
      </c>
      <c r="P9" s="155">
        <v>6.4762970344890647</v>
      </c>
      <c r="Q9" s="180">
        <v>5.8791740928925833</v>
      </c>
      <c r="R9" s="154">
        <v>5.3740336165622296</v>
      </c>
      <c r="S9" s="154">
        <v>4.4298437759438372</v>
      </c>
      <c r="T9" s="155">
        <v>4.2851856000452955</v>
      </c>
      <c r="U9" s="180">
        <v>3.8047015027395759</v>
      </c>
      <c r="V9" s="154">
        <v>3.5471909562156725</v>
      </c>
      <c r="W9" s="154">
        <v>3.2162747380712062</v>
      </c>
      <c r="X9" s="155">
        <v>2.8281027884284384</v>
      </c>
      <c r="Y9" s="154">
        <v>2.863981235459633</v>
      </c>
      <c r="Z9" s="154">
        <v>2.8579196672907159</v>
      </c>
      <c r="AA9" s="154">
        <v>2.9754359658863478</v>
      </c>
      <c r="AB9" s="161">
        <v>3.204494301170044</v>
      </c>
    </row>
    <row r="10" spans="2:32" x14ac:dyDescent="0.2">
      <c r="B10" s="1"/>
      <c r="C10" s="77"/>
      <c r="D10" s="77" t="s">
        <v>69</v>
      </c>
      <c r="E10" s="77"/>
      <c r="F10" s="102"/>
      <c r="G10" s="53" t="s">
        <v>157</v>
      </c>
      <c r="H10" s="155">
        <v>8.8242098262051059</v>
      </c>
      <c r="I10" s="154">
        <v>2.6417200185245662</v>
      </c>
      <c r="J10" s="154">
        <v>3.6447961836880722</v>
      </c>
      <c r="K10" s="154">
        <v>1.9067709321115984</v>
      </c>
      <c r="L10" s="155">
        <v>1.7818161041610807</v>
      </c>
      <c r="M10" s="180">
        <v>4.1495804252776907</v>
      </c>
      <c r="N10" s="154">
        <v>2.3126440435508329</v>
      </c>
      <c r="O10" s="154">
        <v>1.9773712593845687</v>
      </c>
      <c r="P10" s="155">
        <v>2.1704199944533116</v>
      </c>
      <c r="Q10" s="180">
        <v>3.7512988675351409</v>
      </c>
      <c r="R10" s="154">
        <v>3.5221913237390368</v>
      </c>
      <c r="S10" s="154">
        <v>3.8529499160245422</v>
      </c>
      <c r="T10" s="155">
        <v>3.4553856071271412</v>
      </c>
      <c r="U10" s="180">
        <v>1.8440071943562941</v>
      </c>
      <c r="V10" s="154">
        <v>1.9594578995516514</v>
      </c>
      <c r="W10" s="154">
        <v>1.9628508918684133</v>
      </c>
      <c r="X10" s="155">
        <v>1.8607232321095921</v>
      </c>
      <c r="Y10" s="154">
        <v>1.7891420320905098</v>
      </c>
      <c r="Z10" s="154">
        <v>1.8102756207911455</v>
      </c>
      <c r="AA10" s="154">
        <v>1.788215187945525</v>
      </c>
      <c r="AB10" s="161">
        <v>1.7399577171112384</v>
      </c>
    </row>
    <row r="11" spans="2:32" ht="4.3499999999999996" customHeight="1" x14ac:dyDescent="0.2">
      <c r="B11" s="1"/>
      <c r="C11" s="77"/>
      <c r="E11" s="77"/>
      <c r="F11" s="102"/>
      <c r="G11" s="53"/>
      <c r="H11" s="155"/>
      <c r="I11" s="154"/>
      <c r="J11" s="154"/>
      <c r="K11" s="154"/>
      <c r="L11" s="155"/>
      <c r="M11" s="180"/>
      <c r="N11" s="154"/>
      <c r="O11" s="154"/>
      <c r="P11" s="155"/>
      <c r="Q11" s="180"/>
      <c r="R11" s="154"/>
      <c r="S11" s="154"/>
      <c r="T11" s="155"/>
      <c r="U11" s="180"/>
      <c r="V11" s="154"/>
      <c r="W11" s="154"/>
      <c r="X11" s="155"/>
      <c r="Y11" s="154"/>
      <c r="Z11" s="154"/>
      <c r="AA11" s="154"/>
      <c r="AB11" s="161"/>
    </row>
    <row r="12" spans="2:32" x14ac:dyDescent="0.2">
      <c r="B12" s="1"/>
      <c r="C12" s="77"/>
      <c r="D12" s="77" t="s">
        <v>70</v>
      </c>
      <c r="E12" s="77"/>
      <c r="F12" s="102"/>
      <c r="G12" s="53" t="s">
        <v>157</v>
      </c>
      <c r="H12" s="155">
        <v>11.673535921120632</v>
      </c>
      <c r="I12" s="154">
        <v>3.9232263183797613</v>
      </c>
      <c r="J12" s="154">
        <v>4.6017358870595189</v>
      </c>
      <c r="K12" s="154">
        <v>3.198367869728628</v>
      </c>
      <c r="L12" s="155">
        <v>2.6478249132828751</v>
      </c>
      <c r="M12" s="180">
        <v>4.3941701109419142</v>
      </c>
      <c r="N12" s="154">
        <v>2.9023871425194869</v>
      </c>
      <c r="O12" s="154">
        <v>3.9084865261314974</v>
      </c>
      <c r="P12" s="155">
        <v>4.4946162528559057</v>
      </c>
      <c r="Q12" s="180">
        <v>4.629878619600575</v>
      </c>
      <c r="R12" s="154">
        <v>4.9852751242529791</v>
      </c>
      <c r="S12" s="154">
        <v>4.7784151135873429</v>
      </c>
      <c r="T12" s="155">
        <v>4.0247338845675671</v>
      </c>
      <c r="U12" s="180">
        <v>3.6603717486834313</v>
      </c>
      <c r="V12" s="154">
        <v>3.3643440272349068</v>
      </c>
      <c r="W12" s="154">
        <v>3.0442997853346725</v>
      </c>
      <c r="X12" s="155">
        <v>2.7365628712749555</v>
      </c>
      <c r="Y12" s="154">
        <v>2.6694076507576483</v>
      </c>
      <c r="Z12" s="154">
        <v>2.6082176624346403</v>
      </c>
      <c r="AA12" s="154">
        <v>2.6402913602637739</v>
      </c>
      <c r="AB12" s="161">
        <v>2.6734280042305869</v>
      </c>
    </row>
    <row r="13" spans="2:32" x14ac:dyDescent="0.2">
      <c r="B13" s="1"/>
      <c r="C13" s="77"/>
      <c r="D13" s="77" t="s">
        <v>71</v>
      </c>
      <c r="E13" s="77"/>
      <c r="F13" s="102"/>
      <c r="G13" s="53" t="s">
        <v>157</v>
      </c>
      <c r="H13" s="155">
        <v>9.4820281536148485</v>
      </c>
      <c r="I13" s="154">
        <v>4.2706133171391372</v>
      </c>
      <c r="J13" s="154">
        <v>4.3329950840011549</v>
      </c>
      <c r="K13" s="154">
        <v>2.6350280949834115</v>
      </c>
      <c r="L13" s="155">
        <v>2.387049100413563</v>
      </c>
      <c r="M13" s="180">
        <v>4.6906416227634651</v>
      </c>
      <c r="N13" s="154">
        <v>3.644612853367903</v>
      </c>
      <c r="O13" s="154">
        <v>4.3990749260189403</v>
      </c>
      <c r="P13" s="155">
        <v>4.3554013305768535</v>
      </c>
      <c r="Q13" s="180">
        <v>4.8462716299985544</v>
      </c>
      <c r="R13" s="154">
        <v>4.4782085276421384</v>
      </c>
      <c r="S13" s="154">
        <v>4.1489443686022867</v>
      </c>
      <c r="T13" s="155">
        <v>3.8745236665007639</v>
      </c>
      <c r="U13" s="180">
        <v>2.8340278469460856</v>
      </c>
      <c r="V13" s="154">
        <v>2.7625320924880015</v>
      </c>
      <c r="W13" s="154">
        <v>2.5979933161357565</v>
      </c>
      <c r="X13" s="155">
        <v>2.3509515439219939</v>
      </c>
      <c r="Y13" s="154">
        <v>2.3336864867009552</v>
      </c>
      <c r="Z13" s="154">
        <v>2.3410933424960803</v>
      </c>
      <c r="AA13" s="154">
        <v>2.3899948912918632</v>
      </c>
      <c r="AB13" s="161">
        <v>2.4822004478383377</v>
      </c>
    </row>
    <row r="14" spans="2:32" x14ac:dyDescent="0.2">
      <c r="B14" s="1"/>
      <c r="C14" s="77"/>
      <c r="D14" s="77" t="s">
        <v>176</v>
      </c>
      <c r="E14" s="77"/>
      <c r="F14" s="102"/>
      <c r="G14" s="53" t="s">
        <v>157</v>
      </c>
      <c r="H14" s="239">
        <v>9.2851458073995445</v>
      </c>
      <c r="I14" s="154">
        <v>3.8691862392854262</v>
      </c>
      <c r="J14" s="154">
        <v>4.2331381821736329</v>
      </c>
      <c r="K14" s="154">
        <v>2.6570415988249891</v>
      </c>
      <c r="L14" s="239">
        <v>2.3511036003624355</v>
      </c>
      <c r="M14" s="180">
        <v>4.9765688671556489</v>
      </c>
      <c r="N14" s="154">
        <v>3.3345757236923816</v>
      </c>
      <c r="O14" s="154">
        <v>3.7426002526440811</v>
      </c>
      <c r="P14" s="155">
        <v>3.4558597252705994</v>
      </c>
      <c r="Q14" s="180">
        <v>4.3838211244460581</v>
      </c>
      <c r="R14" s="154">
        <v>4.2661769482967173</v>
      </c>
      <c r="S14" s="154">
        <v>4.1977709652503421</v>
      </c>
      <c r="T14" s="155">
        <v>4.0884578659090067</v>
      </c>
      <c r="U14" s="180">
        <v>2.8688917419247275</v>
      </c>
      <c r="V14" s="154">
        <v>2.7736993241351087</v>
      </c>
      <c r="W14" s="154">
        <v>2.5987310234975496</v>
      </c>
      <c r="X14" s="155">
        <v>2.3922227346014608</v>
      </c>
      <c r="Y14" s="154">
        <v>2.3475511119254406</v>
      </c>
      <c r="Z14" s="154">
        <v>2.3521264739260204</v>
      </c>
      <c r="AA14" s="154">
        <v>2.3472134704840357</v>
      </c>
      <c r="AB14" s="161">
        <v>2.3574608981956118</v>
      </c>
    </row>
    <row r="15" spans="2:32" ht="4.3499999999999996" customHeight="1" x14ac:dyDescent="0.2">
      <c r="B15" s="1"/>
      <c r="C15" s="77"/>
      <c r="D15" s="77"/>
      <c r="E15" s="77"/>
      <c r="F15" s="102"/>
      <c r="G15" s="53"/>
      <c r="H15" s="155"/>
      <c r="I15" s="154"/>
      <c r="J15" s="154"/>
      <c r="K15" s="154"/>
      <c r="L15" s="155"/>
      <c r="M15" s="180"/>
      <c r="N15" s="154"/>
      <c r="O15" s="154"/>
      <c r="P15" s="155"/>
      <c r="Q15" s="180"/>
      <c r="R15" s="154"/>
      <c r="S15" s="154"/>
      <c r="T15" s="155"/>
      <c r="U15" s="180"/>
      <c r="V15" s="154"/>
      <c r="W15" s="154"/>
      <c r="X15" s="155"/>
      <c r="Y15" s="154"/>
      <c r="Z15" s="154"/>
      <c r="AA15" s="154"/>
      <c r="AB15" s="161"/>
    </row>
    <row r="16" spans="2:32" x14ac:dyDescent="0.2">
      <c r="B16" s="1"/>
      <c r="C16" s="77" t="s">
        <v>64</v>
      </c>
      <c r="D16" s="77"/>
      <c r="E16" s="77"/>
      <c r="F16" s="102"/>
      <c r="G16" s="53" t="s">
        <v>157</v>
      </c>
      <c r="H16" s="155">
        <v>10.513581334114903</v>
      </c>
      <c r="I16" s="154">
        <v>2.8040739269296466</v>
      </c>
      <c r="J16" s="154">
        <v>5.0921950252077721</v>
      </c>
      <c r="K16" s="154">
        <v>3.5785673334143269</v>
      </c>
      <c r="L16" s="155">
        <v>2.5957330348785206</v>
      </c>
      <c r="M16" s="180">
        <v>15.09739946476077</v>
      </c>
      <c r="N16" s="154">
        <v>12.156082031066134</v>
      </c>
      <c r="O16" s="154">
        <v>8.8930261476588583</v>
      </c>
      <c r="P16" s="155">
        <v>6.3908774417570555</v>
      </c>
      <c r="Q16" s="180">
        <v>3.2084350043827499</v>
      </c>
      <c r="R16" s="154">
        <v>2.1146661893907748</v>
      </c>
      <c r="S16" s="154">
        <v>2.6681825109301656</v>
      </c>
      <c r="T16" s="155">
        <v>3.2300775955508527</v>
      </c>
      <c r="U16" s="180">
        <v>4.8731221090836385</v>
      </c>
      <c r="V16" s="154">
        <v>5.26669754707018</v>
      </c>
      <c r="W16" s="154">
        <v>5.367915678235093</v>
      </c>
      <c r="X16" s="155">
        <v>4.8616940961586863</v>
      </c>
      <c r="Y16" s="154">
        <v>3.9440603736104833</v>
      </c>
      <c r="Z16" s="154">
        <v>3.7229284595157424</v>
      </c>
      <c r="AA16" s="154">
        <v>3.4581458610234392</v>
      </c>
      <c r="AB16" s="161">
        <v>3.1978993751570925</v>
      </c>
      <c r="AC16" s="70">
        <v>2.6570095584335292</v>
      </c>
      <c r="AD16" s="70">
        <v>2.547198499331472</v>
      </c>
      <c r="AE16" s="70">
        <v>2.5762300114574401</v>
      </c>
      <c r="AF16" s="70">
        <v>2.6030161451955536</v>
      </c>
    </row>
    <row r="17" spans="2:28" ht="4.3499999999999996" customHeight="1" x14ac:dyDescent="0.2">
      <c r="B17" s="1"/>
      <c r="C17" s="77"/>
      <c r="D17" s="77"/>
      <c r="E17" s="77"/>
      <c r="F17" s="102"/>
      <c r="G17" s="53"/>
      <c r="H17" s="102"/>
      <c r="I17" s="77"/>
      <c r="J17" s="77"/>
      <c r="K17" s="77"/>
      <c r="L17" s="102"/>
      <c r="M17" s="179"/>
      <c r="N17" s="77"/>
      <c r="O17" s="77"/>
      <c r="P17" s="102"/>
      <c r="Q17" s="179"/>
      <c r="R17" s="77"/>
      <c r="S17" s="77"/>
      <c r="T17" s="102"/>
      <c r="U17" s="179"/>
      <c r="V17" s="77"/>
      <c r="W17" s="77"/>
      <c r="X17" s="102"/>
      <c r="Y17" s="77"/>
      <c r="Z17" s="77"/>
      <c r="AA17" s="77"/>
      <c r="AB17" s="2"/>
    </row>
    <row r="18" spans="2:28" x14ac:dyDescent="0.2">
      <c r="B18" s="1"/>
      <c r="C18" s="77" t="s">
        <v>16</v>
      </c>
      <c r="D18" s="77"/>
      <c r="E18" s="77"/>
      <c r="F18" s="102"/>
      <c r="G18" s="53" t="s">
        <v>158</v>
      </c>
      <c r="H18" s="155">
        <v>10.1364908251673</v>
      </c>
      <c r="I18" s="154">
        <v>3.6745628774910841</v>
      </c>
      <c r="J18" s="154">
        <v>2.916406998508748</v>
      </c>
      <c r="K18" s="154">
        <v>2.7639905745322295</v>
      </c>
      <c r="L18" s="155">
        <v>2.0429065921281619</v>
      </c>
      <c r="M18" s="180">
        <v>5.5892234894034658</v>
      </c>
      <c r="N18" s="154">
        <v>4.5284334357256171</v>
      </c>
      <c r="O18" s="154">
        <v>2.3873007834404945</v>
      </c>
      <c r="P18" s="155">
        <v>2.3471161087303898</v>
      </c>
      <c r="Q18" s="180">
        <v>2.4034377445468067</v>
      </c>
      <c r="R18" s="154">
        <v>2.7199669301630109</v>
      </c>
      <c r="S18" s="154">
        <v>3.4653072301579044</v>
      </c>
      <c r="T18" s="155">
        <v>3.0616110167106712</v>
      </c>
      <c r="U18" s="180">
        <v>3.3156586764421405</v>
      </c>
      <c r="V18" s="154">
        <v>2.9140411816206608</v>
      </c>
      <c r="W18" s="154">
        <v>2.5678190635305782</v>
      </c>
      <c r="X18" s="155">
        <v>2.2870861877992041</v>
      </c>
      <c r="Y18" s="154">
        <v>2.1248915133846396</v>
      </c>
      <c r="Z18" s="154">
        <v>2.0455078920064551</v>
      </c>
      <c r="AA18" s="154">
        <v>1.9983827353827479</v>
      </c>
      <c r="AB18" s="161">
        <v>1.9948225860635347</v>
      </c>
    </row>
    <row r="19" spans="2:28" x14ac:dyDescent="0.2">
      <c r="B19" s="1"/>
      <c r="C19" s="77"/>
      <c r="D19" s="77" t="s">
        <v>17</v>
      </c>
      <c r="E19" s="77"/>
      <c r="F19" s="102"/>
      <c r="G19" s="53" t="s">
        <v>158</v>
      </c>
      <c r="H19" s="155">
        <v>10.218692733591269</v>
      </c>
      <c r="I19" s="154">
        <v>2.9521570763751299</v>
      </c>
      <c r="J19" s="154">
        <v>5.1338327799540338</v>
      </c>
      <c r="K19" s="154">
        <v>3.7455100018902101</v>
      </c>
      <c r="L19" s="155">
        <v>2.5779165039652554</v>
      </c>
      <c r="M19" s="180">
        <v>3.1333290012136388</v>
      </c>
      <c r="N19" s="154">
        <v>2.5448173057222476</v>
      </c>
      <c r="O19" s="154">
        <v>2.442844299710913</v>
      </c>
      <c r="P19" s="155">
        <v>3.6638684760506521</v>
      </c>
      <c r="Q19" s="180">
        <v>4.6719318602979456</v>
      </c>
      <c r="R19" s="154">
        <v>5.3250781859440792</v>
      </c>
      <c r="S19" s="154">
        <v>5.6080368044637368</v>
      </c>
      <c r="T19" s="155">
        <v>4.9246364820474469</v>
      </c>
      <c r="U19" s="180">
        <v>4.4835749297959921</v>
      </c>
      <c r="V19" s="154">
        <v>3.9556848217873011</v>
      </c>
      <c r="W19" s="154">
        <v>3.4825661110139805</v>
      </c>
      <c r="X19" s="155">
        <v>3.0984551663451043</v>
      </c>
      <c r="Y19" s="154">
        <v>2.8244571367422253</v>
      </c>
      <c r="Z19" s="154">
        <v>2.5756484865779186</v>
      </c>
      <c r="AA19" s="154">
        <v>2.4992239564328713</v>
      </c>
      <c r="AB19" s="161">
        <v>2.4133812648627071</v>
      </c>
    </row>
    <row r="20" spans="2:28" x14ac:dyDescent="0.2">
      <c r="B20" s="1"/>
      <c r="C20" s="77"/>
      <c r="D20" s="77" t="s">
        <v>19</v>
      </c>
      <c r="E20" s="77"/>
      <c r="F20" s="102"/>
      <c r="G20" s="53" t="s">
        <v>158</v>
      </c>
      <c r="H20" s="155">
        <v>10.21652573097586</v>
      </c>
      <c r="I20" s="154">
        <v>4.9252597404980918</v>
      </c>
      <c r="J20" s="154">
        <v>3.2395242371235042</v>
      </c>
      <c r="K20" s="154">
        <v>2.7049715943789465</v>
      </c>
      <c r="L20" s="155">
        <v>2.5445458463364048</v>
      </c>
      <c r="M20" s="180">
        <v>4.4972482499361206</v>
      </c>
      <c r="N20" s="154">
        <v>5.4020063296950553</v>
      </c>
      <c r="O20" s="154">
        <v>5.3029753586239678</v>
      </c>
      <c r="P20" s="155">
        <v>4.532816143194168</v>
      </c>
      <c r="Q20" s="180">
        <v>4.2102713160934684</v>
      </c>
      <c r="R20" s="154">
        <v>2.97517442130804</v>
      </c>
      <c r="S20" s="154">
        <v>2.9660643275059897</v>
      </c>
      <c r="T20" s="155">
        <v>2.8441809992089304</v>
      </c>
      <c r="U20" s="180">
        <v>2.9786596558819269</v>
      </c>
      <c r="V20" s="154">
        <v>2.8076342352662209</v>
      </c>
      <c r="W20" s="154">
        <v>2.5729573240171817</v>
      </c>
      <c r="X20" s="155">
        <v>2.4638222968951027</v>
      </c>
      <c r="Y20" s="154">
        <v>2.5930977353203275</v>
      </c>
      <c r="Z20" s="154">
        <v>2.5282027415112225</v>
      </c>
      <c r="AA20" s="154">
        <v>2.5599274736989344</v>
      </c>
      <c r="AB20" s="161">
        <v>2.4965967501951525</v>
      </c>
    </row>
    <row r="21" spans="2:28" x14ac:dyDescent="0.2">
      <c r="B21" s="1"/>
      <c r="C21" s="77"/>
      <c r="D21" s="77" t="s">
        <v>18</v>
      </c>
      <c r="E21" s="77"/>
      <c r="F21" s="102"/>
      <c r="G21" s="53" t="s">
        <v>158</v>
      </c>
      <c r="H21" s="155">
        <v>9.2303302409432035</v>
      </c>
      <c r="I21" s="154">
        <v>-2.7071930696249211</v>
      </c>
      <c r="J21" s="154">
        <v>2.6865034161982493</v>
      </c>
      <c r="K21" s="154">
        <v>2.7617433904032964</v>
      </c>
      <c r="L21" s="155">
        <v>2.0738657042453497</v>
      </c>
      <c r="M21" s="180">
        <v>-4.2446252248316085</v>
      </c>
      <c r="N21" s="154">
        <v>-3.2061082358257948</v>
      </c>
      <c r="O21" s="154">
        <v>-0.59468740629756667</v>
      </c>
      <c r="P21" s="155">
        <v>-2.8635775713060099</v>
      </c>
      <c r="Q21" s="180">
        <v>1.6420852484092023</v>
      </c>
      <c r="R21" s="154">
        <v>2.7834491990179373</v>
      </c>
      <c r="S21" s="154">
        <v>3.1698571779331814</v>
      </c>
      <c r="T21" s="155">
        <v>3.0921191991731121</v>
      </c>
      <c r="U21" s="180">
        <v>3.1471475910837654</v>
      </c>
      <c r="V21" s="154">
        <v>2.9357196959816036</v>
      </c>
      <c r="W21" s="154">
        <v>2.6731816084790694</v>
      </c>
      <c r="X21" s="155">
        <v>2.3927214963904504</v>
      </c>
      <c r="Y21" s="154">
        <v>2.1731564954655198</v>
      </c>
      <c r="Z21" s="154">
        <v>2.073873680234442</v>
      </c>
      <c r="AA21" s="154">
        <v>2.0124250334066005</v>
      </c>
      <c r="AB21" s="161">
        <v>1.9983587605304223</v>
      </c>
    </row>
    <row r="22" spans="2:28" x14ac:dyDescent="0.2">
      <c r="B22" s="1"/>
      <c r="C22" s="77"/>
      <c r="D22" s="77" t="s">
        <v>20</v>
      </c>
      <c r="E22" s="77"/>
      <c r="F22" s="102"/>
      <c r="G22" s="53" t="s">
        <v>158</v>
      </c>
      <c r="H22" s="155">
        <v>4.4867823280922039</v>
      </c>
      <c r="I22" s="154">
        <v>-0.87592357849365499</v>
      </c>
      <c r="J22" s="154">
        <v>1.8370397058226757</v>
      </c>
      <c r="K22" s="154">
        <v>2.1689307415114172</v>
      </c>
      <c r="L22" s="155">
        <v>1.7882351966329111</v>
      </c>
      <c r="M22" s="180">
        <v>-7.9258426546686138</v>
      </c>
      <c r="N22" s="154">
        <v>-3.2688505305430056</v>
      </c>
      <c r="O22" s="154">
        <v>4.584617806359617</v>
      </c>
      <c r="P22" s="155">
        <v>3.6668730207728686</v>
      </c>
      <c r="Q22" s="180">
        <v>3.0311626258995972</v>
      </c>
      <c r="R22" s="154">
        <v>2.8341384892284651</v>
      </c>
      <c r="S22" s="154">
        <v>-0.54550905304097341</v>
      </c>
      <c r="T22" s="155">
        <v>2.0820474978824137</v>
      </c>
      <c r="U22" s="180">
        <v>2.3537779176941171</v>
      </c>
      <c r="V22" s="154">
        <v>2.2196618421444896</v>
      </c>
      <c r="W22" s="154">
        <v>2.1133112809025789</v>
      </c>
      <c r="X22" s="155">
        <v>1.9958296215013718</v>
      </c>
      <c r="Y22" s="154">
        <v>1.85636398033094</v>
      </c>
      <c r="Z22" s="154">
        <v>1.7359705243766115</v>
      </c>
      <c r="AA22" s="154">
        <v>1.7510269106073082</v>
      </c>
      <c r="AB22" s="161">
        <v>1.7983302580229861</v>
      </c>
    </row>
    <row r="23" spans="2:28" x14ac:dyDescent="0.2">
      <c r="B23" s="1"/>
      <c r="C23" s="77"/>
      <c r="D23" s="77" t="s">
        <v>21</v>
      </c>
      <c r="E23" s="77"/>
      <c r="F23" s="102"/>
      <c r="G23" s="53" t="s">
        <v>158</v>
      </c>
      <c r="H23" s="155">
        <v>4.205966416724209</v>
      </c>
      <c r="I23" s="154">
        <v>-2.9636805234165422</v>
      </c>
      <c r="J23" s="154">
        <v>1.7413588554022112</v>
      </c>
      <c r="K23" s="154">
        <v>2.4153300039686769</v>
      </c>
      <c r="L23" s="155">
        <v>2.0820698795104278</v>
      </c>
      <c r="M23" s="180">
        <v>-13.543567787477656</v>
      </c>
      <c r="N23" s="154">
        <v>-5.9360739424250824</v>
      </c>
      <c r="O23" s="154">
        <v>5.785150473754257</v>
      </c>
      <c r="P23" s="155">
        <v>2.7299473301318073</v>
      </c>
      <c r="Q23" s="180">
        <v>4.8142827622910289</v>
      </c>
      <c r="R23" s="154">
        <v>2.5727752091922156</v>
      </c>
      <c r="S23" s="154">
        <v>-2.1768595805184248</v>
      </c>
      <c r="T23" s="155">
        <v>1.9997187884079182</v>
      </c>
      <c r="U23" s="180">
        <v>2.4994110292111031</v>
      </c>
      <c r="V23" s="154">
        <v>2.4680422302203198</v>
      </c>
      <c r="W23" s="154">
        <v>2.4063087027492713</v>
      </c>
      <c r="X23" s="155">
        <v>2.3048502817833736</v>
      </c>
      <c r="Y23" s="154">
        <v>2.2101441742672989</v>
      </c>
      <c r="Z23" s="154">
        <v>2.0539590472947964</v>
      </c>
      <c r="AA23" s="154">
        <v>2.0241605752081568</v>
      </c>
      <c r="AB23" s="161">
        <v>2.0270808987180828</v>
      </c>
    </row>
    <row r="24" spans="2:28" ht="16.5" x14ac:dyDescent="0.2">
      <c r="B24" s="1"/>
      <c r="C24" s="77"/>
      <c r="D24" s="77" t="s">
        <v>190</v>
      </c>
      <c r="E24" s="77"/>
      <c r="F24" s="102"/>
      <c r="G24" s="53" t="s">
        <v>158</v>
      </c>
      <c r="H24" s="155">
        <v>0.26948160553973821</v>
      </c>
      <c r="I24" s="154">
        <v>2.1515211584531642</v>
      </c>
      <c r="J24" s="154">
        <v>9.4043220472855182E-2</v>
      </c>
      <c r="K24" s="154">
        <v>-0.24058826197965288</v>
      </c>
      <c r="L24" s="155">
        <v>-0.287841619223002</v>
      </c>
      <c r="M24" s="180">
        <v>6.4977526703853243</v>
      </c>
      <c r="N24" s="154">
        <v>2.8355433625527127</v>
      </c>
      <c r="O24" s="154">
        <v>-1.1348782527775256</v>
      </c>
      <c r="P24" s="155">
        <v>0.91202781174428083</v>
      </c>
      <c r="Q24" s="180">
        <v>-1.7012186597082035</v>
      </c>
      <c r="R24" s="154">
        <v>0.25480765193610466</v>
      </c>
      <c r="S24" s="154">
        <v>1.6676529913903266</v>
      </c>
      <c r="T24" s="155">
        <v>8.0714643581785595E-2</v>
      </c>
      <c r="U24" s="180">
        <v>-0.14208190081743055</v>
      </c>
      <c r="V24" s="154">
        <v>-0.24239790540528361</v>
      </c>
      <c r="W24" s="154">
        <v>-0.28611266782124289</v>
      </c>
      <c r="X24" s="155">
        <v>-0.30205866039668194</v>
      </c>
      <c r="Y24" s="154">
        <v>-0.34613021710758574</v>
      </c>
      <c r="Z24" s="154">
        <v>-0.31158862026195777</v>
      </c>
      <c r="AA24" s="154">
        <v>-0.26771468940388843</v>
      </c>
      <c r="AB24" s="161">
        <v>-0.22420580759553843</v>
      </c>
    </row>
    <row r="25" spans="2:28" ht="4.3499999999999996" customHeight="1" x14ac:dyDescent="0.2">
      <c r="B25" s="1"/>
      <c r="C25" s="77"/>
      <c r="D25" s="77"/>
      <c r="E25" s="77"/>
      <c r="F25" s="102"/>
      <c r="G25" s="53"/>
      <c r="H25" s="102"/>
      <c r="I25" s="77"/>
      <c r="J25" s="77"/>
      <c r="K25" s="77"/>
      <c r="L25" s="102"/>
      <c r="M25" s="179"/>
      <c r="N25" s="77"/>
      <c r="O25" s="77"/>
      <c r="P25" s="102"/>
      <c r="Q25" s="179"/>
      <c r="R25" s="77"/>
      <c r="S25" s="77"/>
      <c r="T25" s="102"/>
      <c r="U25" s="179"/>
      <c r="V25" s="77"/>
      <c r="W25" s="77"/>
      <c r="X25" s="102"/>
      <c r="Y25" s="77"/>
      <c r="Z25" s="77"/>
      <c r="AA25" s="77"/>
      <c r="AB25" s="2"/>
    </row>
    <row r="26" spans="2:28" ht="17.25" thickBot="1" x14ac:dyDescent="0.25">
      <c r="B26" s="73"/>
      <c r="C26" s="104" t="s">
        <v>191</v>
      </c>
      <c r="D26" s="104"/>
      <c r="E26" s="104"/>
      <c r="F26" s="105"/>
      <c r="G26" s="106" t="s">
        <v>159</v>
      </c>
      <c r="H26" s="168">
        <v>8.6517943320992003</v>
      </c>
      <c r="I26" s="167">
        <v>4.3922633762595353</v>
      </c>
      <c r="J26" s="167">
        <v>3.400190355440742</v>
      </c>
      <c r="K26" s="167">
        <v>3.4074709149610527</v>
      </c>
      <c r="L26" s="168">
        <v>1.9003849311314696</v>
      </c>
      <c r="M26" s="186">
        <v>6.2827109278207161</v>
      </c>
      <c r="N26" s="167">
        <v>5.3925162760652228</v>
      </c>
      <c r="O26" s="167">
        <v>3.9196827192197929</v>
      </c>
      <c r="P26" s="168">
        <v>2.1385336210189934</v>
      </c>
      <c r="Q26" s="186">
        <v>2.578246228199049</v>
      </c>
      <c r="R26" s="167">
        <v>2.7765905642027917</v>
      </c>
      <c r="S26" s="167">
        <v>3.8891211195658713</v>
      </c>
      <c r="T26" s="168">
        <v>4.3240073070558225</v>
      </c>
      <c r="U26" s="186">
        <v>4.0648619300768729</v>
      </c>
      <c r="V26" s="167">
        <v>3.5391403243148432</v>
      </c>
      <c r="W26" s="167">
        <v>3.2070720796096026</v>
      </c>
      <c r="X26" s="168">
        <v>2.8562877715599768</v>
      </c>
      <c r="Y26" s="167">
        <v>2.4237053357327341</v>
      </c>
      <c r="Z26" s="167">
        <v>2.1587433956714079</v>
      </c>
      <c r="AA26" s="167">
        <v>1.7125869940215637</v>
      </c>
      <c r="AB26" s="187">
        <v>1.3197748775039173</v>
      </c>
    </row>
    <row r="27" spans="2:28" ht="4.3499999999999996" customHeight="1" x14ac:dyDescent="0.2"/>
    <row r="28" spans="2:28" x14ac:dyDescent="0.2">
      <c r="B28" s="70" t="s">
        <v>121</v>
      </c>
    </row>
    <row r="29" spans="2:28" x14ac:dyDescent="0.2">
      <c r="B29" s="70" t="s">
        <v>132</v>
      </c>
      <c r="F29" s="110"/>
      <c r="I29" s="154"/>
      <c r="J29" s="154"/>
      <c r="K29" s="154"/>
      <c r="L29" s="154"/>
      <c r="M29" s="77"/>
    </row>
    <row r="30" spans="2:28" x14ac:dyDescent="0.2">
      <c r="B30" s="70" t="s">
        <v>119</v>
      </c>
      <c r="F30" s="110"/>
    </row>
    <row r="31" spans="2:28" x14ac:dyDescent="0.2">
      <c r="G31" s="110"/>
    </row>
    <row r="32" spans="2:28" ht="15" thickBot="1" x14ac:dyDescent="0.25">
      <c r="F32" s="192" t="s">
        <v>68</v>
      </c>
    </row>
    <row r="33" spans="6:23" x14ac:dyDescent="0.2">
      <c r="F33" s="193"/>
      <c r="G33" s="194"/>
      <c r="H33" s="195">
        <v>45474</v>
      </c>
      <c r="I33" s="195">
        <v>45505</v>
      </c>
      <c r="J33" s="195">
        <v>45536</v>
      </c>
      <c r="K33" s="195">
        <v>45566</v>
      </c>
      <c r="L33" s="195">
        <v>45597</v>
      </c>
      <c r="M33" s="195">
        <v>45627</v>
      </c>
      <c r="N33" s="195">
        <v>45658</v>
      </c>
      <c r="O33" s="195">
        <v>45689</v>
      </c>
      <c r="P33" s="195">
        <v>45717</v>
      </c>
      <c r="Q33" s="195">
        <v>45748</v>
      </c>
      <c r="R33" s="195">
        <v>45778</v>
      </c>
      <c r="S33" s="195">
        <v>45809</v>
      </c>
      <c r="T33" s="195">
        <v>45839</v>
      </c>
      <c r="U33" s="195">
        <v>45870</v>
      </c>
      <c r="V33" s="195">
        <v>45901</v>
      </c>
      <c r="W33" s="196">
        <v>45931</v>
      </c>
    </row>
    <row r="34" spans="6:23" ht="15" thickBot="1" x14ac:dyDescent="0.25">
      <c r="F34" s="197" t="s">
        <v>63</v>
      </c>
      <c r="G34" s="198" t="s">
        <v>160</v>
      </c>
      <c r="H34" s="167">
        <v>3.0058967352222083</v>
      </c>
      <c r="I34" s="167">
        <v>3.2116683431527377</v>
      </c>
      <c r="J34" s="167">
        <v>2.943704340352383</v>
      </c>
      <c r="K34" s="167">
        <v>3.5241975838158623</v>
      </c>
      <c r="L34" s="167">
        <v>3.5889404227612118</v>
      </c>
      <c r="M34" s="167">
        <v>3.6872875139709436</v>
      </c>
      <c r="N34" s="167">
        <v>5.0693989180752084</v>
      </c>
      <c r="O34" s="167">
        <v>4.7747542845067983</v>
      </c>
      <c r="P34" s="167">
        <v>5.0063459885290484</v>
      </c>
      <c r="Q34" s="167">
        <v>4.9849355298321427</v>
      </c>
      <c r="R34" s="167">
        <v>5.1393689110033449</v>
      </c>
      <c r="S34" s="167">
        <v>5.3838742691313541</v>
      </c>
      <c r="T34" s="167">
        <v>5.1650942906131405</v>
      </c>
      <c r="U34" s="167">
        <v>5.0166928277205471</v>
      </c>
      <c r="V34" s="167">
        <v>5.234688176636368</v>
      </c>
      <c r="W34" s="187">
        <v>4.6065989186867142</v>
      </c>
    </row>
    <row r="35" spans="6:23" x14ac:dyDescent="0.2">
      <c r="F35" s="70" t="s">
        <v>121</v>
      </c>
      <c r="G35" s="199"/>
      <c r="H35" s="200"/>
    </row>
    <row r="36" spans="6:23" x14ac:dyDescent="0.2">
      <c r="G36" s="199"/>
      <c r="H36" s="200"/>
    </row>
    <row r="37" spans="6:23" x14ac:dyDescent="0.2">
      <c r="G37" s="199"/>
      <c r="H37" s="200"/>
    </row>
    <row r="38" spans="6:23" x14ac:dyDescent="0.2">
      <c r="G38" s="199"/>
      <c r="H38" s="200"/>
    </row>
    <row r="39" spans="6:23" x14ac:dyDescent="0.2">
      <c r="G39" s="199"/>
      <c r="H39" s="200"/>
      <c r="I39" s="172"/>
      <c r="J39" s="172"/>
      <c r="K39" s="172"/>
      <c r="L39" s="172"/>
    </row>
    <row r="40" spans="6:23" x14ac:dyDescent="0.2">
      <c r="G40" s="199"/>
      <c r="H40" s="200"/>
    </row>
    <row r="41" spans="6:23" x14ac:dyDescent="0.2">
      <c r="G41" s="199"/>
      <c r="H41" s="200"/>
    </row>
    <row r="42" spans="6:23" x14ac:dyDescent="0.2">
      <c r="G42" s="199"/>
      <c r="H42" s="200"/>
    </row>
    <row r="43" spans="6:23" x14ac:dyDescent="0.2">
      <c r="G43" s="199"/>
      <c r="H43" s="200"/>
    </row>
    <row r="44" spans="6:23" x14ac:dyDescent="0.2">
      <c r="I44" s="172"/>
      <c r="J44" s="172"/>
      <c r="K44" s="172"/>
      <c r="L44" s="172"/>
    </row>
  </sheetData>
  <mergeCells count="10">
    <mergeCell ref="Y3:AB3"/>
    <mergeCell ref="Q3:T3"/>
    <mergeCell ref="U3:X3"/>
    <mergeCell ref="B3:F4"/>
    <mergeCell ref="G3:G4"/>
    <mergeCell ref="L3:L4"/>
    <mergeCell ref="I3:I4"/>
    <mergeCell ref="M3:P3"/>
    <mergeCell ref="K3:K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N69"/>
  <sheetViews>
    <sheetView showGridLines="0" zoomScale="85" zoomScaleNormal="85" workbookViewId="0">
      <selection activeCell="W70" sqref="W70"/>
    </sheetView>
  </sheetViews>
  <sheetFormatPr defaultColWidth="9.140625" defaultRowHeight="14.25" x14ac:dyDescent="0.2"/>
  <cols>
    <col min="1" max="5" width="3.140625" style="70" customWidth="1"/>
    <col min="6" max="6" width="35.85546875" style="70" customWidth="1"/>
    <col min="7" max="7" width="21.42578125" style="70" customWidth="1"/>
    <col min="8" max="8" width="10.5703125" style="70" customWidth="1"/>
    <col min="9" max="12" width="9.140625" style="70" customWidth="1"/>
    <col min="13" max="19" width="9.140625" style="70"/>
    <col min="20" max="24" width="9.140625" style="70" customWidth="1"/>
    <col min="25" max="28" width="9.140625" style="70"/>
    <col min="29" max="32" width="9.140625" style="70" customWidth="1"/>
    <col min="33" max="16384" width="9.140625" style="70"/>
  </cols>
  <sheetData>
    <row r="1" spans="2:28" ht="22.5" customHeight="1" thickBot="1" x14ac:dyDescent="0.35">
      <c r="B1" s="69" t="s">
        <v>82</v>
      </c>
    </row>
    <row r="2" spans="2:28" ht="30" customHeight="1" x14ac:dyDescent="0.2">
      <c r="B2" s="79" t="str">
        <f>" "&amp;Súhrn!$H$3&amp;" - trh práce [objem]"</f>
        <v xml:space="preserve"> Zimná strednodobá predikcia (P4Q-2024) - trh práce [objem]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1"/>
    </row>
    <row r="3" spans="2:28" x14ac:dyDescent="0.2">
      <c r="B3" s="313" t="s">
        <v>27</v>
      </c>
      <c r="C3" s="314"/>
      <c r="D3" s="314"/>
      <c r="E3" s="314"/>
      <c r="F3" s="315"/>
      <c r="G3" s="316" t="s">
        <v>62</v>
      </c>
      <c r="H3" s="128" t="s">
        <v>32</v>
      </c>
      <c r="I3" s="319">
        <v>2024</v>
      </c>
      <c r="J3" s="319">
        <v>2025</v>
      </c>
      <c r="K3" s="319">
        <v>2026</v>
      </c>
      <c r="L3" s="320">
        <v>2027</v>
      </c>
      <c r="M3" s="301">
        <v>2024</v>
      </c>
      <c r="N3" s="302"/>
      <c r="O3" s="302"/>
      <c r="P3" s="304"/>
      <c r="Q3" s="301">
        <v>2025</v>
      </c>
      <c r="R3" s="302"/>
      <c r="S3" s="302"/>
      <c r="T3" s="304"/>
      <c r="U3" s="301">
        <v>2026</v>
      </c>
      <c r="V3" s="302"/>
      <c r="W3" s="302"/>
      <c r="X3" s="304"/>
      <c r="Y3" s="302">
        <v>2027</v>
      </c>
      <c r="Z3" s="302"/>
      <c r="AA3" s="302"/>
      <c r="AB3" s="303"/>
    </row>
    <row r="4" spans="2:28" x14ac:dyDescent="0.2">
      <c r="B4" s="308"/>
      <c r="C4" s="309"/>
      <c r="D4" s="309"/>
      <c r="E4" s="309"/>
      <c r="F4" s="310"/>
      <c r="G4" s="312"/>
      <c r="H4" s="191">
        <v>2023</v>
      </c>
      <c r="I4" s="318"/>
      <c r="J4" s="318"/>
      <c r="K4" s="318"/>
      <c r="L4" s="321"/>
      <c r="M4" s="132" t="s">
        <v>3</v>
      </c>
      <c r="N4" s="130" t="s">
        <v>4</v>
      </c>
      <c r="O4" s="130" t="s">
        <v>5</v>
      </c>
      <c r="P4" s="252" t="s">
        <v>6</v>
      </c>
      <c r="Q4" s="132" t="s">
        <v>3</v>
      </c>
      <c r="R4" s="130" t="s">
        <v>4</v>
      </c>
      <c r="S4" s="130" t="s">
        <v>5</v>
      </c>
      <c r="T4" s="252" t="s">
        <v>6</v>
      </c>
      <c r="U4" s="132" t="s">
        <v>3</v>
      </c>
      <c r="V4" s="130" t="s">
        <v>4</v>
      </c>
      <c r="W4" s="130" t="s">
        <v>5</v>
      </c>
      <c r="X4" s="252" t="s">
        <v>6</v>
      </c>
      <c r="Y4" s="130" t="s">
        <v>3</v>
      </c>
      <c r="Z4" s="130" t="s">
        <v>4</v>
      </c>
      <c r="AA4" s="130" t="s">
        <v>5</v>
      </c>
      <c r="AB4" s="133" t="s">
        <v>6</v>
      </c>
    </row>
    <row r="5" spans="2:28" ht="4.3499999999999996" customHeight="1" x14ac:dyDescent="0.2">
      <c r="B5" s="6"/>
      <c r="C5" s="7"/>
      <c r="D5" s="7"/>
      <c r="E5" s="7"/>
      <c r="F5" s="134"/>
      <c r="G5" s="135"/>
      <c r="H5" s="89"/>
      <c r="I5" s="90"/>
      <c r="J5" s="267"/>
      <c r="K5" s="275"/>
      <c r="L5" s="136"/>
      <c r="M5" s="173"/>
      <c r="N5" s="137"/>
      <c r="O5" s="137"/>
      <c r="P5" s="138"/>
      <c r="Q5" s="137"/>
      <c r="R5" s="137"/>
      <c r="S5" s="137"/>
      <c r="T5" s="137"/>
      <c r="U5" s="173"/>
      <c r="V5" s="137"/>
      <c r="W5" s="137"/>
      <c r="X5" s="138"/>
      <c r="Y5" s="137"/>
      <c r="Z5" s="137"/>
      <c r="AA5" s="137"/>
      <c r="AB5" s="139"/>
    </row>
    <row r="6" spans="2:28" x14ac:dyDescent="0.2">
      <c r="B6" s="6" t="s">
        <v>23</v>
      </c>
      <c r="C6" s="7"/>
      <c r="D6" s="7"/>
      <c r="E6" s="7"/>
      <c r="F6" s="87"/>
      <c r="G6" s="88"/>
      <c r="H6" s="89"/>
      <c r="I6" s="90"/>
      <c r="J6" s="267"/>
      <c r="K6" s="275"/>
      <c r="L6" s="136"/>
      <c r="M6" s="173"/>
      <c r="N6" s="137"/>
      <c r="O6" s="137"/>
      <c r="P6" s="138"/>
      <c r="Q6" s="137"/>
      <c r="R6" s="137"/>
      <c r="S6" s="137"/>
      <c r="T6" s="137"/>
      <c r="U6" s="173"/>
      <c r="V6" s="137"/>
      <c r="W6" s="137"/>
      <c r="X6" s="138"/>
      <c r="Y6" s="137"/>
      <c r="Z6" s="137"/>
      <c r="AA6" s="137"/>
      <c r="AB6" s="139"/>
    </row>
    <row r="7" spans="2:28" x14ac:dyDescent="0.2">
      <c r="B7" s="6"/>
      <c r="C7" s="95" t="s">
        <v>10</v>
      </c>
      <c r="D7" s="7"/>
      <c r="E7" s="7"/>
      <c r="F7" s="87"/>
      <c r="G7" s="53" t="s">
        <v>146</v>
      </c>
      <c r="H7" s="115">
        <v>2434.0580000000004</v>
      </c>
      <c r="I7" s="116">
        <v>2431.3721084033364</v>
      </c>
      <c r="J7" s="116">
        <v>2433.0625924401024</v>
      </c>
      <c r="K7" s="116">
        <v>2433.775723938204</v>
      </c>
      <c r="L7" s="162">
        <v>2435.7264543828533</v>
      </c>
      <c r="M7" s="175">
        <v>2430.5070000000001</v>
      </c>
      <c r="N7" s="124">
        <v>2431.0880000000002</v>
      </c>
      <c r="O7" s="124">
        <v>2432.232</v>
      </c>
      <c r="P7" s="174">
        <v>2431.6614336133448</v>
      </c>
      <c r="Q7" s="124">
        <v>2431.5109134348245</v>
      </c>
      <c r="R7" s="124">
        <v>2432.6795588615869</v>
      </c>
      <c r="S7" s="124">
        <v>2433.713018774296</v>
      </c>
      <c r="T7" s="124">
        <v>2434.3468786897015</v>
      </c>
      <c r="U7" s="175">
        <v>2434.1172379185859</v>
      </c>
      <c r="V7" s="124">
        <v>2433.690583838666</v>
      </c>
      <c r="W7" s="124">
        <v>2433.4984102410481</v>
      </c>
      <c r="X7" s="174">
        <v>2433.7966637545151</v>
      </c>
      <c r="Y7" s="124">
        <v>2434.6174886479362</v>
      </c>
      <c r="Z7" s="124">
        <v>2435.2700322538049</v>
      </c>
      <c r="AA7" s="124">
        <v>2436.1307932890045</v>
      </c>
      <c r="AB7" s="125">
        <v>2436.8875033406671</v>
      </c>
    </row>
    <row r="8" spans="2:28" ht="4.3499999999999996" customHeight="1" x14ac:dyDescent="0.2">
      <c r="B8" s="1"/>
      <c r="C8" s="77"/>
      <c r="D8" s="101"/>
      <c r="E8" s="77"/>
      <c r="F8" s="102"/>
      <c r="G8" s="53"/>
      <c r="H8" s="123"/>
      <c r="I8" s="124"/>
      <c r="J8" s="124"/>
      <c r="K8" s="124"/>
      <c r="L8" s="174"/>
      <c r="M8" s="175"/>
      <c r="N8" s="124"/>
      <c r="O8" s="124"/>
      <c r="P8" s="174"/>
      <c r="Q8" s="124"/>
      <c r="R8" s="124"/>
      <c r="S8" s="124"/>
      <c r="T8" s="124"/>
      <c r="U8" s="175"/>
      <c r="V8" s="124"/>
      <c r="W8" s="124"/>
      <c r="X8" s="174"/>
      <c r="Y8" s="124"/>
      <c r="Z8" s="124"/>
      <c r="AA8" s="124"/>
      <c r="AB8" s="125"/>
    </row>
    <row r="9" spans="2:28" x14ac:dyDescent="0.2">
      <c r="B9" s="1"/>
      <c r="C9" s="77"/>
      <c r="D9" s="101" t="s">
        <v>40</v>
      </c>
      <c r="E9" s="77"/>
      <c r="F9" s="102"/>
      <c r="G9" s="53" t="s">
        <v>146</v>
      </c>
      <c r="H9" s="123">
        <v>2087.7377500000002</v>
      </c>
      <c r="I9" s="124">
        <v>2081.3259392227874</v>
      </c>
      <c r="J9" s="124">
        <v>2081.4553268190239</v>
      </c>
      <c r="K9" s="124">
        <v>2082.0654021044102</v>
      </c>
      <c r="L9" s="174">
        <v>2083.7342281707106</v>
      </c>
      <c r="M9" s="177"/>
      <c r="N9" s="149"/>
      <c r="O9" s="149"/>
      <c r="P9" s="176"/>
      <c r="Q9" s="149"/>
      <c r="R9" s="149"/>
      <c r="S9" s="149"/>
      <c r="T9" s="149"/>
      <c r="U9" s="177"/>
      <c r="V9" s="149"/>
      <c r="W9" s="149"/>
      <c r="X9" s="176"/>
      <c r="Y9" s="149"/>
      <c r="Z9" s="149"/>
      <c r="AA9" s="149"/>
      <c r="AB9" s="178"/>
    </row>
    <row r="10" spans="2:28" x14ac:dyDescent="0.2">
      <c r="B10" s="1"/>
      <c r="C10" s="77"/>
      <c r="D10" s="101" t="s">
        <v>41</v>
      </c>
      <c r="E10" s="77"/>
      <c r="F10" s="102"/>
      <c r="G10" s="53" t="s">
        <v>146</v>
      </c>
      <c r="H10" s="123">
        <v>346.3202500000001</v>
      </c>
      <c r="I10" s="124">
        <v>350.04616918054887</v>
      </c>
      <c r="J10" s="124">
        <v>351.60726562107823</v>
      </c>
      <c r="K10" s="124">
        <v>351.71032183379344</v>
      </c>
      <c r="L10" s="174">
        <v>351.9922262121429</v>
      </c>
      <c r="M10" s="177"/>
      <c r="N10" s="149"/>
      <c r="O10" s="149"/>
      <c r="P10" s="176"/>
      <c r="Q10" s="149"/>
      <c r="R10" s="149"/>
      <c r="S10" s="149"/>
      <c r="T10" s="149"/>
      <c r="U10" s="177"/>
      <c r="V10" s="149"/>
      <c r="W10" s="149"/>
      <c r="X10" s="176"/>
      <c r="Y10" s="149"/>
      <c r="Z10" s="149"/>
      <c r="AA10" s="149"/>
      <c r="AB10" s="178"/>
    </row>
    <row r="11" spans="2:28" ht="4.3499999999999996" customHeight="1" x14ac:dyDescent="0.2">
      <c r="B11" s="1"/>
      <c r="C11" s="77"/>
      <c r="D11" s="77"/>
      <c r="E11" s="77"/>
      <c r="F11" s="102"/>
      <c r="G11" s="53"/>
      <c r="H11" s="163"/>
      <c r="I11" s="77"/>
      <c r="J11" s="77"/>
      <c r="K11" s="77"/>
      <c r="L11" s="102"/>
      <c r="M11" s="179"/>
      <c r="N11" s="77"/>
      <c r="O11" s="77"/>
      <c r="P11" s="102"/>
      <c r="Q11" s="77"/>
      <c r="R11" s="77"/>
      <c r="S11" s="77"/>
      <c r="T11" s="77"/>
      <c r="U11" s="179"/>
      <c r="V11" s="77"/>
      <c r="W11" s="77"/>
      <c r="X11" s="102"/>
      <c r="Y11" s="77"/>
      <c r="Z11" s="77"/>
      <c r="AA11" s="77"/>
      <c r="AB11" s="2"/>
    </row>
    <row r="12" spans="2:28" x14ac:dyDescent="0.2">
      <c r="B12" s="1"/>
      <c r="C12" s="77" t="s">
        <v>42</v>
      </c>
      <c r="D12" s="77"/>
      <c r="E12" s="77"/>
      <c r="F12" s="102"/>
      <c r="G12" s="53" t="s">
        <v>161</v>
      </c>
      <c r="H12" s="153">
        <v>161.89874999999998</v>
      </c>
      <c r="I12" s="154">
        <v>147.54032100449422</v>
      </c>
      <c r="J12" s="154">
        <v>150.15600042988208</v>
      </c>
      <c r="K12" s="154">
        <v>158.49937411797987</v>
      </c>
      <c r="L12" s="155">
        <v>155.53845672911578</v>
      </c>
      <c r="M12" s="27">
        <v>153.20249481086816</v>
      </c>
      <c r="N12" s="26">
        <v>146.33832137574316</v>
      </c>
      <c r="O12" s="26">
        <v>145.77038147713171</v>
      </c>
      <c r="P12" s="160">
        <v>144.85008635423387</v>
      </c>
      <c r="Q12" s="26">
        <v>144.73914435344668</v>
      </c>
      <c r="R12" s="26">
        <v>149.08163384638419</v>
      </c>
      <c r="S12" s="26">
        <v>152.03742045951248</v>
      </c>
      <c r="T12" s="26">
        <v>154.76580306018502</v>
      </c>
      <c r="U12" s="27">
        <v>156.7677723658455</v>
      </c>
      <c r="V12" s="26">
        <v>158.42127137511474</v>
      </c>
      <c r="W12" s="26">
        <v>159.37341268154029</v>
      </c>
      <c r="X12" s="160">
        <v>159.43504004941903</v>
      </c>
      <c r="Y12" s="26">
        <v>158.07813016985071</v>
      </c>
      <c r="Z12" s="26">
        <v>156.6189351872188</v>
      </c>
      <c r="AA12" s="26">
        <v>154.72206457683788</v>
      </c>
      <c r="AB12" s="28">
        <v>152.73469698255579</v>
      </c>
    </row>
    <row r="13" spans="2:28" x14ac:dyDescent="0.2">
      <c r="B13" s="1"/>
      <c r="C13" s="77" t="s">
        <v>8</v>
      </c>
      <c r="D13" s="77"/>
      <c r="E13" s="77"/>
      <c r="F13" s="102"/>
      <c r="G13" s="53" t="s">
        <v>147</v>
      </c>
      <c r="H13" s="153">
        <v>5.840876689095106</v>
      </c>
      <c r="I13" s="154">
        <v>5.3323673059718164</v>
      </c>
      <c r="J13" s="154">
        <v>5.4445854613973852</v>
      </c>
      <c r="K13" s="154">
        <v>5.758716013473526</v>
      </c>
      <c r="L13" s="155">
        <v>5.6694829964041613</v>
      </c>
      <c r="M13" s="180">
        <v>5.5185740340876155</v>
      </c>
      <c r="N13" s="154">
        <v>5.2876797326077609</v>
      </c>
      <c r="O13" s="154">
        <v>5.2758542816233849</v>
      </c>
      <c r="P13" s="155">
        <v>5.2473611755685035</v>
      </c>
      <c r="Q13" s="154">
        <v>5.2467921629291263</v>
      </c>
      <c r="R13" s="154">
        <v>5.4044594979922271</v>
      </c>
      <c r="S13" s="154">
        <v>5.5133113749771905</v>
      </c>
      <c r="T13" s="154">
        <v>5.6137788096909969</v>
      </c>
      <c r="U13" s="180">
        <v>5.690091711957141</v>
      </c>
      <c r="V13" s="154">
        <v>5.7538990050843699</v>
      </c>
      <c r="W13" s="154">
        <v>5.7923520181196633</v>
      </c>
      <c r="X13" s="155">
        <v>5.7985213187329281</v>
      </c>
      <c r="Y13" s="154">
        <v>5.754350537551316</v>
      </c>
      <c r="Z13" s="154">
        <v>5.7063687418794391</v>
      </c>
      <c r="AA13" s="154">
        <v>5.6423348732118477</v>
      </c>
      <c r="AB13" s="161">
        <v>5.5748778329740443</v>
      </c>
    </row>
    <row r="14" spans="2:28" ht="4.3499999999999996" customHeight="1" x14ac:dyDescent="0.2">
      <c r="B14" s="1"/>
      <c r="C14" s="77"/>
      <c r="D14" s="77"/>
      <c r="E14" s="77"/>
      <c r="F14" s="102"/>
      <c r="G14" s="53"/>
      <c r="H14" s="163"/>
      <c r="I14" s="77"/>
      <c r="J14" s="77"/>
      <c r="K14" s="77"/>
      <c r="L14" s="102"/>
      <c r="M14" s="179"/>
      <c r="N14" s="77"/>
      <c r="O14" s="77"/>
      <c r="P14" s="102"/>
      <c r="Q14" s="77"/>
      <c r="R14" s="77"/>
      <c r="S14" s="77"/>
      <c r="T14" s="77"/>
      <c r="U14" s="179"/>
      <c r="V14" s="77"/>
      <c r="W14" s="77"/>
      <c r="X14" s="102"/>
      <c r="Y14" s="77"/>
      <c r="Z14" s="77"/>
      <c r="AA14" s="77"/>
      <c r="AB14" s="2"/>
    </row>
    <row r="15" spans="2:28" x14ac:dyDescent="0.2">
      <c r="B15" s="6" t="s">
        <v>22</v>
      </c>
      <c r="C15" s="77"/>
      <c r="D15" s="77"/>
      <c r="E15" s="77"/>
      <c r="F15" s="102"/>
      <c r="G15" s="53"/>
      <c r="H15" s="163"/>
      <c r="I15" s="77"/>
      <c r="J15" s="77"/>
      <c r="K15" s="77"/>
      <c r="L15" s="102"/>
      <c r="M15" s="179"/>
      <c r="N15" s="77"/>
      <c r="O15" s="77"/>
      <c r="P15" s="102"/>
      <c r="Q15" s="77"/>
      <c r="R15" s="77"/>
      <c r="S15" s="77"/>
      <c r="T15" s="77"/>
      <c r="U15" s="179"/>
      <c r="V15" s="77"/>
      <c r="W15" s="77"/>
      <c r="X15" s="102"/>
      <c r="Y15" s="77"/>
      <c r="Z15" s="77"/>
      <c r="AA15" s="77"/>
      <c r="AB15" s="2"/>
    </row>
    <row r="16" spans="2:28" x14ac:dyDescent="0.2">
      <c r="B16" s="1"/>
      <c r="C16" s="77" t="s">
        <v>75</v>
      </c>
      <c r="D16" s="77"/>
      <c r="E16" s="77"/>
      <c r="F16" s="102"/>
      <c r="G16" s="53" t="s">
        <v>162</v>
      </c>
      <c r="H16" s="181">
        <v>24632.656581507905</v>
      </c>
      <c r="I16" s="226">
        <v>26288.43864747067</v>
      </c>
      <c r="J16" s="226">
        <v>27735.092049541527</v>
      </c>
      <c r="K16" s="226">
        <v>29177.121641480637</v>
      </c>
      <c r="L16" s="227">
        <v>30404.469445774568</v>
      </c>
      <c r="M16" s="228">
        <v>6482.2877312620903</v>
      </c>
      <c r="N16" s="226">
        <v>6563.3986649032349</v>
      </c>
      <c r="O16" s="226">
        <v>6575.5452136857884</v>
      </c>
      <c r="P16" s="227">
        <v>6667.2242739402</v>
      </c>
      <c r="Q16" s="226">
        <v>6768.7255618833142</v>
      </c>
      <c r="R16" s="226">
        <v>6883.5508021686719</v>
      </c>
      <c r="S16" s="226">
        <v>6991.1639438923658</v>
      </c>
      <c r="T16" s="226">
        <v>7091.4400102636255</v>
      </c>
      <c r="U16" s="228">
        <v>7177.3457513047206</v>
      </c>
      <c r="V16" s="226">
        <v>7259.3338142345683</v>
      </c>
      <c r="W16" s="226">
        <v>7333.419540628739</v>
      </c>
      <c r="X16" s="227">
        <v>7407.0412108586761</v>
      </c>
      <c r="Y16" s="226">
        <v>7481.4383489879701</v>
      </c>
      <c r="Z16" s="226">
        <v>7563.4700134236255</v>
      </c>
      <c r="AA16" s="226">
        <v>7640.5284800239306</v>
      </c>
      <c r="AB16" s="229">
        <v>7718.9083695270156</v>
      </c>
    </row>
    <row r="17" spans="1:118" s="185" customFormat="1" ht="16.5" x14ac:dyDescent="0.2">
      <c r="A17" s="66"/>
      <c r="B17" s="183"/>
      <c r="C17" s="50" t="s">
        <v>192</v>
      </c>
      <c r="D17" s="50"/>
      <c r="E17" s="50"/>
      <c r="F17" s="51"/>
      <c r="G17" s="53" t="s">
        <v>162</v>
      </c>
      <c r="H17" s="230">
        <v>1551.448930786446</v>
      </c>
      <c r="I17" s="231">
        <v>1640.3662437554588</v>
      </c>
      <c r="J17" s="231">
        <v>1730.2028260906291</v>
      </c>
      <c r="K17" s="231">
        <v>1820.1611961880733</v>
      </c>
      <c r="L17" s="232">
        <v>1896.7270368852057</v>
      </c>
      <c r="M17" s="233">
        <v>1619.1840724514834</v>
      </c>
      <c r="N17" s="233">
        <v>1637.782329835499</v>
      </c>
      <c r="O17" s="233">
        <v>1640.8132904673632</v>
      </c>
      <c r="P17" s="227">
        <v>1663.690210271657</v>
      </c>
      <c r="Q17" s="226">
        <v>1689.0180966817427</v>
      </c>
      <c r="R17" s="226">
        <v>1717.6707443662553</v>
      </c>
      <c r="S17" s="226">
        <v>1744.5237379099208</v>
      </c>
      <c r="T17" s="227">
        <v>1769.545891521655</v>
      </c>
      <c r="U17" s="233">
        <v>1790.9821796235608</v>
      </c>
      <c r="V17" s="233">
        <v>1811.4408790839454</v>
      </c>
      <c r="W17" s="233">
        <v>1829.9276874855479</v>
      </c>
      <c r="X17" s="227">
        <v>1848.2986987179345</v>
      </c>
      <c r="Y17" s="233">
        <v>1866.8632145182685</v>
      </c>
      <c r="Z17" s="233">
        <v>1887.3327939783931</v>
      </c>
      <c r="AA17" s="233">
        <v>1906.5613981521817</v>
      </c>
      <c r="AB17" s="229">
        <v>1926.1197404983575</v>
      </c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</row>
    <row r="18" spans="1:118" x14ac:dyDescent="0.2">
      <c r="B18" s="1"/>
      <c r="C18" s="77"/>
      <c r="D18" s="101" t="s">
        <v>44</v>
      </c>
      <c r="E18" s="77"/>
      <c r="F18" s="102"/>
      <c r="G18" s="53" t="s">
        <v>162</v>
      </c>
      <c r="H18" s="257">
        <v>1520.4084670825948</v>
      </c>
      <c r="I18" s="258">
        <v>1609.1743266745846</v>
      </c>
      <c r="J18" s="258">
        <v>1701.9558342834534</v>
      </c>
      <c r="K18" s="258">
        <v>1795.9269129316972</v>
      </c>
      <c r="L18" s="259">
        <v>1875.2185811906763</v>
      </c>
      <c r="M18" s="270"/>
      <c r="N18" s="271"/>
      <c r="O18" s="271"/>
      <c r="P18" s="272"/>
      <c r="Q18" s="273"/>
      <c r="R18" s="273"/>
      <c r="S18" s="273"/>
      <c r="T18" s="273"/>
      <c r="U18" s="270"/>
      <c r="V18" s="271"/>
      <c r="W18" s="271"/>
      <c r="X18" s="272"/>
      <c r="Y18" s="271"/>
      <c r="Z18" s="271"/>
      <c r="AA18" s="271"/>
      <c r="AB18" s="274"/>
    </row>
    <row r="19" spans="1:118" ht="16.5" x14ac:dyDescent="0.2">
      <c r="B19" s="1"/>
      <c r="C19" s="77"/>
      <c r="D19" s="101" t="s">
        <v>193</v>
      </c>
      <c r="E19" s="77"/>
      <c r="F19" s="102"/>
      <c r="G19" s="53" t="s">
        <v>162</v>
      </c>
      <c r="H19" s="257">
        <v>1651.2761095067851</v>
      </c>
      <c r="I19" s="258">
        <v>1739.0623246444929</v>
      </c>
      <c r="J19" s="258">
        <v>1819.8587777256673</v>
      </c>
      <c r="K19" s="258">
        <v>1897.2435017533769</v>
      </c>
      <c r="L19" s="259">
        <v>1965.2113402569476</v>
      </c>
      <c r="M19" s="270"/>
      <c r="N19" s="271"/>
      <c r="O19" s="271"/>
      <c r="P19" s="272"/>
      <c r="Q19" s="273"/>
      <c r="R19" s="273"/>
      <c r="S19" s="273"/>
      <c r="T19" s="273"/>
      <c r="U19" s="270"/>
      <c r="V19" s="271"/>
      <c r="W19" s="271"/>
      <c r="X19" s="272"/>
      <c r="Y19" s="271"/>
      <c r="Z19" s="271"/>
      <c r="AA19" s="271"/>
      <c r="AB19" s="274"/>
    </row>
    <row r="20" spans="1:118" x14ac:dyDescent="0.2">
      <c r="B20" s="1"/>
      <c r="C20" s="77" t="s">
        <v>43</v>
      </c>
      <c r="D20" s="77"/>
      <c r="E20" s="77"/>
      <c r="F20" s="102"/>
      <c r="G20" s="53" t="s">
        <v>162</v>
      </c>
      <c r="H20" s="234">
        <v>1021.5600173383285</v>
      </c>
      <c r="I20" s="235">
        <v>1050.4755967670819</v>
      </c>
      <c r="J20" s="235">
        <v>1054.7561173559916</v>
      </c>
      <c r="K20" s="235">
        <v>1071.4515588032409</v>
      </c>
      <c r="L20" s="236">
        <v>1087.5654540948826</v>
      </c>
      <c r="M20" s="270"/>
      <c r="N20" s="271"/>
      <c r="O20" s="271"/>
      <c r="P20" s="272"/>
      <c r="Q20" s="273"/>
      <c r="R20" s="273"/>
      <c r="S20" s="273"/>
      <c r="T20" s="273"/>
      <c r="U20" s="270"/>
      <c r="V20" s="271"/>
      <c r="W20" s="271"/>
      <c r="X20" s="272"/>
      <c r="Y20" s="271"/>
      <c r="Z20" s="271"/>
      <c r="AA20" s="271"/>
      <c r="AB20" s="274"/>
    </row>
    <row r="21" spans="1:118" ht="16.5" x14ac:dyDescent="0.2">
      <c r="B21" s="1"/>
      <c r="C21" s="77" t="s">
        <v>179</v>
      </c>
      <c r="D21" s="77"/>
      <c r="E21" s="77"/>
      <c r="F21" s="102"/>
      <c r="G21" s="53" t="s">
        <v>163</v>
      </c>
      <c r="H21" s="148">
        <v>41721.038693408285</v>
      </c>
      <c r="I21" s="145">
        <v>42652.092162525165</v>
      </c>
      <c r="J21" s="145">
        <v>43519.49222803818</v>
      </c>
      <c r="K21" s="145">
        <v>44273.589844501977</v>
      </c>
      <c r="L21" s="146">
        <v>45275.566837385195</v>
      </c>
      <c r="M21" s="182">
        <v>10609.815509970036</v>
      </c>
      <c r="N21" s="145">
        <v>10633.904451454651</v>
      </c>
      <c r="O21" s="145">
        <v>10661.734281495124</v>
      </c>
      <c r="P21" s="146">
        <v>10746.606094937664</v>
      </c>
      <c r="Q21" s="145">
        <v>10800.184240375984</v>
      </c>
      <c r="R21" s="145">
        <v>10851.312851592997</v>
      </c>
      <c r="S21" s="145">
        <v>10911.274973417083</v>
      </c>
      <c r="T21" s="145">
        <v>10956.615941968492</v>
      </c>
      <c r="U21" s="182">
        <v>11004.847119728798</v>
      </c>
      <c r="V21" s="145">
        <v>11052.536950854479</v>
      </c>
      <c r="W21" s="145">
        <v>11089.784013976929</v>
      </c>
      <c r="X21" s="146">
        <v>11126.432060198522</v>
      </c>
      <c r="Y21" s="145">
        <v>11199.658084849003</v>
      </c>
      <c r="Z21" s="145">
        <v>11272.253718972201</v>
      </c>
      <c r="AA21" s="145">
        <v>11359.657957920233</v>
      </c>
      <c r="AB21" s="147">
        <v>11443.867710243325</v>
      </c>
    </row>
    <row r="22" spans="1:118" x14ac:dyDescent="0.2">
      <c r="B22" s="1"/>
      <c r="C22" s="77" t="s">
        <v>72</v>
      </c>
      <c r="D22" s="77"/>
      <c r="E22" s="77"/>
      <c r="F22" s="102"/>
      <c r="G22" s="53" t="s">
        <v>164</v>
      </c>
      <c r="H22" s="153">
        <v>41.839214661809557</v>
      </c>
      <c r="I22" s="154">
        <v>42.045635638848808</v>
      </c>
      <c r="J22" s="154">
        <v>42.213899355165744</v>
      </c>
      <c r="K22" s="154">
        <v>42.478980236549305</v>
      </c>
      <c r="L22" s="155">
        <v>42.421538810403234</v>
      </c>
      <c r="M22" s="180">
        <v>42.042489878694902</v>
      </c>
      <c r="N22" s="154">
        <v>42.210847535795807</v>
      </c>
      <c r="O22" s="154">
        <v>42.098560202406631</v>
      </c>
      <c r="P22" s="155">
        <v>41.830644938497883</v>
      </c>
      <c r="Q22" s="154">
        <v>42.088714287193298</v>
      </c>
      <c r="R22" s="154">
        <v>42.182478941140403</v>
      </c>
      <c r="S22" s="154">
        <v>42.241377868831066</v>
      </c>
      <c r="T22" s="154">
        <v>42.343026323498201</v>
      </c>
      <c r="U22" s="180">
        <v>42.393924572732097</v>
      </c>
      <c r="V22" s="154">
        <v>42.438695013505956</v>
      </c>
      <c r="W22" s="154">
        <v>42.504646879057937</v>
      </c>
      <c r="X22" s="155">
        <v>42.578654480901236</v>
      </c>
      <c r="Y22" s="154">
        <v>42.517967697363027</v>
      </c>
      <c r="Z22" s="154">
        <v>42.485787378773104</v>
      </c>
      <c r="AA22" s="154">
        <v>42.385550411640288</v>
      </c>
      <c r="AB22" s="161">
        <v>42.296849753836497</v>
      </c>
    </row>
    <row r="23" spans="1:118" ht="4.3499999999999996" customHeight="1" x14ac:dyDescent="0.2">
      <c r="B23" s="1"/>
      <c r="C23" s="77"/>
      <c r="D23" s="77"/>
      <c r="E23" s="77"/>
      <c r="F23" s="102"/>
      <c r="G23" s="53"/>
      <c r="H23" s="163"/>
      <c r="I23" s="77"/>
      <c r="J23" s="77"/>
      <c r="K23" s="77"/>
      <c r="L23" s="102"/>
      <c r="M23" s="179"/>
      <c r="N23" s="77"/>
      <c r="O23" s="77"/>
      <c r="P23" s="102"/>
      <c r="Q23" s="77"/>
      <c r="R23" s="77"/>
      <c r="S23" s="77"/>
      <c r="T23" s="77"/>
      <c r="U23" s="179"/>
      <c r="V23" s="77"/>
      <c r="W23" s="77"/>
      <c r="X23" s="102"/>
      <c r="Y23" s="77"/>
      <c r="Z23" s="77"/>
      <c r="AA23" s="77"/>
      <c r="AB23" s="2"/>
    </row>
    <row r="24" spans="1:118" x14ac:dyDescent="0.2">
      <c r="B24" s="6" t="s">
        <v>24</v>
      </c>
      <c r="C24" s="77"/>
      <c r="D24" s="77"/>
      <c r="E24" s="77"/>
      <c r="F24" s="102"/>
      <c r="G24" s="53"/>
      <c r="H24" s="163"/>
      <c r="I24" s="77"/>
      <c r="J24" s="77"/>
      <c r="K24" s="77"/>
      <c r="L24" s="102"/>
      <c r="M24" s="179"/>
      <c r="N24" s="77"/>
      <c r="O24" s="77"/>
      <c r="P24" s="102"/>
      <c r="Q24" s="77"/>
      <c r="R24" s="77"/>
      <c r="S24" s="77"/>
      <c r="T24" s="77"/>
      <c r="U24" s="179"/>
      <c r="V24" s="77"/>
      <c r="W24" s="77"/>
      <c r="X24" s="102"/>
      <c r="Y24" s="77"/>
      <c r="Z24" s="77"/>
      <c r="AA24" s="77"/>
      <c r="AB24" s="2"/>
    </row>
    <row r="25" spans="1:118" x14ac:dyDescent="0.2">
      <c r="B25" s="1"/>
      <c r="C25" s="77" t="s">
        <v>76</v>
      </c>
      <c r="D25" s="77"/>
      <c r="E25" s="77"/>
      <c r="F25" s="102"/>
      <c r="G25" s="53" t="s">
        <v>161</v>
      </c>
      <c r="H25" s="123">
        <v>3659.7195821334858</v>
      </c>
      <c r="I25" s="124">
        <v>3654.6509997161811</v>
      </c>
      <c r="J25" s="124">
        <v>3648.1921494272997</v>
      </c>
      <c r="K25" s="124">
        <v>3624.402101012774</v>
      </c>
      <c r="L25" s="174">
        <v>3595.1746889668611</v>
      </c>
      <c r="M25" s="175">
        <v>3656.7829161340305</v>
      </c>
      <c r="N25" s="124">
        <v>3655.1038295635208</v>
      </c>
      <c r="O25" s="124">
        <v>3653.9659564309263</v>
      </c>
      <c r="P25" s="174">
        <v>3652.7512967362468</v>
      </c>
      <c r="Q25" s="124">
        <v>3652.320850479472</v>
      </c>
      <c r="R25" s="124">
        <v>3651.2212915558939</v>
      </c>
      <c r="S25" s="124">
        <v>3647.2836199655135</v>
      </c>
      <c r="T25" s="124">
        <v>3641.9428357083202</v>
      </c>
      <c r="U25" s="175">
        <v>3636.3979387843242</v>
      </c>
      <c r="V25" s="124">
        <v>3630.724944906111</v>
      </c>
      <c r="W25" s="124">
        <v>3621.0858540736622</v>
      </c>
      <c r="X25" s="174">
        <v>3609.3996662869977</v>
      </c>
      <c r="Y25" s="124">
        <v>3603.3423815461051</v>
      </c>
      <c r="Z25" s="124">
        <v>3597.6523906180569</v>
      </c>
      <c r="AA25" s="124">
        <v>3592.329693502832</v>
      </c>
      <c r="AB25" s="125">
        <v>3587.3742902004506</v>
      </c>
    </row>
    <row r="26" spans="1:118" x14ac:dyDescent="0.2">
      <c r="B26" s="1"/>
      <c r="C26" s="77" t="s">
        <v>25</v>
      </c>
      <c r="D26" s="77"/>
      <c r="E26" s="77"/>
      <c r="F26" s="102"/>
      <c r="G26" s="53" t="s">
        <v>161</v>
      </c>
      <c r="H26" s="123">
        <v>2771.8597499999992</v>
      </c>
      <c r="I26" s="124">
        <v>2766.7668152102538</v>
      </c>
      <c r="J26" s="124">
        <v>2757.9122145793053</v>
      </c>
      <c r="K26" s="124">
        <v>2752.3532777185483</v>
      </c>
      <c r="L26" s="174">
        <v>2743.4000010672685</v>
      </c>
      <c r="M26" s="175">
        <v>2776.124663084222</v>
      </c>
      <c r="N26" s="124">
        <v>2767.5337534781534</v>
      </c>
      <c r="O26" s="124">
        <v>2762.9720931617171</v>
      </c>
      <c r="P26" s="174">
        <v>2760.4367511169212</v>
      </c>
      <c r="Q26" s="124">
        <v>2758.6216465003477</v>
      </c>
      <c r="R26" s="124">
        <v>2758.4929427590027</v>
      </c>
      <c r="S26" s="124">
        <v>2757.6425512542623</v>
      </c>
      <c r="T26" s="124">
        <v>2756.8917178036077</v>
      </c>
      <c r="U26" s="175">
        <v>2755.1009773078736</v>
      </c>
      <c r="V26" s="124">
        <v>2753.28557618282</v>
      </c>
      <c r="W26" s="124">
        <v>2751.4455644786026</v>
      </c>
      <c r="X26" s="174">
        <v>2749.5809929048983</v>
      </c>
      <c r="Y26" s="124">
        <v>2747.1063700112832</v>
      </c>
      <c r="Z26" s="124">
        <v>2744.6339742782739</v>
      </c>
      <c r="AA26" s="124">
        <v>2742.1638037014231</v>
      </c>
      <c r="AB26" s="125">
        <v>2739.6958562780924</v>
      </c>
    </row>
    <row r="27" spans="1:118" ht="16.5" x14ac:dyDescent="0.2">
      <c r="B27" s="1"/>
      <c r="C27" s="77" t="s">
        <v>194</v>
      </c>
      <c r="D27" s="77"/>
      <c r="E27" s="77"/>
      <c r="F27" s="102"/>
      <c r="G27" s="53" t="s">
        <v>147</v>
      </c>
      <c r="H27" s="153">
        <v>75.739697828476096</v>
      </c>
      <c r="I27" s="154">
        <v>75.705310412022655</v>
      </c>
      <c r="J27" s="154">
        <v>75.596754571099396</v>
      </c>
      <c r="K27" s="154">
        <v>75.939960819759506</v>
      </c>
      <c r="L27" s="155">
        <v>76.307917979097667</v>
      </c>
      <c r="M27" s="180">
        <v>75.917130624181425</v>
      </c>
      <c r="N27" s="154">
        <v>75.71696680935716</v>
      </c>
      <c r="O27" s="154">
        <v>75.61570430887366</v>
      </c>
      <c r="P27" s="155">
        <v>75.571439905678375</v>
      </c>
      <c r="Q27" s="154">
        <v>75.530649125150092</v>
      </c>
      <c r="R27" s="154">
        <v>75.54987009794543</v>
      </c>
      <c r="S27" s="154">
        <v>75.608119318133461</v>
      </c>
      <c r="T27" s="154">
        <v>75.698379743168616</v>
      </c>
      <c r="U27" s="180">
        <v>75.764562176298156</v>
      </c>
      <c r="V27" s="154">
        <v>75.832942951122376</v>
      </c>
      <c r="W27" s="154">
        <v>75.983991414709791</v>
      </c>
      <c r="X27" s="155">
        <v>76.178346736907699</v>
      </c>
      <c r="Y27" s="154">
        <v>76.237728173712114</v>
      </c>
      <c r="Z27" s="154">
        <v>76.289582101809472</v>
      </c>
      <c r="AA27" s="154">
        <v>76.333856791066879</v>
      </c>
      <c r="AB27" s="161">
        <v>76.370504849802188</v>
      </c>
    </row>
    <row r="28" spans="1:118" ht="17.25" thickBot="1" x14ac:dyDescent="0.25">
      <c r="B28" s="73"/>
      <c r="C28" s="104" t="s">
        <v>195</v>
      </c>
      <c r="D28" s="104"/>
      <c r="E28" s="104"/>
      <c r="F28" s="105"/>
      <c r="G28" s="106" t="s">
        <v>147</v>
      </c>
      <c r="H28" s="166">
        <v>6.2275713964867014</v>
      </c>
      <c r="I28" s="167">
        <v>6.1302838923052256</v>
      </c>
      <c r="J28" s="167">
        <v>6.08629809468869</v>
      </c>
      <c r="K28" s="167">
        <v>6.0590398798251375</v>
      </c>
      <c r="L28" s="168">
        <v>6.0387360651532713</v>
      </c>
      <c r="M28" s="186">
        <v>6.1555059285796094</v>
      </c>
      <c r="N28" s="167">
        <v>6.1365148614352796</v>
      </c>
      <c r="O28" s="167">
        <v>6.1209421863769302</v>
      </c>
      <c r="P28" s="168">
        <v>6.1081725928290833</v>
      </c>
      <c r="Q28" s="167">
        <v>6.0977015261198479</v>
      </c>
      <c r="R28" s="167">
        <v>6.0891152514182751</v>
      </c>
      <c r="S28" s="167">
        <v>6.0820745061629866</v>
      </c>
      <c r="T28" s="167">
        <v>6.0763010950536493</v>
      </c>
      <c r="U28" s="186">
        <v>6.0686709855482839</v>
      </c>
      <c r="V28" s="167">
        <v>6.0618038869934558</v>
      </c>
      <c r="W28" s="167">
        <v>6.0556234982941106</v>
      </c>
      <c r="X28" s="168">
        <v>6.0500611484646996</v>
      </c>
      <c r="Y28" s="167">
        <v>6.0450550336182287</v>
      </c>
      <c r="Z28" s="167">
        <v>6.0405495302564063</v>
      </c>
      <c r="AA28" s="167">
        <v>6.0364945772307648</v>
      </c>
      <c r="AB28" s="187">
        <v>6.0328451195076882</v>
      </c>
    </row>
    <row r="29" spans="1:118" ht="15" thickBot="1" x14ac:dyDescent="0.25"/>
    <row r="30" spans="1:118" ht="30" customHeight="1" x14ac:dyDescent="0.2">
      <c r="B30" s="79" t="str">
        <f>" "&amp;Súhrn!$H$3&amp;" - trh práce [zmena oproti predchádzajúcemu obdobiu]"</f>
        <v xml:space="preserve"> Zimná strednodobá predikcia (P4Q-2024) - trh práce [zmena oproti predchádzajúcemu obdobiu]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1"/>
    </row>
    <row r="31" spans="1:118" x14ac:dyDescent="0.2">
      <c r="B31" s="313" t="s">
        <v>27</v>
      </c>
      <c r="C31" s="314"/>
      <c r="D31" s="314"/>
      <c r="E31" s="314"/>
      <c r="F31" s="315"/>
      <c r="G31" s="316" t="s">
        <v>62</v>
      </c>
      <c r="H31" s="128" t="str">
        <f t="shared" ref="H31:L31" si="0">H$3</f>
        <v>Skutočnosť</v>
      </c>
      <c r="I31" s="319">
        <f t="shared" si="0"/>
        <v>2024</v>
      </c>
      <c r="J31" s="319">
        <f t="shared" si="0"/>
        <v>2025</v>
      </c>
      <c r="K31" s="319">
        <f t="shared" si="0"/>
        <v>2026</v>
      </c>
      <c r="L31" s="320">
        <f t="shared" si="0"/>
        <v>2027</v>
      </c>
      <c r="M31" s="301">
        <f>M$3</f>
        <v>2024</v>
      </c>
      <c r="N31" s="302"/>
      <c r="O31" s="302"/>
      <c r="P31" s="304"/>
      <c r="Q31" s="301">
        <f>Q$3</f>
        <v>2025</v>
      </c>
      <c r="R31" s="302"/>
      <c r="S31" s="302"/>
      <c r="T31" s="304"/>
      <c r="U31" s="301">
        <f>U$3</f>
        <v>2026</v>
      </c>
      <c r="V31" s="302"/>
      <c r="W31" s="302"/>
      <c r="X31" s="304"/>
      <c r="Y31" s="301">
        <f>Y$3</f>
        <v>2027</v>
      </c>
      <c r="Z31" s="302"/>
      <c r="AA31" s="302"/>
      <c r="AB31" s="303"/>
    </row>
    <row r="32" spans="1:118" x14ac:dyDescent="0.2">
      <c r="B32" s="308"/>
      <c r="C32" s="309"/>
      <c r="D32" s="309"/>
      <c r="E32" s="309"/>
      <c r="F32" s="310"/>
      <c r="G32" s="312"/>
      <c r="H32" s="129">
        <f>$H$4</f>
        <v>2023</v>
      </c>
      <c r="I32" s="318"/>
      <c r="J32" s="318"/>
      <c r="K32" s="318"/>
      <c r="L32" s="321"/>
      <c r="M32" s="132" t="s">
        <v>3</v>
      </c>
      <c r="N32" s="130" t="s">
        <v>4</v>
      </c>
      <c r="O32" s="130" t="s">
        <v>5</v>
      </c>
      <c r="P32" s="225" t="s">
        <v>6</v>
      </c>
      <c r="Q32" s="132" t="s">
        <v>3</v>
      </c>
      <c r="R32" s="130" t="s">
        <v>4</v>
      </c>
      <c r="S32" s="130" t="s">
        <v>5</v>
      </c>
      <c r="T32" s="225" t="s">
        <v>6</v>
      </c>
      <c r="U32" s="132" t="s">
        <v>3</v>
      </c>
      <c r="V32" s="130" t="s">
        <v>4</v>
      </c>
      <c r="W32" s="130" t="s">
        <v>5</v>
      </c>
      <c r="X32" s="225" t="s">
        <v>6</v>
      </c>
      <c r="Y32" s="130" t="s">
        <v>3</v>
      </c>
      <c r="Z32" s="130" t="s">
        <v>4</v>
      </c>
      <c r="AA32" s="130" t="s">
        <v>5</v>
      </c>
      <c r="AB32" s="188" t="s">
        <v>6</v>
      </c>
    </row>
    <row r="33" spans="2:28" ht="3.75" customHeight="1" x14ac:dyDescent="0.2">
      <c r="B33" s="6"/>
      <c r="C33" s="7"/>
      <c r="D33" s="7"/>
      <c r="E33" s="7"/>
      <c r="F33" s="134"/>
      <c r="G33" s="135"/>
      <c r="H33" s="89"/>
      <c r="I33" s="90"/>
      <c r="J33" s="267"/>
      <c r="K33" s="275"/>
      <c r="L33" s="136"/>
      <c r="M33" s="173"/>
      <c r="N33" s="137"/>
      <c r="O33" s="137"/>
      <c r="P33" s="138"/>
      <c r="Q33" s="137"/>
      <c r="R33" s="137"/>
      <c r="S33" s="137"/>
      <c r="T33" s="137"/>
      <c r="U33" s="173"/>
      <c r="V33" s="137"/>
      <c r="W33" s="137"/>
      <c r="X33" s="138"/>
      <c r="Y33" s="137"/>
      <c r="Z33" s="137"/>
      <c r="AA33" s="137"/>
      <c r="AB33" s="139"/>
    </row>
    <row r="34" spans="2:28" x14ac:dyDescent="0.2">
      <c r="B34" s="6" t="s">
        <v>23</v>
      </c>
      <c r="C34" s="7"/>
      <c r="D34" s="7"/>
      <c r="E34" s="7"/>
      <c r="F34" s="87"/>
      <c r="G34" s="88"/>
      <c r="H34" s="89"/>
      <c r="I34" s="90"/>
      <c r="J34" s="267"/>
      <c r="K34" s="275"/>
      <c r="L34" s="136"/>
      <c r="M34" s="173"/>
      <c r="N34" s="137"/>
      <c r="O34" s="137"/>
      <c r="P34" s="138"/>
      <c r="Q34" s="137"/>
      <c r="R34" s="137"/>
      <c r="S34" s="137"/>
      <c r="T34" s="137"/>
      <c r="U34" s="173"/>
      <c r="V34" s="137"/>
      <c r="W34" s="137"/>
      <c r="X34" s="138"/>
      <c r="Y34" s="137"/>
      <c r="Z34" s="137"/>
      <c r="AA34" s="137"/>
      <c r="AB34" s="139"/>
    </row>
    <row r="35" spans="2:28" x14ac:dyDescent="0.2">
      <c r="B35" s="6"/>
      <c r="C35" s="95" t="s">
        <v>10</v>
      </c>
      <c r="D35" s="7"/>
      <c r="E35" s="7"/>
      <c r="F35" s="87"/>
      <c r="G35" s="53" t="s">
        <v>159</v>
      </c>
      <c r="H35" s="25">
        <v>0.27854028575819711</v>
      </c>
      <c r="I35" s="26">
        <v>-0.11034624469358789</v>
      </c>
      <c r="J35" s="26">
        <v>6.9527985079844257E-2</v>
      </c>
      <c r="K35" s="26">
        <v>2.9310035028174752E-2</v>
      </c>
      <c r="L35" s="160">
        <v>8.0152432513088456E-2</v>
      </c>
      <c r="M35" s="180">
        <v>-0.19251025071915251</v>
      </c>
      <c r="N35" s="154">
        <v>2.3904477543169378E-2</v>
      </c>
      <c r="O35" s="154">
        <v>4.705712010424179E-2</v>
      </c>
      <c r="P35" s="155">
        <v>-2.3458551102649494E-2</v>
      </c>
      <c r="Q35" s="154">
        <v>-6.1900138086485867E-3</v>
      </c>
      <c r="R35" s="154">
        <v>4.80625203163072E-2</v>
      </c>
      <c r="S35" s="154">
        <v>4.2482369243572293E-2</v>
      </c>
      <c r="T35" s="154">
        <v>2.6044973689010931E-2</v>
      </c>
      <c r="U35" s="180">
        <v>-9.4333627276341758E-3</v>
      </c>
      <c r="V35" s="154">
        <v>-1.7528082594921557E-2</v>
      </c>
      <c r="W35" s="154">
        <v>-7.8963857975367091E-3</v>
      </c>
      <c r="X35" s="155">
        <v>1.2256162248220903E-2</v>
      </c>
      <c r="Y35" s="154">
        <v>3.372610808641241E-2</v>
      </c>
      <c r="Z35" s="154">
        <v>2.6802715782324071E-2</v>
      </c>
      <c r="AA35" s="154">
        <v>3.5345609472429373E-2</v>
      </c>
      <c r="AB35" s="161">
        <v>3.1061963247097424E-2</v>
      </c>
    </row>
    <row r="36" spans="2:28" ht="4.3499999999999996" customHeight="1" x14ac:dyDescent="0.2">
      <c r="B36" s="1"/>
      <c r="C36" s="77"/>
      <c r="D36" s="101"/>
      <c r="E36" s="77"/>
      <c r="F36" s="102"/>
      <c r="G36" s="53"/>
      <c r="H36" s="163"/>
      <c r="I36" s="77"/>
      <c r="J36" s="77"/>
      <c r="K36" s="77"/>
      <c r="L36" s="102"/>
      <c r="M36" s="179"/>
      <c r="N36" s="77"/>
      <c r="O36" s="77"/>
      <c r="P36" s="102"/>
      <c r="Q36" s="77"/>
      <c r="R36" s="77"/>
      <c r="S36" s="77"/>
      <c r="T36" s="77"/>
      <c r="U36" s="179"/>
      <c r="V36" s="77"/>
      <c r="W36" s="77"/>
      <c r="X36" s="102"/>
      <c r="Y36" s="77"/>
      <c r="Z36" s="77"/>
      <c r="AA36" s="77"/>
      <c r="AB36" s="2"/>
    </row>
    <row r="37" spans="2:28" x14ac:dyDescent="0.2">
      <c r="B37" s="1"/>
      <c r="C37" s="77"/>
      <c r="D37" s="101" t="s">
        <v>40</v>
      </c>
      <c r="E37" s="77"/>
      <c r="F37" s="102"/>
      <c r="G37" s="53" t="s">
        <v>159</v>
      </c>
      <c r="H37" s="153">
        <v>0.11344498727325458</v>
      </c>
      <c r="I37" s="154">
        <v>-0.30711763377429691</v>
      </c>
      <c r="J37" s="154">
        <v>6.21659461397428E-3</v>
      </c>
      <c r="K37" s="154">
        <v>2.9310035028174752E-2</v>
      </c>
      <c r="L37" s="155">
        <v>8.0152432513088456E-2</v>
      </c>
      <c r="M37" s="218"/>
      <c r="N37" s="216"/>
      <c r="O37" s="216"/>
      <c r="P37" s="217"/>
      <c r="Q37" s="216"/>
      <c r="R37" s="216"/>
      <c r="S37" s="216"/>
      <c r="T37" s="216"/>
      <c r="U37" s="218"/>
      <c r="V37" s="216"/>
      <c r="W37" s="216"/>
      <c r="X37" s="217"/>
      <c r="Y37" s="216"/>
      <c r="Z37" s="216"/>
      <c r="AA37" s="216"/>
      <c r="AB37" s="219"/>
    </row>
    <row r="38" spans="2:28" x14ac:dyDescent="0.2">
      <c r="B38" s="1"/>
      <c r="C38" s="77"/>
      <c r="D38" s="101" t="s">
        <v>41</v>
      </c>
      <c r="E38" s="77"/>
      <c r="F38" s="102"/>
      <c r="G38" s="53" t="s">
        <v>159</v>
      </c>
      <c r="H38" s="153">
        <v>1.2854427140454874</v>
      </c>
      <c r="I38" s="154">
        <v>1.0758594626068714</v>
      </c>
      <c r="J38" s="154">
        <v>0.44596872583517211</v>
      </c>
      <c r="K38" s="154">
        <v>2.9310035028203174E-2</v>
      </c>
      <c r="L38" s="155">
        <v>8.0152432513088456E-2</v>
      </c>
      <c r="M38" s="218"/>
      <c r="N38" s="216"/>
      <c r="O38" s="216"/>
      <c r="P38" s="217"/>
      <c r="Q38" s="216"/>
      <c r="R38" s="216"/>
      <c r="S38" s="216"/>
      <c r="T38" s="216"/>
      <c r="U38" s="218"/>
      <c r="V38" s="216"/>
      <c r="W38" s="216"/>
      <c r="X38" s="217"/>
      <c r="Y38" s="216"/>
      <c r="Z38" s="216"/>
      <c r="AA38" s="216"/>
      <c r="AB38" s="219"/>
    </row>
    <row r="39" spans="2:28" ht="4.3499999999999996" customHeight="1" x14ac:dyDescent="0.2">
      <c r="B39" s="1"/>
      <c r="C39" s="77"/>
      <c r="D39" s="77"/>
      <c r="E39" s="77"/>
      <c r="F39" s="102"/>
      <c r="G39" s="53"/>
      <c r="H39" s="163"/>
      <c r="I39" s="77"/>
      <c r="J39" s="77"/>
      <c r="K39" s="77"/>
      <c r="L39" s="102"/>
      <c r="M39" s="179"/>
      <c r="N39" s="77"/>
      <c r="O39" s="77"/>
      <c r="P39" s="102"/>
      <c r="Q39" s="77"/>
      <c r="R39" s="77"/>
      <c r="S39" s="77"/>
      <c r="T39" s="77"/>
      <c r="U39" s="179"/>
      <c r="V39" s="77"/>
      <c r="W39" s="77"/>
      <c r="X39" s="102"/>
      <c r="Y39" s="77"/>
      <c r="Z39" s="77"/>
      <c r="AA39" s="77"/>
      <c r="AB39" s="2"/>
    </row>
    <row r="40" spans="2:28" x14ac:dyDescent="0.2">
      <c r="B40" s="1"/>
      <c r="C40" s="77" t="s">
        <v>42</v>
      </c>
      <c r="D40" s="77"/>
      <c r="E40" s="77"/>
      <c r="F40" s="102"/>
      <c r="G40" s="53" t="s">
        <v>159</v>
      </c>
      <c r="H40" s="153">
        <v>-4.9917842786303481</v>
      </c>
      <c r="I40" s="154">
        <v>-8.8687707567265193</v>
      </c>
      <c r="J40" s="154">
        <v>1.7728573501668166</v>
      </c>
      <c r="K40" s="154">
        <v>5.5564703802788387</v>
      </c>
      <c r="L40" s="155">
        <v>-1.8680940573683955</v>
      </c>
      <c r="M40" s="180">
        <v>-2.0041395845283603</v>
      </c>
      <c r="N40" s="154">
        <v>-4.4804580001121934</v>
      </c>
      <c r="O40" s="154">
        <v>-0.38810059680346853</v>
      </c>
      <c r="P40" s="155">
        <v>-0.63133203986450326</v>
      </c>
      <c r="Q40" s="154">
        <v>-7.6590911044306154E-2</v>
      </c>
      <c r="R40" s="154">
        <v>3.0002177450582082</v>
      </c>
      <c r="S40" s="154">
        <v>1.9826631469399842</v>
      </c>
      <c r="T40" s="154">
        <v>1.7945467585719399</v>
      </c>
      <c r="U40" s="180">
        <v>1.2935475835588477</v>
      </c>
      <c r="V40" s="154">
        <v>1.054744214525499</v>
      </c>
      <c r="W40" s="154">
        <v>0.60101859943482339</v>
      </c>
      <c r="X40" s="155">
        <v>3.8668537519413348E-2</v>
      </c>
      <c r="Y40" s="154">
        <v>-0.85107381611202015</v>
      </c>
      <c r="Z40" s="154">
        <v>-0.92308466772983877</v>
      </c>
      <c r="AA40" s="154">
        <v>-1.2111374707748013</v>
      </c>
      <c r="AB40" s="161">
        <v>-1.2844758759634516</v>
      </c>
    </row>
    <row r="41" spans="2:28" x14ac:dyDescent="0.2">
      <c r="B41" s="1"/>
      <c r="C41" s="77" t="s">
        <v>8</v>
      </c>
      <c r="D41" s="77"/>
      <c r="E41" s="77"/>
      <c r="F41" s="102"/>
      <c r="G41" s="53" t="s">
        <v>165</v>
      </c>
      <c r="H41" s="153">
        <v>-0.30128057908007722</v>
      </c>
      <c r="I41" s="154">
        <v>-0.50850938312329008</v>
      </c>
      <c r="J41" s="154">
        <v>0.11221815542556898</v>
      </c>
      <c r="K41" s="154">
        <v>0.31413055207614032</v>
      </c>
      <c r="L41" s="155">
        <v>-8.9233017069364345E-2</v>
      </c>
      <c r="M41" s="180">
        <v>-0.11446511026526954</v>
      </c>
      <c r="N41" s="154">
        <v>-0.23089430147985521</v>
      </c>
      <c r="O41" s="154">
        <v>-1.1825450984375568E-2</v>
      </c>
      <c r="P41" s="155">
        <v>-2.8493106054881812E-2</v>
      </c>
      <c r="Q41" s="154">
        <v>-5.6901263937661484E-4</v>
      </c>
      <c r="R41" s="154">
        <v>0.15766733506310041</v>
      </c>
      <c r="S41" s="154">
        <v>0.1088518769849639</v>
      </c>
      <c r="T41" s="154">
        <v>0.10046743471380584</v>
      </c>
      <c r="U41" s="180">
        <v>7.6312902266144345E-2</v>
      </c>
      <c r="V41" s="154">
        <v>6.3807293127229187E-2</v>
      </c>
      <c r="W41" s="154">
        <v>3.8453013035293082E-2</v>
      </c>
      <c r="X41" s="155">
        <v>6.1693006132644557E-3</v>
      </c>
      <c r="Y41" s="154">
        <v>-4.4170781181612079E-2</v>
      </c>
      <c r="Z41" s="154">
        <v>-4.7981795671876715E-2</v>
      </c>
      <c r="AA41" s="154">
        <v>-6.4033868667591476E-2</v>
      </c>
      <c r="AB41" s="161">
        <v>-6.7457040237803301E-2</v>
      </c>
    </row>
    <row r="42" spans="2:28" ht="4.3499999999999996" customHeight="1" x14ac:dyDescent="0.2">
      <c r="B42" s="1"/>
      <c r="C42" s="77"/>
      <c r="D42" s="77"/>
      <c r="E42" s="77"/>
      <c r="F42" s="102"/>
      <c r="G42" s="53"/>
      <c r="H42" s="163"/>
      <c r="I42" s="77"/>
      <c r="J42" s="77"/>
      <c r="K42" s="77"/>
      <c r="L42" s="102"/>
      <c r="M42" s="179"/>
      <c r="N42" s="77"/>
      <c r="O42" s="77"/>
      <c r="P42" s="102"/>
      <c r="Q42" s="77"/>
      <c r="R42" s="77"/>
      <c r="S42" s="77"/>
      <c r="T42" s="77"/>
      <c r="U42" s="179"/>
      <c r="V42" s="77"/>
      <c r="W42" s="77"/>
      <c r="X42" s="102"/>
      <c r="Y42" s="77"/>
      <c r="Z42" s="77"/>
      <c r="AA42" s="77"/>
      <c r="AB42" s="2"/>
    </row>
    <row r="43" spans="2:28" x14ac:dyDescent="0.2">
      <c r="B43" s="6" t="s">
        <v>22</v>
      </c>
      <c r="C43" s="77"/>
      <c r="D43" s="77"/>
      <c r="E43" s="77"/>
      <c r="F43" s="102"/>
      <c r="G43" s="53"/>
      <c r="H43" s="163"/>
      <c r="I43" s="77"/>
      <c r="J43" s="77"/>
      <c r="K43" s="77"/>
      <c r="L43" s="102"/>
      <c r="M43" s="179"/>
      <c r="N43" s="77"/>
      <c r="O43" s="77"/>
      <c r="P43" s="102"/>
      <c r="Q43" s="77"/>
      <c r="R43" s="77"/>
      <c r="S43" s="77"/>
      <c r="T43" s="77"/>
      <c r="U43" s="179"/>
      <c r="V43" s="77"/>
      <c r="W43" s="77"/>
      <c r="X43" s="102"/>
      <c r="Y43" s="77"/>
      <c r="Z43" s="77"/>
      <c r="AA43" s="77"/>
      <c r="AB43" s="2"/>
    </row>
    <row r="44" spans="2:28" x14ac:dyDescent="0.2">
      <c r="B44" s="1"/>
      <c r="C44" s="77" t="s">
        <v>75</v>
      </c>
      <c r="D44" s="77"/>
      <c r="E44" s="77"/>
      <c r="F44" s="102"/>
      <c r="G44" s="53" t="s">
        <v>159</v>
      </c>
      <c r="H44" s="237">
        <v>9.8434247507323818</v>
      </c>
      <c r="I44" s="238">
        <v>6.7218980644003494</v>
      </c>
      <c r="J44" s="238">
        <v>5.5030023710063318</v>
      </c>
      <c r="K44" s="238">
        <v>5.1992962178142363</v>
      </c>
      <c r="L44" s="239">
        <v>4.2065417534162606</v>
      </c>
      <c r="M44" s="240">
        <v>1.4405020428770712</v>
      </c>
      <c r="N44" s="238">
        <v>1.2512701842895808</v>
      </c>
      <c r="O44" s="238">
        <v>0.18506492448044298</v>
      </c>
      <c r="P44" s="239">
        <v>1.3942427171453176</v>
      </c>
      <c r="Q44" s="238">
        <v>1.5223919846201426</v>
      </c>
      <c r="R44" s="238">
        <v>1.6964085666579791</v>
      </c>
      <c r="S44" s="238">
        <v>1.5633376554697662</v>
      </c>
      <c r="T44" s="238">
        <v>1.4343257743063305</v>
      </c>
      <c r="U44" s="240">
        <v>1.2114005183257746</v>
      </c>
      <c r="V44" s="238">
        <v>1.1423173101970718</v>
      </c>
      <c r="W44" s="238">
        <v>1.0205581984520222</v>
      </c>
      <c r="X44" s="239">
        <v>1.0039200651491171</v>
      </c>
      <c r="Y44" s="238">
        <v>1.0044110193450564</v>
      </c>
      <c r="Z44" s="238">
        <v>1.0964691628683028</v>
      </c>
      <c r="AA44" s="238">
        <v>1.018824249498465</v>
      </c>
      <c r="AB44" s="241">
        <v>1.0258438236047169</v>
      </c>
    </row>
    <row r="45" spans="2:28" ht="16.5" x14ac:dyDescent="0.2">
      <c r="B45" s="1"/>
      <c r="C45" s="50" t="s">
        <v>192</v>
      </c>
      <c r="D45" s="50"/>
      <c r="E45" s="50"/>
      <c r="F45" s="51"/>
      <c r="G45" s="53" t="s">
        <v>159</v>
      </c>
      <c r="H45" s="242">
        <v>9.6388835701444435</v>
      </c>
      <c r="I45" s="243">
        <v>5.7312433045372444</v>
      </c>
      <c r="J45" s="243">
        <v>5.4766173515920684</v>
      </c>
      <c r="K45" s="243">
        <v>5.1992962178141795</v>
      </c>
      <c r="L45" s="244">
        <v>4.2065417534162748</v>
      </c>
      <c r="M45" s="240">
        <v>0.84320211383435151</v>
      </c>
      <c r="N45" s="245">
        <v>1.1486190915809544</v>
      </c>
      <c r="O45" s="245">
        <v>0.18506492448044298</v>
      </c>
      <c r="P45" s="239">
        <v>1.3942427171453176</v>
      </c>
      <c r="Q45" s="238">
        <v>1.5223919846201426</v>
      </c>
      <c r="R45" s="238">
        <v>1.6964085666579791</v>
      </c>
      <c r="S45" s="238">
        <v>1.5633376554697662</v>
      </c>
      <c r="T45" s="238">
        <v>1.4343257743063305</v>
      </c>
      <c r="U45" s="240">
        <v>1.2114005183257746</v>
      </c>
      <c r="V45" s="245">
        <v>1.1423173101970718</v>
      </c>
      <c r="W45" s="245">
        <v>1.0205581984520222</v>
      </c>
      <c r="X45" s="239">
        <v>1.0039200651491171</v>
      </c>
      <c r="Y45" s="245">
        <v>1.0044110193450564</v>
      </c>
      <c r="Z45" s="245">
        <v>1.0964691628683028</v>
      </c>
      <c r="AA45" s="245">
        <v>1.018824249498465</v>
      </c>
      <c r="AB45" s="241">
        <v>1.0258438236047169</v>
      </c>
    </row>
    <row r="46" spans="2:28" x14ac:dyDescent="0.2">
      <c r="B46" s="1"/>
      <c r="C46" s="77"/>
      <c r="D46" s="101" t="s">
        <v>44</v>
      </c>
      <c r="E46" s="77"/>
      <c r="F46" s="102"/>
      <c r="G46" s="53" t="s">
        <v>159</v>
      </c>
      <c r="H46" s="260">
        <v>8.1493811723753851</v>
      </c>
      <c r="I46" s="261">
        <v>5.8382902696086916</v>
      </c>
      <c r="J46" s="261">
        <v>5.7657834872748168</v>
      </c>
      <c r="K46" s="261">
        <v>5.5213582371135317</v>
      </c>
      <c r="L46" s="262">
        <v>4.415083246875696</v>
      </c>
      <c r="M46" s="218"/>
      <c r="N46" s="269"/>
      <c r="O46" s="269"/>
      <c r="P46" s="217"/>
      <c r="Q46" s="216"/>
      <c r="R46" s="216"/>
      <c r="S46" s="216"/>
      <c r="T46" s="216"/>
      <c r="U46" s="218"/>
      <c r="V46" s="269"/>
      <c r="W46" s="269"/>
      <c r="X46" s="217"/>
      <c r="Y46" s="269"/>
      <c r="Z46" s="269"/>
      <c r="AA46" s="269"/>
      <c r="AB46" s="219"/>
    </row>
    <row r="47" spans="2:28" ht="16.5" x14ac:dyDescent="0.2">
      <c r="B47" s="1"/>
      <c r="C47" s="77"/>
      <c r="D47" s="101" t="s">
        <v>193</v>
      </c>
      <c r="E47" s="77"/>
      <c r="F47" s="102"/>
      <c r="G47" s="53" t="s">
        <v>159</v>
      </c>
      <c r="H47" s="260">
        <v>14.287713534480645</v>
      </c>
      <c r="I47" s="261">
        <v>5.3162650771910336</v>
      </c>
      <c r="J47" s="261">
        <v>4.6459780041345766</v>
      </c>
      <c r="K47" s="261">
        <v>4.2522378645456911</v>
      </c>
      <c r="L47" s="262">
        <v>3.5824520384840923</v>
      </c>
      <c r="M47" s="218"/>
      <c r="N47" s="269"/>
      <c r="O47" s="269"/>
      <c r="P47" s="217"/>
      <c r="Q47" s="216"/>
      <c r="R47" s="216"/>
      <c r="S47" s="216"/>
      <c r="T47" s="216"/>
      <c r="U47" s="218"/>
      <c r="V47" s="269"/>
      <c r="W47" s="269"/>
      <c r="X47" s="217"/>
      <c r="Y47" s="269"/>
      <c r="Z47" s="269"/>
      <c r="AA47" s="269"/>
      <c r="AB47" s="219"/>
    </row>
    <row r="48" spans="2:28" s="66" customFormat="1" x14ac:dyDescent="0.2">
      <c r="B48" s="49"/>
      <c r="C48" s="50" t="s">
        <v>43</v>
      </c>
      <c r="D48" s="50"/>
      <c r="E48" s="50"/>
      <c r="F48" s="51"/>
      <c r="G48" s="52" t="s">
        <v>159</v>
      </c>
      <c r="H48" s="246">
        <v>-0.74053511108701287</v>
      </c>
      <c r="I48" s="247">
        <v>2.8305316318166831</v>
      </c>
      <c r="J48" s="247">
        <v>0.40748405789561559</v>
      </c>
      <c r="K48" s="247">
        <v>1.5828722083262932</v>
      </c>
      <c r="L48" s="248">
        <v>1.503931293883241</v>
      </c>
      <c r="M48" s="240">
        <v>0.20831479421745769</v>
      </c>
      <c r="N48" s="245">
        <v>0.67507713155173121</v>
      </c>
      <c r="O48" s="245">
        <v>-0.70159752363764483</v>
      </c>
      <c r="P48" s="239">
        <v>0.21119214947533749</v>
      </c>
      <c r="Q48" s="238">
        <v>-0.6684085827127717</v>
      </c>
      <c r="R48" s="238">
        <v>0.84879944403309082</v>
      </c>
      <c r="S48" s="238">
        <v>0.57496903119297826</v>
      </c>
      <c r="T48" s="238">
        <v>0.69001108278953893</v>
      </c>
      <c r="U48" s="240">
        <v>-0.10092450841749212</v>
      </c>
      <c r="V48" s="245">
        <v>0.51705974086900142</v>
      </c>
      <c r="W48" s="245">
        <v>0.28632489330888689</v>
      </c>
      <c r="X48" s="239">
        <v>0.53723714442328685</v>
      </c>
      <c r="Y48" s="245">
        <v>0.13401756516549312</v>
      </c>
      <c r="Z48" s="245">
        <v>0.56829249495868339</v>
      </c>
      <c r="AA48" s="245">
        <v>0.25616562712660595</v>
      </c>
      <c r="AB48" s="241">
        <v>0.53008924702709237</v>
      </c>
    </row>
    <row r="49" spans="2:28" ht="16.5" x14ac:dyDescent="0.2">
      <c r="B49" s="1"/>
      <c r="C49" s="77" t="s">
        <v>179</v>
      </c>
      <c r="D49" s="77"/>
      <c r="E49" s="77"/>
      <c r="F49" s="102"/>
      <c r="G49" s="53" t="s">
        <v>159</v>
      </c>
      <c r="H49" s="153">
        <v>1.0967425121309446</v>
      </c>
      <c r="I49" s="154">
        <v>2.2316162259497645</v>
      </c>
      <c r="J49" s="154">
        <v>2.0336635825689342</v>
      </c>
      <c r="K49" s="154">
        <v>1.7327812845618666</v>
      </c>
      <c r="L49" s="155">
        <v>2.2631482931525682</v>
      </c>
      <c r="M49" s="180">
        <v>0.84979808568716919</v>
      </c>
      <c r="N49" s="154">
        <v>0.22704392420376962</v>
      </c>
      <c r="O49" s="154">
        <v>0.26170848315894091</v>
      </c>
      <c r="P49" s="155">
        <v>0.79604134938765014</v>
      </c>
      <c r="Q49" s="154">
        <v>0.4985587539452041</v>
      </c>
      <c r="R49" s="154">
        <v>0.47340499086922705</v>
      </c>
      <c r="S49" s="154">
        <v>0.55257942190178255</v>
      </c>
      <c r="T49" s="154">
        <v>0.41554235102563553</v>
      </c>
      <c r="U49" s="180">
        <v>0.44020140904601135</v>
      </c>
      <c r="V49" s="154">
        <v>0.43335296353355091</v>
      </c>
      <c r="W49" s="154">
        <v>0.33700012303121696</v>
      </c>
      <c r="X49" s="155">
        <v>0.33046672663239463</v>
      </c>
      <c r="Y49" s="154">
        <v>0.65812674048875408</v>
      </c>
      <c r="Z49" s="154">
        <v>0.64819509286095922</v>
      </c>
      <c r="AA49" s="154">
        <v>0.77539275753635195</v>
      </c>
      <c r="AB49" s="161">
        <v>0.74130535122651509</v>
      </c>
    </row>
    <row r="50" spans="2:28" ht="4.3499999999999996" customHeight="1" x14ac:dyDescent="0.2">
      <c r="B50" s="1"/>
      <c r="C50" s="77"/>
      <c r="D50" s="77"/>
      <c r="E50" s="77"/>
      <c r="F50" s="102"/>
      <c r="G50" s="53"/>
      <c r="H50" s="163"/>
      <c r="I50" s="77"/>
      <c r="J50" s="77"/>
      <c r="K50" s="77"/>
      <c r="L50" s="102"/>
      <c r="M50" s="179"/>
      <c r="N50" s="77"/>
      <c r="O50" s="77"/>
      <c r="P50" s="102"/>
      <c r="Q50" s="77"/>
      <c r="R50" s="77"/>
      <c r="S50" s="77"/>
      <c r="T50" s="77"/>
      <c r="U50" s="179"/>
      <c r="V50" s="77"/>
      <c r="W50" s="77"/>
      <c r="X50" s="102"/>
      <c r="Y50" s="77"/>
      <c r="Z50" s="77"/>
      <c r="AA50" s="77"/>
      <c r="AB50" s="2"/>
    </row>
    <row r="51" spans="2:28" x14ac:dyDescent="0.2">
      <c r="B51" s="6" t="s">
        <v>24</v>
      </c>
      <c r="C51" s="77"/>
      <c r="D51" s="77"/>
      <c r="E51" s="77"/>
      <c r="F51" s="102"/>
      <c r="G51" s="53"/>
      <c r="H51" s="163"/>
      <c r="I51" s="179"/>
      <c r="J51" s="77"/>
      <c r="K51" s="77"/>
      <c r="L51" s="102"/>
      <c r="M51" s="179"/>
      <c r="N51" s="77"/>
      <c r="O51" s="77"/>
      <c r="P51" s="102"/>
      <c r="Q51" s="77"/>
      <c r="R51" s="77"/>
      <c r="S51" s="77"/>
      <c r="T51" s="77"/>
      <c r="U51" s="179"/>
      <c r="V51" s="77"/>
      <c r="W51" s="77"/>
      <c r="X51" s="102"/>
      <c r="Y51" s="77"/>
      <c r="Z51" s="77"/>
      <c r="AA51" s="77"/>
      <c r="AB51" s="2"/>
    </row>
    <row r="52" spans="2:28" x14ac:dyDescent="0.2">
      <c r="B52" s="1"/>
      <c r="C52" s="77" t="s">
        <v>76</v>
      </c>
      <c r="D52" s="77"/>
      <c r="E52" s="77"/>
      <c r="F52" s="102"/>
      <c r="G52" s="53" t="s">
        <v>159</v>
      </c>
      <c r="H52" s="153">
        <v>7.0152423633416561E-2</v>
      </c>
      <c r="I52" s="154">
        <v>-0.13849646956694528</v>
      </c>
      <c r="J52" s="154">
        <v>-0.17672960535446691</v>
      </c>
      <c r="K52" s="154">
        <v>-0.65210513701315165</v>
      </c>
      <c r="L52" s="155">
        <v>-0.80640644253423943</v>
      </c>
      <c r="M52" s="180">
        <v>-5.7129610263103814E-2</v>
      </c>
      <c r="N52" s="154">
        <v>-4.5917042630591709E-2</v>
      </c>
      <c r="O52" s="154">
        <v>-3.113107549479821E-2</v>
      </c>
      <c r="P52" s="155">
        <v>-3.3242228010948338E-2</v>
      </c>
      <c r="Q52" s="154">
        <v>-1.1784165463424756E-2</v>
      </c>
      <c r="R52" s="154">
        <v>-3.0105759285476097E-2</v>
      </c>
      <c r="S52" s="154">
        <v>-0.10784532834223626</v>
      </c>
      <c r="T52" s="154">
        <v>-0.14643183293883055</v>
      </c>
      <c r="U52" s="180">
        <v>-0.15225106966614987</v>
      </c>
      <c r="V52" s="154">
        <v>-0.156005860021736</v>
      </c>
      <c r="W52" s="154">
        <v>-0.2654866721857303</v>
      </c>
      <c r="X52" s="155">
        <v>-0.3227260622257262</v>
      </c>
      <c r="Y52" s="154">
        <v>-0.16781972906657927</v>
      </c>
      <c r="Z52" s="154">
        <v>-0.15790869491580395</v>
      </c>
      <c r="AA52" s="154">
        <v>-0.14794917733313184</v>
      </c>
      <c r="AB52" s="161">
        <v>-0.13794400083443747</v>
      </c>
    </row>
    <row r="53" spans="2:28" ht="15" thickBot="1" x14ac:dyDescent="0.25">
      <c r="B53" s="73"/>
      <c r="C53" s="104" t="s">
        <v>25</v>
      </c>
      <c r="D53" s="104"/>
      <c r="E53" s="104"/>
      <c r="F53" s="105"/>
      <c r="G53" s="106" t="s">
        <v>159</v>
      </c>
      <c r="H53" s="166">
        <v>-8.9066525323261203E-2</v>
      </c>
      <c r="I53" s="167">
        <v>-0.18373710249032627</v>
      </c>
      <c r="J53" s="167">
        <v>-0.32003422125313818</v>
      </c>
      <c r="K53" s="167">
        <v>-0.20156322711687835</v>
      </c>
      <c r="L53" s="168">
        <v>-0.32529532904662517</v>
      </c>
      <c r="M53" s="186">
        <v>2.8470089403725751E-2</v>
      </c>
      <c r="N53" s="167">
        <v>-0.30945691021398147</v>
      </c>
      <c r="O53" s="167">
        <v>-0.16482763076344042</v>
      </c>
      <c r="P53" s="168">
        <v>-9.1761406170945747E-2</v>
      </c>
      <c r="Q53" s="167">
        <v>-6.5754254859811567E-2</v>
      </c>
      <c r="R53" s="167">
        <v>-4.6655090054912307E-3</v>
      </c>
      <c r="S53" s="167">
        <v>-3.0828119643118157E-2</v>
      </c>
      <c r="T53" s="167">
        <v>-2.7227366734422276E-2</v>
      </c>
      <c r="U53" s="186">
        <v>-6.4955053699421228E-2</v>
      </c>
      <c r="V53" s="167">
        <v>-6.5892362566955853E-2</v>
      </c>
      <c r="W53" s="167">
        <v>-6.6829671434547322E-2</v>
      </c>
      <c r="X53" s="168">
        <v>-6.7766980302138791E-2</v>
      </c>
      <c r="Y53" s="167">
        <v>-9.0000000000031832E-2</v>
      </c>
      <c r="Z53" s="167">
        <v>-8.9999999999960778E-2</v>
      </c>
      <c r="AA53" s="167">
        <v>-9.0000000000003411E-2</v>
      </c>
      <c r="AB53" s="187">
        <v>-8.99999999999892E-2</v>
      </c>
    </row>
    <row r="54" spans="2:28" ht="15" thickBot="1" x14ac:dyDescent="0.25"/>
    <row r="55" spans="2:28" ht="30" customHeight="1" x14ac:dyDescent="0.2">
      <c r="B55" s="79" t="str">
        <f>" "&amp;Súhrn!$H$3&amp;" - trh práce [zmena oproti rovnakému obdobiu predchádzajúceho roka]"</f>
        <v xml:space="preserve"> Zimná strednodobá predikcia (P4Q-2024) - trh práce [zmena oproti rovnakému obdobiu predchádzajúceho roka]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189"/>
      <c r="Z55" s="189"/>
      <c r="AA55" s="189"/>
      <c r="AB55" s="190"/>
    </row>
    <row r="56" spans="2:28" x14ac:dyDescent="0.2">
      <c r="B56" s="313" t="s">
        <v>27</v>
      </c>
      <c r="C56" s="314"/>
      <c r="D56" s="314"/>
      <c r="E56" s="314"/>
      <c r="F56" s="315"/>
      <c r="G56" s="316" t="s">
        <v>62</v>
      </c>
      <c r="H56" s="128" t="str">
        <f t="shared" ref="H56:L56" si="1">H$3</f>
        <v>Skutočnosť</v>
      </c>
      <c r="I56" s="319">
        <f t="shared" si="1"/>
        <v>2024</v>
      </c>
      <c r="J56" s="319">
        <f t="shared" si="1"/>
        <v>2025</v>
      </c>
      <c r="K56" s="319">
        <f t="shared" si="1"/>
        <v>2026</v>
      </c>
      <c r="L56" s="320">
        <f t="shared" si="1"/>
        <v>2027</v>
      </c>
      <c r="M56" s="301">
        <f>M$3</f>
        <v>2024</v>
      </c>
      <c r="N56" s="302"/>
      <c r="O56" s="302"/>
      <c r="P56" s="304"/>
      <c r="Q56" s="301">
        <f>Q$3</f>
        <v>2025</v>
      </c>
      <c r="R56" s="302"/>
      <c r="S56" s="302"/>
      <c r="T56" s="304"/>
      <c r="U56" s="301">
        <f>U$3</f>
        <v>2026</v>
      </c>
      <c r="V56" s="302"/>
      <c r="W56" s="302"/>
      <c r="X56" s="304"/>
      <c r="Y56" s="301">
        <f>Y$3</f>
        <v>2027</v>
      </c>
      <c r="Z56" s="302"/>
      <c r="AA56" s="302"/>
      <c r="AB56" s="303"/>
    </row>
    <row r="57" spans="2:28" x14ac:dyDescent="0.2">
      <c r="B57" s="308"/>
      <c r="C57" s="309"/>
      <c r="D57" s="309"/>
      <c r="E57" s="309"/>
      <c r="F57" s="310"/>
      <c r="G57" s="312"/>
      <c r="H57" s="129">
        <f>$H$4</f>
        <v>2023</v>
      </c>
      <c r="I57" s="318"/>
      <c r="J57" s="318"/>
      <c r="K57" s="318"/>
      <c r="L57" s="321"/>
      <c r="M57" s="132" t="s">
        <v>3</v>
      </c>
      <c r="N57" s="130" t="s">
        <v>4</v>
      </c>
      <c r="O57" s="130" t="s">
        <v>5</v>
      </c>
      <c r="P57" s="225" t="s">
        <v>6</v>
      </c>
      <c r="Q57" s="132" t="s">
        <v>3</v>
      </c>
      <c r="R57" s="130" t="s">
        <v>4</v>
      </c>
      <c r="S57" s="130" t="s">
        <v>5</v>
      </c>
      <c r="T57" s="225" t="s">
        <v>6</v>
      </c>
      <c r="U57" s="132" t="s">
        <v>3</v>
      </c>
      <c r="V57" s="130" t="s">
        <v>4</v>
      </c>
      <c r="W57" s="130" t="s">
        <v>5</v>
      </c>
      <c r="X57" s="225" t="s">
        <v>6</v>
      </c>
      <c r="Y57" s="130" t="s">
        <v>3</v>
      </c>
      <c r="Z57" s="130" t="s">
        <v>4</v>
      </c>
      <c r="AA57" s="130" t="s">
        <v>5</v>
      </c>
      <c r="AB57" s="133" t="s">
        <v>6</v>
      </c>
    </row>
    <row r="58" spans="2:28" ht="4.3499999999999996" customHeight="1" x14ac:dyDescent="0.2">
      <c r="B58" s="1"/>
      <c r="C58" s="77"/>
      <c r="D58" s="77"/>
      <c r="E58" s="77"/>
      <c r="F58" s="102"/>
      <c r="G58" s="53"/>
      <c r="H58" s="163"/>
      <c r="I58" s="77"/>
      <c r="J58" s="77"/>
      <c r="K58" s="77"/>
      <c r="L58" s="102"/>
      <c r="M58" s="179"/>
      <c r="N58" s="77"/>
      <c r="O58" s="77"/>
      <c r="P58" s="102"/>
      <c r="Q58" s="77"/>
      <c r="R58" s="77"/>
      <c r="S58" s="77"/>
      <c r="T58" s="77"/>
      <c r="U58" s="179"/>
      <c r="V58" s="77"/>
      <c r="W58" s="77"/>
      <c r="X58" s="102"/>
      <c r="Y58" s="77"/>
      <c r="Z58" s="77"/>
      <c r="AA58" s="77"/>
      <c r="AB58" s="2"/>
    </row>
    <row r="59" spans="2:28" x14ac:dyDescent="0.2">
      <c r="B59" s="6" t="s">
        <v>22</v>
      </c>
      <c r="C59" s="77"/>
      <c r="D59" s="77"/>
      <c r="E59" s="77"/>
      <c r="F59" s="102"/>
      <c r="G59" s="53"/>
      <c r="H59" s="163"/>
      <c r="I59" s="77"/>
      <c r="J59" s="77"/>
      <c r="K59" s="77"/>
      <c r="L59" s="102"/>
      <c r="M59" s="179"/>
      <c r="N59" s="77"/>
      <c r="O59" s="77"/>
      <c r="P59" s="102"/>
      <c r="Q59" s="77"/>
      <c r="R59" s="77"/>
      <c r="S59" s="77"/>
      <c r="T59" s="77"/>
      <c r="U59" s="179"/>
      <c r="V59" s="77"/>
      <c r="W59" s="77"/>
      <c r="X59" s="102"/>
      <c r="Y59" s="77"/>
      <c r="Z59" s="77"/>
      <c r="AA59" s="77"/>
      <c r="AB59" s="2"/>
    </row>
    <row r="60" spans="2:28" x14ac:dyDescent="0.2">
      <c r="B60" s="1"/>
      <c r="C60" s="77" t="s">
        <v>75</v>
      </c>
      <c r="D60" s="77"/>
      <c r="E60" s="77"/>
      <c r="F60" s="102"/>
      <c r="G60" s="53" t="s">
        <v>159</v>
      </c>
      <c r="H60" s="153">
        <v>9.8434247507323818</v>
      </c>
      <c r="I60" s="154">
        <v>6.7218980644003494</v>
      </c>
      <c r="J60" s="154">
        <v>5.5030023710063318</v>
      </c>
      <c r="K60" s="154">
        <v>5.1992962178142363</v>
      </c>
      <c r="L60" s="155">
        <v>4.2065417534162606</v>
      </c>
      <c r="M60" s="180">
        <v>9.3024410414944896</v>
      </c>
      <c r="N60" s="154">
        <v>7.7011106312056654</v>
      </c>
      <c r="O60" s="154">
        <v>5.7427230862227958</v>
      </c>
      <c r="P60" s="155">
        <v>4.3345506431678729</v>
      </c>
      <c r="Q60" s="154">
        <v>4.4187768654548023</v>
      </c>
      <c r="R60" s="154">
        <v>4.8778407896719926</v>
      </c>
      <c r="S60" s="154">
        <v>6.3206732932433312</v>
      </c>
      <c r="T60" s="154">
        <v>6.3627038613585114</v>
      </c>
      <c r="U60" s="180">
        <v>6.0368851667212908</v>
      </c>
      <c r="V60" s="154">
        <v>5.4591448928873518</v>
      </c>
      <c r="W60" s="154">
        <v>4.8955452837774658</v>
      </c>
      <c r="X60" s="155">
        <v>4.4504529423963675</v>
      </c>
      <c r="Y60" s="154">
        <v>4.2368391912563226</v>
      </c>
      <c r="Z60" s="154">
        <v>4.1895882869126098</v>
      </c>
      <c r="AA60" s="154">
        <v>4.1877999437198525</v>
      </c>
      <c r="AB60" s="161">
        <v>4.2104147903368556</v>
      </c>
    </row>
    <row r="61" spans="2:28" ht="16.5" x14ac:dyDescent="0.2">
      <c r="B61" s="1"/>
      <c r="C61" s="77" t="s">
        <v>192</v>
      </c>
      <c r="D61" s="77"/>
      <c r="E61" s="77"/>
      <c r="F61" s="102"/>
      <c r="G61" s="53" t="s">
        <v>159</v>
      </c>
      <c r="H61" s="242">
        <v>9.6388835701444435</v>
      </c>
      <c r="I61" s="243">
        <v>5.7312433045372444</v>
      </c>
      <c r="J61" s="243">
        <v>5.4766173515920684</v>
      </c>
      <c r="K61" s="243">
        <v>5.1992962178141795</v>
      </c>
      <c r="L61" s="244">
        <v>4.2065417534162748</v>
      </c>
      <c r="M61" s="240">
        <v>7.7872008689553951</v>
      </c>
      <c r="N61" s="245">
        <v>6.7828067608314058</v>
      </c>
      <c r="O61" s="245">
        <v>4.8874925147468105</v>
      </c>
      <c r="P61" s="239">
        <v>3.6150558689857206</v>
      </c>
      <c r="Q61" s="238">
        <v>4.3129144745432768</v>
      </c>
      <c r="R61" s="238">
        <v>4.8778407896719926</v>
      </c>
      <c r="S61" s="238">
        <v>6.3206732932433027</v>
      </c>
      <c r="T61" s="238">
        <v>6.362703861358483</v>
      </c>
      <c r="U61" s="240">
        <v>6.0368851667212766</v>
      </c>
      <c r="V61" s="245">
        <v>5.4591448928873234</v>
      </c>
      <c r="W61" s="245">
        <v>4.8955452837774516</v>
      </c>
      <c r="X61" s="239">
        <v>4.4504529423963675</v>
      </c>
      <c r="Y61" s="245">
        <v>4.2368391912563226</v>
      </c>
      <c r="Z61" s="245">
        <v>4.1895882869126098</v>
      </c>
      <c r="AA61" s="245">
        <v>4.1877999437198525</v>
      </c>
      <c r="AB61" s="241">
        <v>4.2104147903368414</v>
      </c>
    </row>
    <row r="62" spans="2:28" ht="17.25" thickBot="1" x14ac:dyDescent="0.25">
      <c r="B62" s="73"/>
      <c r="C62" s="104" t="s">
        <v>179</v>
      </c>
      <c r="D62" s="104"/>
      <c r="E62" s="104"/>
      <c r="F62" s="105"/>
      <c r="G62" s="106" t="s">
        <v>159</v>
      </c>
      <c r="H62" s="166">
        <v>1.0967425121309446</v>
      </c>
      <c r="I62" s="167">
        <v>2.2316162259497645</v>
      </c>
      <c r="J62" s="167">
        <v>2.0336635825689342</v>
      </c>
      <c r="K62" s="167">
        <v>1.7327812845618666</v>
      </c>
      <c r="L62" s="168">
        <v>2.2631482931525682</v>
      </c>
      <c r="M62" s="186">
        <v>2.8412242097630696</v>
      </c>
      <c r="N62" s="167">
        <v>2.1904727552887238</v>
      </c>
      <c r="O62" s="167">
        <v>1.7542782265114454</v>
      </c>
      <c r="P62" s="168">
        <v>2.1500377421679957</v>
      </c>
      <c r="Q62" s="167">
        <v>1.7942699401988449</v>
      </c>
      <c r="R62" s="167">
        <v>2.0444832952077689</v>
      </c>
      <c r="S62" s="167">
        <v>2.3405262721194475</v>
      </c>
      <c r="T62" s="167">
        <v>1.9541969359959666</v>
      </c>
      <c r="U62" s="186">
        <v>1.8949943334086043</v>
      </c>
      <c r="V62" s="167">
        <v>1.8543756134719018</v>
      </c>
      <c r="W62" s="167">
        <v>1.6360053338839293</v>
      </c>
      <c r="X62" s="168">
        <v>1.5498956897773724</v>
      </c>
      <c r="Y62" s="167">
        <v>1.7702287274028379</v>
      </c>
      <c r="Z62" s="167">
        <v>1.9879306361489739</v>
      </c>
      <c r="AA62" s="167">
        <v>2.4335365197660366</v>
      </c>
      <c r="AB62" s="187">
        <v>2.8529869083579342</v>
      </c>
    </row>
    <row r="63" spans="2:28" ht="4.3499999999999996" customHeight="1" x14ac:dyDescent="0.2"/>
    <row r="64" spans="2:28" x14ac:dyDescent="0.2">
      <c r="B64" s="70" t="s">
        <v>121</v>
      </c>
    </row>
    <row r="65" spans="2:2" x14ac:dyDescent="0.2">
      <c r="B65" s="70" t="s">
        <v>174</v>
      </c>
    </row>
    <row r="66" spans="2:2" x14ac:dyDescent="0.2">
      <c r="B66" s="70" t="s">
        <v>133</v>
      </c>
    </row>
    <row r="67" spans="2:2" x14ac:dyDescent="0.2">
      <c r="B67" s="70" t="s">
        <v>175</v>
      </c>
    </row>
    <row r="68" spans="2:2" x14ac:dyDescent="0.2">
      <c r="B68" s="70" t="s">
        <v>134</v>
      </c>
    </row>
    <row r="69" spans="2:2" x14ac:dyDescent="0.2">
      <c r="B69" s="70" t="s">
        <v>135</v>
      </c>
    </row>
  </sheetData>
  <mergeCells count="30"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M3:P3"/>
    <mergeCell ref="Y3:AB3"/>
    <mergeCell ref="Y31:AB31"/>
    <mergeCell ref="Y56:AB56"/>
    <mergeCell ref="M56:P56"/>
    <mergeCell ref="M31:P31"/>
    <mergeCell ref="U3:X3"/>
    <mergeCell ref="Q3:T3"/>
    <mergeCell ref="Q31:T31"/>
    <mergeCell ref="U31:X31"/>
    <mergeCell ref="Q56:T56"/>
    <mergeCell ref="U56:X56"/>
    <mergeCell ref="J3:J4"/>
    <mergeCell ref="J31:J32"/>
    <mergeCell ref="J56:J57"/>
    <mergeCell ref="L56:L57"/>
    <mergeCell ref="L31:L32"/>
    <mergeCell ref="L3:L4"/>
    <mergeCell ref="K3:K4"/>
    <mergeCell ref="K31:K32"/>
    <mergeCell ref="K56:K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B45"/>
  <sheetViews>
    <sheetView zoomScale="85" zoomScaleNormal="85" workbookViewId="0">
      <selection activeCell="E55" sqref="E55"/>
    </sheetView>
  </sheetViews>
  <sheetFormatPr defaultColWidth="9.140625" defaultRowHeight="14.25" x14ac:dyDescent="0.2"/>
  <cols>
    <col min="1" max="5" width="3.140625" style="70" customWidth="1"/>
    <col min="6" max="6" width="33.85546875" style="70" customWidth="1"/>
    <col min="7" max="7" width="22" style="70" customWidth="1"/>
    <col min="8" max="8" width="10.85546875" style="70" customWidth="1"/>
    <col min="9" max="12" width="9.140625" style="70" customWidth="1"/>
    <col min="13" max="24" width="9.140625" style="70"/>
    <col min="25" max="28" width="9.140625" style="70" customWidth="1"/>
    <col min="29" max="16384" width="9.140625" style="70"/>
  </cols>
  <sheetData>
    <row r="1" spans="2:28" ht="22.5" customHeight="1" thickBot="1" x14ac:dyDescent="0.35">
      <c r="B1" s="69" t="s">
        <v>89</v>
      </c>
    </row>
    <row r="2" spans="2:28" ht="30" customHeight="1" x14ac:dyDescent="0.2">
      <c r="B2" s="79" t="str">
        <f>" "&amp;Súhrn!$H$3&amp;" - obchodná a platobná bilancia [objem]"</f>
        <v xml:space="preserve"> Zimná strednodobá predikcia (P4Q-2024) - obchodná a platobná bilancia [objem]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1"/>
    </row>
    <row r="3" spans="2:28" x14ac:dyDescent="0.2">
      <c r="B3" s="313" t="s">
        <v>27</v>
      </c>
      <c r="C3" s="314"/>
      <c r="D3" s="314"/>
      <c r="E3" s="314"/>
      <c r="F3" s="315"/>
      <c r="G3" s="316" t="s">
        <v>62</v>
      </c>
      <c r="H3" s="128" t="s">
        <v>32</v>
      </c>
      <c r="I3" s="319">
        <v>2024</v>
      </c>
      <c r="J3" s="319">
        <v>2025</v>
      </c>
      <c r="K3" s="319">
        <v>2026</v>
      </c>
      <c r="L3" s="320">
        <v>2027</v>
      </c>
      <c r="M3" s="301">
        <v>2024</v>
      </c>
      <c r="N3" s="302"/>
      <c r="O3" s="302"/>
      <c r="P3" s="304"/>
      <c r="Q3" s="301">
        <v>2025</v>
      </c>
      <c r="R3" s="302"/>
      <c r="S3" s="302"/>
      <c r="T3" s="304"/>
      <c r="U3" s="301">
        <v>2026</v>
      </c>
      <c r="V3" s="302"/>
      <c r="W3" s="302"/>
      <c r="X3" s="304"/>
      <c r="Y3" s="302">
        <v>2027</v>
      </c>
      <c r="Z3" s="302"/>
      <c r="AA3" s="302"/>
      <c r="AB3" s="303"/>
    </row>
    <row r="4" spans="2:28" x14ac:dyDescent="0.2">
      <c r="B4" s="308"/>
      <c r="C4" s="309"/>
      <c r="D4" s="309"/>
      <c r="E4" s="309"/>
      <c r="F4" s="310"/>
      <c r="G4" s="312"/>
      <c r="H4" s="191">
        <v>2023</v>
      </c>
      <c r="I4" s="318"/>
      <c r="J4" s="318"/>
      <c r="K4" s="318"/>
      <c r="L4" s="321"/>
      <c r="M4" s="132" t="s">
        <v>3</v>
      </c>
      <c r="N4" s="130" t="s">
        <v>4</v>
      </c>
      <c r="O4" s="130" t="s">
        <v>5</v>
      </c>
      <c r="P4" s="252" t="s">
        <v>6</v>
      </c>
      <c r="Q4" s="132" t="s">
        <v>3</v>
      </c>
      <c r="R4" s="130" t="s">
        <v>4</v>
      </c>
      <c r="S4" s="130" t="s">
        <v>5</v>
      </c>
      <c r="T4" s="252" t="s">
        <v>6</v>
      </c>
      <c r="U4" s="132" t="s">
        <v>3</v>
      </c>
      <c r="V4" s="130" t="s">
        <v>4</v>
      </c>
      <c r="W4" s="130" t="s">
        <v>5</v>
      </c>
      <c r="X4" s="252" t="s">
        <v>6</v>
      </c>
      <c r="Y4" s="130" t="s">
        <v>3</v>
      </c>
      <c r="Z4" s="130" t="s">
        <v>4</v>
      </c>
      <c r="AA4" s="130" t="s">
        <v>5</v>
      </c>
      <c r="AB4" s="133" t="s">
        <v>6</v>
      </c>
    </row>
    <row r="5" spans="2:28" ht="3.75" customHeight="1" x14ac:dyDescent="0.2">
      <c r="B5" s="6"/>
      <c r="C5" s="7"/>
      <c r="D5" s="7"/>
      <c r="E5" s="7"/>
      <c r="F5" s="134"/>
      <c r="G5" s="135"/>
      <c r="H5" s="89"/>
      <c r="I5" s="90"/>
      <c r="J5" s="267"/>
      <c r="K5" s="275"/>
      <c r="L5" s="136"/>
      <c r="M5" s="137"/>
      <c r="N5" s="137"/>
      <c r="O5" s="137"/>
      <c r="P5" s="138"/>
      <c r="Q5" s="137"/>
      <c r="R5" s="137"/>
      <c r="S5" s="137"/>
      <c r="T5" s="138"/>
      <c r="U5" s="137"/>
      <c r="V5" s="137"/>
      <c r="W5" s="137"/>
      <c r="X5" s="138"/>
      <c r="Y5" s="137"/>
      <c r="Z5" s="137"/>
      <c r="AA5" s="137"/>
      <c r="AB5" s="139"/>
    </row>
    <row r="6" spans="2:28" x14ac:dyDescent="0.2">
      <c r="B6" s="6" t="s">
        <v>46</v>
      </c>
      <c r="C6" s="7"/>
      <c r="D6" s="7"/>
      <c r="E6" s="7"/>
      <c r="F6" s="87"/>
      <c r="G6" s="88"/>
      <c r="H6" s="92"/>
      <c r="I6" s="93"/>
      <c r="J6" s="93"/>
      <c r="K6" s="93"/>
      <c r="L6" s="140"/>
      <c r="M6" s="141"/>
      <c r="N6" s="141"/>
      <c r="O6" s="141"/>
      <c r="P6" s="142"/>
      <c r="Q6" s="141"/>
      <c r="R6" s="141"/>
      <c r="S6" s="141"/>
      <c r="T6" s="142"/>
      <c r="U6" s="141"/>
      <c r="V6" s="141"/>
      <c r="W6" s="141"/>
      <c r="X6" s="142"/>
      <c r="Y6" s="141"/>
      <c r="Z6" s="141"/>
      <c r="AA6" s="141"/>
      <c r="AB6" s="143"/>
    </row>
    <row r="7" spans="2:28" x14ac:dyDescent="0.2">
      <c r="B7" s="6"/>
      <c r="C7" s="95" t="s">
        <v>29</v>
      </c>
      <c r="D7" s="7"/>
      <c r="E7" s="7"/>
      <c r="F7" s="87"/>
      <c r="G7" s="53" t="s">
        <v>166</v>
      </c>
      <c r="H7" s="98">
        <v>90147.296040671921</v>
      </c>
      <c r="I7" s="99">
        <v>90860.026817582431</v>
      </c>
      <c r="J7" s="99">
        <v>93669.438795328315</v>
      </c>
      <c r="K7" s="99">
        <v>96494.434848763471</v>
      </c>
      <c r="L7" s="144">
        <v>100683.06710234901</v>
      </c>
      <c r="M7" s="145">
        <v>22462.909718695137</v>
      </c>
      <c r="N7" s="145">
        <v>23026.258216159906</v>
      </c>
      <c r="O7" s="145">
        <v>22400.766824744522</v>
      </c>
      <c r="P7" s="146">
        <v>22970.092057982871</v>
      </c>
      <c r="Q7" s="145">
        <v>23149.751768225924</v>
      </c>
      <c r="R7" s="145">
        <v>23355.916882667512</v>
      </c>
      <c r="S7" s="145">
        <v>23507.172199629349</v>
      </c>
      <c r="T7" s="146">
        <v>23656.597944805533</v>
      </c>
      <c r="U7" s="145">
        <v>23847.64839435965</v>
      </c>
      <c r="V7" s="145">
        <v>24042.990964117696</v>
      </c>
      <c r="W7" s="145">
        <v>24206.588931304461</v>
      </c>
      <c r="X7" s="146">
        <v>24397.206558981663</v>
      </c>
      <c r="Y7" s="145">
        <v>24692.243555322792</v>
      </c>
      <c r="Z7" s="145">
        <v>24997.199574973245</v>
      </c>
      <c r="AA7" s="145">
        <v>25341.014542383862</v>
      </c>
      <c r="AB7" s="147">
        <v>25652.609429669119</v>
      </c>
    </row>
    <row r="8" spans="2:28" x14ac:dyDescent="0.2">
      <c r="B8" s="1"/>
      <c r="C8" s="77"/>
      <c r="D8" s="101" t="s">
        <v>47</v>
      </c>
      <c r="E8" s="77"/>
      <c r="F8" s="102"/>
      <c r="G8" s="53" t="s">
        <v>166</v>
      </c>
      <c r="H8" s="98">
        <v>41620.508971044088</v>
      </c>
      <c r="I8" s="99">
        <v>44211.89692480526</v>
      </c>
      <c r="J8" s="99">
        <v>45120.00975377993</v>
      </c>
      <c r="K8" s="99">
        <v>46256.716000181586</v>
      </c>
      <c r="L8" s="144">
        <v>48008.545932001813</v>
      </c>
      <c r="M8" s="99">
        <v>11024.7160530444</v>
      </c>
      <c r="N8" s="99">
        <v>11178.324547286265</v>
      </c>
      <c r="O8" s="99">
        <v>10889.9605202073</v>
      </c>
      <c r="P8" s="144">
        <v>11118.895804267295</v>
      </c>
      <c r="Q8" s="99">
        <v>11179.291817019226</v>
      </c>
      <c r="R8" s="99">
        <v>11257.44859751327</v>
      </c>
      <c r="S8" s="99">
        <v>11312.459252411489</v>
      </c>
      <c r="T8" s="144">
        <v>11370.810086835943</v>
      </c>
      <c r="U8" s="99">
        <v>11450.797351952215</v>
      </c>
      <c r="V8" s="99">
        <v>11532.312819374376</v>
      </c>
      <c r="W8" s="99">
        <v>11597.77242520292</v>
      </c>
      <c r="X8" s="144">
        <v>11675.833403652074</v>
      </c>
      <c r="Y8" s="99">
        <v>11801.110333423534</v>
      </c>
      <c r="Z8" s="99">
        <v>11929.37790399782</v>
      </c>
      <c r="AA8" s="99">
        <v>12074.791845942054</v>
      </c>
      <c r="AB8" s="100">
        <v>12203.265848638399</v>
      </c>
    </row>
    <row r="9" spans="2:28" ht="15" customHeight="1" x14ac:dyDescent="0.2">
      <c r="B9" s="1"/>
      <c r="C9" s="77"/>
      <c r="D9" s="101" t="s">
        <v>48</v>
      </c>
      <c r="E9" s="77"/>
      <c r="F9" s="102"/>
      <c r="G9" s="53" t="s">
        <v>166</v>
      </c>
      <c r="H9" s="98">
        <v>48442.055640118662</v>
      </c>
      <c r="I9" s="99">
        <v>46648.129892777179</v>
      </c>
      <c r="J9" s="99">
        <v>48549.429041548385</v>
      </c>
      <c r="K9" s="99">
        <v>50237.718848581884</v>
      </c>
      <c r="L9" s="144">
        <v>52674.521170347209</v>
      </c>
      <c r="M9" s="99">
        <v>11462.416121201972</v>
      </c>
      <c r="N9" s="99">
        <v>11794.442951631478</v>
      </c>
      <c r="O9" s="99">
        <v>11540.074566228152</v>
      </c>
      <c r="P9" s="144">
        <v>11851.196253715576</v>
      </c>
      <c r="Q9" s="99">
        <v>11970.459951206698</v>
      </c>
      <c r="R9" s="99">
        <v>12098.46828515424</v>
      </c>
      <c r="S9" s="99">
        <v>12194.712947217859</v>
      </c>
      <c r="T9" s="144">
        <v>12285.78785796959</v>
      </c>
      <c r="U9" s="99">
        <v>12396.851042407436</v>
      </c>
      <c r="V9" s="99">
        <v>12510.67814474332</v>
      </c>
      <c r="W9" s="99">
        <v>12608.816506101541</v>
      </c>
      <c r="X9" s="144">
        <v>12721.373155329587</v>
      </c>
      <c r="Y9" s="99">
        <v>12891.133221899259</v>
      </c>
      <c r="Z9" s="99">
        <v>13067.821670975425</v>
      </c>
      <c r="AA9" s="99">
        <v>13266.222696441808</v>
      </c>
      <c r="AB9" s="100">
        <v>13449.34358103072</v>
      </c>
    </row>
    <row r="10" spans="2:28" ht="3.75" customHeight="1" x14ac:dyDescent="0.2">
      <c r="B10" s="1"/>
      <c r="C10" s="77"/>
      <c r="D10" s="77"/>
      <c r="E10" s="77"/>
      <c r="F10" s="102"/>
      <c r="G10" s="53"/>
      <c r="H10" s="98"/>
      <c r="I10" s="99"/>
      <c r="J10" s="99"/>
      <c r="K10" s="99"/>
      <c r="L10" s="144"/>
      <c r="M10" s="99"/>
      <c r="N10" s="99"/>
      <c r="O10" s="99"/>
      <c r="P10" s="144"/>
      <c r="Q10" s="99"/>
      <c r="R10" s="99"/>
      <c r="S10" s="99"/>
      <c r="T10" s="144"/>
      <c r="U10" s="99"/>
      <c r="V10" s="99"/>
      <c r="W10" s="99"/>
      <c r="X10" s="144"/>
      <c r="Y10" s="99"/>
      <c r="Z10" s="99"/>
      <c r="AA10" s="99"/>
      <c r="AB10" s="100"/>
    </row>
    <row r="11" spans="2:28" ht="15" customHeight="1" x14ac:dyDescent="0.2">
      <c r="B11" s="1"/>
      <c r="C11" s="77" t="s">
        <v>30</v>
      </c>
      <c r="D11" s="77"/>
      <c r="E11" s="77"/>
      <c r="F11" s="102"/>
      <c r="G11" s="53" t="s">
        <v>166</v>
      </c>
      <c r="H11" s="148">
        <v>84769.38083092685</v>
      </c>
      <c r="I11" s="145">
        <v>86821.68585989956</v>
      </c>
      <c r="J11" s="145">
        <v>89513.178224291274</v>
      </c>
      <c r="K11" s="145">
        <v>92322.850891704526</v>
      </c>
      <c r="L11" s="146">
        <v>94856.777615008119</v>
      </c>
      <c r="M11" s="145">
        <v>21417.089956129665</v>
      </c>
      <c r="N11" s="145">
        <v>22099.595008020497</v>
      </c>
      <c r="O11" s="145">
        <v>21400.692428956812</v>
      </c>
      <c r="P11" s="146">
        <v>21904.30846679258</v>
      </c>
      <c r="Q11" s="145">
        <v>22082.117046381834</v>
      </c>
      <c r="R11" s="145">
        <v>22291.911859546803</v>
      </c>
      <c r="S11" s="145">
        <v>22492.527724735141</v>
      </c>
      <c r="T11" s="146">
        <v>22646.621593627504</v>
      </c>
      <c r="U11" s="145">
        <v>22939.607397682812</v>
      </c>
      <c r="V11" s="145">
        <v>23041.074108199689</v>
      </c>
      <c r="W11" s="145">
        <v>23114.65936182682</v>
      </c>
      <c r="X11" s="146">
        <v>23227.510023995204</v>
      </c>
      <c r="Y11" s="145">
        <v>23356.848746023312</v>
      </c>
      <c r="Z11" s="145">
        <v>23581.500407466399</v>
      </c>
      <c r="AA11" s="145">
        <v>23838.305164692487</v>
      </c>
      <c r="AB11" s="147">
        <v>24080.12329682591</v>
      </c>
    </row>
    <row r="12" spans="2:28" ht="15" customHeight="1" x14ac:dyDescent="0.2">
      <c r="B12" s="1"/>
      <c r="C12" s="77"/>
      <c r="D12" s="101" t="s">
        <v>49</v>
      </c>
      <c r="E12" s="77"/>
      <c r="F12" s="102"/>
      <c r="G12" s="53" t="s">
        <v>166</v>
      </c>
      <c r="H12" s="98">
        <v>25287.406309560603</v>
      </c>
      <c r="I12" s="99">
        <v>25435.615756797321</v>
      </c>
      <c r="J12" s="99">
        <v>26360.231859821051</v>
      </c>
      <c r="K12" s="99">
        <v>27187.63654405241</v>
      </c>
      <c r="L12" s="144">
        <v>27933.838357764267</v>
      </c>
      <c r="M12" s="99">
        <v>6321.0002562585223</v>
      </c>
      <c r="N12" s="99">
        <v>6501.1193451888075</v>
      </c>
      <c r="O12" s="99">
        <v>6163.0196850931952</v>
      </c>
      <c r="P12" s="144">
        <v>6450.4764702567945</v>
      </c>
      <c r="Q12" s="99">
        <v>6502.8383177257101</v>
      </c>
      <c r="R12" s="99">
        <v>6564.6196110248866</v>
      </c>
      <c r="S12" s="99">
        <v>6623.69784761562</v>
      </c>
      <c r="T12" s="144">
        <v>6669.0760834548355</v>
      </c>
      <c r="U12" s="99">
        <v>6755.3558232623327</v>
      </c>
      <c r="V12" s="99">
        <v>6785.2361835437687</v>
      </c>
      <c r="W12" s="99">
        <v>6806.9058905696393</v>
      </c>
      <c r="X12" s="144">
        <v>6840.1386466766689</v>
      </c>
      <c r="Y12" s="99">
        <v>6878.2268786973327</v>
      </c>
      <c r="Z12" s="99">
        <v>6944.3832815958585</v>
      </c>
      <c r="AA12" s="99">
        <v>7020.0082686365686</v>
      </c>
      <c r="AB12" s="100">
        <v>7091.2199288345082</v>
      </c>
    </row>
    <row r="13" spans="2:28" ht="15" customHeight="1" x14ac:dyDescent="0.2">
      <c r="B13" s="1"/>
      <c r="C13" s="77"/>
      <c r="D13" s="101" t="s">
        <v>50</v>
      </c>
      <c r="E13" s="77"/>
      <c r="F13" s="102"/>
      <c r="G13" s="53" t="s">
        <v>166</v>
      </c>
      <c r="H13" s="98">
        <v>59654.300103159636</v>
      </c>
      <c r="I13" s="99">
        <v>61386.07010310224</v>
      </c>
      <c r="J13" s="99">
        <v>63152.946364470234</v>
      </c>
      <c r="K13" s="99">
        <v>65135.214347652131</v>
      </c>
      <c r="L13" s="144">
        <v>66922.939257243852</v>
      </c>
      <c r="M13" s="99">
        <v>15397.563414893018</v>
      </c>
      <c r="N13" s="99">
        <v>15575.301415297065</v>
      </c>
      <c r="O13" s="99">
        <v>14959.373276376367</v>
      </c>
      <c r="P13" s="144">
        <v>15453.831996535788</v>
      </c>
      <c r="Q13" s="99">
        <v>15579.278728656127</v>
      </c>
      <c r="R13" s="99">
        <v>15727.292248521919</v>
      </c>
      <c r="S13" s="99">
        <v>15868.829877119522</v>
      </c>
      <c r="T13" s="144">
        <v>15977.545510172671</v>
      </c>
      <c r="U13" s="99">
        <v>16184.251574420481</v>
      </c>
      <c r="V13" s="99">
        <v>16255.837924655922</v>
      </c>
      <c r="W13" s="99">
        <v>16307.753471257183</v>
      </c>
      <c r="X13" s="144">
        <v>16387.371377318541</v>
      </c>
      <c r="Y13" s="99">
        <v>16478.621867325983</v>
      </c>
      <c r="Z13" s="99">
        <v>16637.117125870544</v>
      </c>
      <c r="AA13" s="99">
        <v>16818.296896055923</v>
      </c>
      <c r="AB13" s="100">
        <v>16988.903367991406</v>
      </c>
    </row>
    <row r="14" spans="2:28" ht="3.75" customHeight="1" x14ac:dyDescent="0.2">
      <c r="B14" s="1"/>
      <c r="C14" s="77"/>
      <c r="D14" s="77"/>
      <c r="E14" s="77"/>
      <c r="F14" s="102"/>
      <c r="G14" s="53"/>
      <c r="H14" s="98"/>
      <c r="I14" s="99"/>
      <c r="J14" s="99"/>
      <c r="K14" s="99"/>
      <c r="L14" s="144"/>
      <c r="M14" s="99"/>
      <c r="N14" s="99"/>
      <c r="O14" s="99"/>
      <c r="P14" s="144"/>
      <c r="Q14" s="99"/>
      <c r="R14" s="99"/>
      <c r="S14" s="99"/>
      <c r="T14" s="144"/>
      <c r="U14" s="99"/>
      <c r="V14" s="99"/>
      <c r="W14" s="99"/>
      <c r="X14" s="144"/>
      <c r="Y14" s="99"/>
      <c r="Z14" s="99"/>
      <c r="AA14" s="99"/>
      <c r="AB14" s="100"/>
    </row>
    <row r="15" spans="2:28" ht="15" customHeight="1" x14ac:dyDescent="0.2">
      <c r="B15" s="1"/>
      <c r="C15" s="77" t="s">
        <v>31</v>
      </c>
      <c r="D15" s="77"/>
      <c r="E15" s="77"/>
      <c r="F15" s="102"/>
      <c r="G15" s="53" t="s">
        <v>166</v>
      </c>
      <c r="H15" s="148">
        <v>5377.9152097450751</v>
      </c>
      <c r="I15" s="145">
        <v>4038.3409576828817</v>
      </c>
      <c r="J15" s="145">
        <v>4156.2605710370372</v>
      </c>
      <c r="K15" s="145">
        <v>4171.5839570589451</v>
      </c>
      <c r="L15" s="146">
        <v>5826.2894873409095</v>
      </c>
      <c r="M15" s="145">
        <v>1045.819762565472</v>
      </c>
      <c r="N15" s="145">
        <v>926.66320813940911</v>
      </c>
      <c r="O15" s="145">
        <v>1000.0743957877094</v>
      </c>
      <c r="P15" s="146">
        <v>1065.7835911902912</v>
      </c>
      <c r="Q15" s="145">
        <v>1067.6347218440897</v>
      </c>
      <c r="R15" s="145">
        <v>1064.0050231207097</v>
      </c>
      <c r="S15" s="145">
        <v>1014.6444748942085</v>
      </c>
      <c r="T15" s="146">
        <v>1009.9763511780293</v>
      </c>
      <c r="U15" s="145">
        <v>908.0409966768384</v>
      </c>
      <c r="V15" s="145">
        <v>1001.9168559180071</v>
      </c>
      <c r="W15" s="145">
        <v>1091.9295694776411</v>
      </c>
      <c r="X15" s="146">
        <v>1169.6965349864586</v>
      </c>
      <c r="Y15" s="145">
        <v>1335.3948092994797</v>
      </c>
      <c r="Z15" s="145">
        <v>1415.6991675068457</v>
      </c>
      <c r="AA15" s="145">
        <v>1502.7093776913753</v>
      </c>
      <c r="AB15" s="147">
        <v>1572.4861328432089</v>
      </c>
    </row>
    <row r="16" spans="2:28" ht="4.3499999999999996" customHeight="1" x14ac:dyDescent="0.2">
      <c r="B16" s="6"/>
      <c r="C16" s="77"/>
      <c r="D16" s="77"/>
      <c r="E16" s="77"/>
      <c r="F16" s="102"/>
      <c r="G16" s="53"/>
      <c r="H16" s="148"/>
      <c r="I16" s="145"/>
      <c r="J16" s="145"/>
      <c r="K16" s="145"/>
      <c r="L16" s="146"/>
      <c r="M16" s="145"/>
      <c r="N16" s="145"/>
      <c r="O16" s="145"/>
      <c r="P16" s="146"/>
      <c r="Q16" s="145"/>
      <c r="R16" s="145"/>
      <c r="S16" s="145"/>
      <c r="T16" s="146"/>
      <c r="U16" s="145"/>
      <c r="V16" s="145"/>
      <c r="W16" s="145"/>
      <c r="X16" s="146"/>
      <c r="Y16" s="145"/>
      <c r="Z16" s="145"/>
      <c r="AA16" s="145"/>
      <c r="AB16" s="147"/>
    </row>
    <row r="17" spans="2:28" ht="15" customHeight="1" x14ac:dyDescent="0.2">
      <c r="B17" s="6" t="s">
        <v>51</v>
      </c>
      <c r="C17" s="7"/>
      <c r="D17" s="7"/>
      <c r="E17" s="7"/>
      <c r="F17" s="87"/>
      <c r="G17" s="53"/>
      <c r="H17" s="148"/>
      <c r="I17" s="145"/>
      <c r="J17" s="145"/>
      <c r="K17" s="145"/>
      <c r="L17" s="146"/>
      <c r="M17" s="145"/>
      <c r="N17" s="145"/>
      <c r="O17" s="145"/>
      <c r="P17" s="146"/>
      <c r="Q17" s="145"/>
      <c r="R17" s="145"/>
      <c r="S17" s="145"/>
      <c r="T17" s="146"/>
      <c r="U17" s="145"/>
      <c r="V17" s="145"/>
      <c r="W17" s="145"/>
      <c r="X17" s="146"/>
      <c r="Y17" s="145"/>
      <c r="Z17" s="145"/>
      <c r="AA17" s="145"/>
      <c r="AB17" s="147"/>
    </row>
    <row r="18" spans="2:28" ht="15" customHeight="1" x14ac:dyDescent="0.2">
      <c r="B18" s="6"/>
      <c r="C18" s="95" t="s">
        <v>29</v>
      </c>
      <c r="D18" s="7"/>
      <c r="E18" s="7"/>
      <c r="F18" s="87"/>
      <c r="G18" s="53" t="s">
        <v>167</v>
      </c>
      <c r="H18" s="148">
        <v>111921.39034210857</v>
      </c>
      <c r="I18" s="145">
        <v>113259.68075118391</v>
      </c>
      <c r="J18" s="145">
        <v>118911.63950714689</v>
      </c>
      <c r="K18" s="145">
        <v>125160.06564949833</v>
      </c>
      <c r="L18" s="146">
        <v>132934.53308715986</v>
      </c>
      <c r="M18" s="149"/>
      <c r="N18" s="149"/>
      <c r="O18" s="149"/>
      <c r="P18" s="150"/>
      <c r="Q18" s="151"/>
      <c r="R18" s="151"/>
      <c r="S18" s="151"/>
      <c r="T18" s="150"/>
      <c r="U18" s="151"/>
      <c r="V18" s="151"/>
      <c r="W18" s="151"/>
      <c r="X18" s="150"/>
      <c r="Y18" s="151"/>
      <c r="Z18" s="151"/>
      <c r="AA18" s="151"/>
      <c r="AB18" s="152"/>
    </row>
    <row r="19" spans="2:28" ht="15" customHeight="1" x14ac:dyDescent="0.2">
      <c r="B19" s="1"/>
      <c r="C19" s="77" t="s">
        <v>30</v>
      </c>
      <c r="D19" s="77"/>
      <c r="E19" s="77"/>
      <c r="F19" s="102"/>
      <c r="G19" s="53" t="s">
        <v>167</v>
      </c>
      <c r="H19" s="148">
        <v>110689.68512097534</v>
      </c>
      <c r="I19" s="145">
        <v>111254.36395118485</v>
      </c>
      <c r="J19" s="145">
        <v>116695.77526555996</v>
      </c>
      <c r="K19" s="145">
        <v>123260.09429461589</v>
      </c>
      <c r="L19" s="146">
        <v>129275.05064812484</v>
      </c>
      <c r="M19" s="149"/>
      <c r="N19" s="149"/>
      <c r="O19" s="149"/>
      <c r="P19" s="150"/>
      <c r="Q19" s="151"/>
      <c r="R19" s="151"/>
      <c r="S19" s="151"/>
      <c r="T19" s="150"/>
      <c r="U19" s="151"/>
      <c r="V19" s="151"/>
      <c r="W19" s="151"/>
      <c r="X19" s="150"/>
      <c r="Y19" s="151"/>
      <c r="Z19" s="151"/>
      <c r="AA19" s="151"/>
      <c r="AB19" s="152"/>
    </row>
    <row r="20" spans="2:28" ht="3.75" customHeight="1" x14ac:dyDescent="0.2">
      <c r="B20" s="1"/>
      <c r="C20" s="77"/>
      <c r="D20" s="101"/>
      <c r="E20" s="77"/>
      <c r="F20" s="102"/>
      <c r="G20" s="53"/>
      <c r="H20" s="148"/>
      <c r="I20" s="145"/>
      <c r="J20" s="145"/>
      <c r="K20" s="145"/>
      <c r="L20" s="146"/>
      <c r="M20" s="151"/>
      <c r="N20" s="151"/>
      <c r="O20" s="151"/>
      <c r="P20" s="150"/>
      <c r="Q20" s="151"/>
      <c r="R20" s="151"/>
      <c r="S20" s="151"/>
      <c r="T20" s="150"/>
      <c r="U20" s="151"/>
      <c r="V20" s="151"/>
      <c r="W20" s="151"/>
      <c r="X20" s="150"/>
      <c r="Y20" s="151"/>
      <c r="Z20" s="151"/>
      <c r="AA20" s="151"/>
      <c r="AB20" s="152"/>
    </row>
    <row r="21" spans="2:28" ht="15" customHeight="1" x14ac:dyDescent="0.2">
      <c r="B21" s="1"/>
      <c r="C21" s="95" t="s">
        <v>79</v>
      </c>
      <c r="D21" s="77"/>
      <c r="E21" s="77"/>
      <c r="F21" s="102"/>
      <c r="G21" s="53" t="s">
        <v>167</v>
      </c>
      <c r="H21" s="148">
        <v>1231.7052211332411</v>
      </c>
      <c r="I21" s="145">
        <v>2005.3167999990674</v>
      </c>
      <c r="J21" s="145">
        <v>2215.8642415869272</v>
      </c>
      <c r="K21" s="145">
        <v>1899.9713548824366</v>
      </c>
      <c r="L21" s="146">
        <v>3659.4824390350186</v>
      </c>
      <c r="M21" s="151"/>
      <c r="N21" s="151"/>
      <c r="O21" s="151"/>
      <c r="P21" s="150"/>
      <c r="Q21" s="151"/>
      <c r="R21" s="151"/>
      <c r="S21" s="151"/>
      <c r="T21" s="150"/>
      <c r="U21" s="151"/>
      <c r="V21" s="151"/>
      <c r="W21" s="151"/>
      <c r="X21" s="150"/>
      <c r="Y21" s="151"/>
      <c r="Z21" s="151"/>
      <c r="AA21" s="151"/>
      <c r="AB21" s="152"/>
    </row>
    <row r="22" spans="2:28" ht="15" customHeight="1" x14ac:dyDescent="0.2">
      <c r="B22" s="6"/>
      <c r="C22" s="95" t="s">
        <v>79</v>
      </c>
      <c r="D22" s="77"/>
      <c r="E22" s="77"/>
      <c r="F22" s="102"/>
      <c r="G22" s="53" t="s">
        <v>142</v>
      </c>
      <c r="H22" s="153">
        <v>1.0020471639425446</v>
      </c>
      <c r="I22" s="154">
        <v>1.5409424722383545</v>
      </c>
      <c r="J22" s="154">
        <v>1.6203791072676763</v>
      </c>
      <c r="K22" s="154">
        <v>1.328591248276219</v>
      </c>
      <c r="L22" s="155">
        <v>2.4502706831311829</v>
      </c>
      <c r="M22" s="151"/>
      <c r="N22" s="151"/>
      <c r="O22" s="151"/>
      <c r="P22" s="150"/>
      <c r="Q22" s="151"/>
      <c r="R22" s="151"/>
      <c r="S22" s="151"/>
      <c r="T22" s="150"/>
      <c r="U22" s="151"/>
      <c r="V22" s="151"/>
      <c r="W22" s="151"/>
      <c r="X22" s="150"/>
      <c r="Y22" s="151"/>
      <c r="Z22" s="151"/>
      <c r="AA22" s="151"/>
      <c r="AB22" s="152"/>
    </row>
    <row r="23" spans="2:28" ht="15" customHeight="1" x14ac:dyDescent="0.2">
      <c r="B23" s="1"/>
      <c r="C23" s="95" t="s">
        <v>52</v>
      </c>
      <c r="D23" s="77"/>
      <c r="E23" s="77"/>
      <c r="F23" s="102"/>
      <c r="G23" s="53" t="s">
        <v>167</v>
      </c>
      <c r="H23" s="148">
        <v>-2070.7805031051466</v>
      </c>
      <c r="I23" s="145">
        <v>-2088.3642332359877</v>
      </c>
      <c r="J23" s="145">
        <v>-1949.277936594628</v>
      </c>
      <c r="K23" s="145">
        <v>-2424.3586823533742</v>
      </c>
      <c r="L23" s="146">
        <v>-979.35291141500602</v>
      </c>
      <c r="M23" s="151"/>
      <c r="N23" s="151"/>
      <c r="O23" s="151"/>
      <c r="P23" s="150"/>
      <c r="Q23" s="151"/>
      <c r="R23" s="151"/>
      <c r="S23" s="151"/>
      <c r="T23" s="150"/>
      <c r="U23" s="151"/>
      <c r="V23" s="151"/>
      <c r="W23" s="151"/>
      <c r="X23" s="150"/>
      <c r="Y23" s="151"/>
      <c r="Z23" s="151"/>
      <c r="AA23" s="151"/>
      <c r="AB23" s="152"/>
    </row>
    <row r="24" spans="2:28" ht="15" customHeight="1" x14ac:dyDescent="0.2">
      <c r="B24" s="1"/>
      <c r="C24" s="95" t="s">
        <v>52</v>
      </c>
      <c r="D24" s="77"/>
      <c r="E24" s="77"/>
      <c r="F24" s="102"/>
      <c r="G24" s="53" t="s">
        <v>142</v>
      </c>
      <c r="H24" s="153">
        <v>-1.684672350722755</v>
      </c>
      <c r="I24" s="154">
        <v>-1.6047584822998118</v>
      </c>
      <c r="J24" s="154">
        <v>-1.4254344573265556</v>
      </c>
      <c r="K24" s="154">
        <v>-1.6952790997506708</v>
      </c>
      <c r="L24" s="155">
        <v>-0.65574292738296058</v>
      </c>
      <c r="M24" s="151"/>
      <c r="N24" s="151"/>
      <c r="O24" s="151"/>
      <c r="P24" s="150"/>
      <c r="Q24" s="151"/>
      <c r="R24" s="151"/>
      <c r="S24" s="151"/>
      <c r="T24" s="150"/>
      <c r="U24" s="151"/>
      <c r="V24" s="151"/>
      <c r="W24" s="151"/>
      <c r="X24" s="150"/>
      <c r="Y24" s="151"/>
      <c r="Z24" s="151"/>
      <c r="AA24" s="151"/>
      <c r="AB24" s="152"/>
    </row>
    <row r="25" spans="2:28" ht="15" customHeight="1" thickBot="1" x14ac:dyDescent="0.25">
      <c r="B25" s="73"/>
      <c r="C25" s="126" t="s">
        <v>53</v>
      </c>
      <c r="D25" s="104"/>
      <c r="E25" s="104"/>
      <c r="F25" s="105"/>
      <c r="G25" s="106" t="s">
        <v>168</v>
      </c>
      <c r="H25" s="107">
        <v>122918.88700000002</v>
      </c>
      <c r="I25" s="108">
        <v>130135.73420986757</v>
      </c>
      <c r="J25" s="108">
        <v>136749.74156655063</v>
      </c>
      <c r="K25" s="108">
        <v>143006.4632254318</v>
      </c>
      <c r="L25" s="156">
        <v>149350.12952767295</v>
      </c>
      <c r="M25" s="157"/>
      <c r="N25" s="157"/>
      <c r="O25" s="157"/>
      <c r="P25" s="158"/>
      <c r="Q25" s="157"/>
      <c r="R25" s="157"/>
      <c r="S25" s="157"/>
      <c r="T25" s="158"/>
      <c r="U25" s="157"/>
      <c r="V25" s="157"/>
      <c r="W25" s="157"/>
      <c r="X25" s="158"/>
      <c r="Y25" s="157"/>
      <c r="Z25" s="157"/>
      <c r="AA25" s="157"/>
      <c r="AB25" s="159"/>
    </row>
    <row r="26" spans="2:28" ht="15" thickBot="1" x14ac:dyDescent="0.25"/>
    <row r="27" spans="2:28" ht="30" customHeight="1" x14ac:dyDescent="0.2">
      <c r="B27" s="79" t="str">
        <f>" "&amp;Súhrn!$H$3&amp;" - obchodná a platobná bilancia [zmena oproti predchádzajúcemu obdobiu]"</f>
        <v xml:space="preserve"> Zimná strednodobá predikcia (P4Q-2024) - obchodná a platobná bilancia [zmena oproti predchádzajúcemu obdobiu]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1"/>
    </row>
    <row r="28" spans="2:28" x14ac:dyDescent="0.2">
      <c r="B28" s="313" t="s">
        <v>27</v>
      </c>
      <c r="C28" s="314"/>
      <c r="D28" s="314"/>
      <c r="E28" s="314"/>
      <c r="F28" s="315"/>
      <c r="G28" s="316" t="s">
        <v>62</v>
      </c>
      <c r="H28" s="128" t="str">
        <f t="shared" ref="H28:M28" si="0">H$3</f>
        <v>Skutočnosť</v>
      </c>
      <c r="I28" s="319">
        <f t="shared" si="0"/>
        <v>2024</v>
      </c>
      <c r="J28" s="319">
        <f t="shared" si="0"/>
        <v>2025</v>
      </c>
      <c r="K28" s="319">
        <f t="shared" si="0"/>
        <v>2026</v>
      </c>
      <c r="L28" s="320">
        <f t="shared" si="0"/>
        <v>2027</v>
      </c>
      <c r="M28" s="301">
        <f t="shared" si="0"/>
        <v>2024</v>
      </c>
      <c r="N28" s="302"/>
      <c r="O28" s="302"/>
      <c r="P28" s="302"/>
      <c r="Q28" s="301">
        <f>Q$3</f>
        <v>2025</v>
      </c>
      <c r="R28" s="302"/>
      <c r="S28" s="302"/>
      <c r="T28" s="302"/>
      <c r="U28" s="301">
        <f>U$3</f>
        <v>2026</v>
      </c>
      <c r="V28" s="302"/>
      <c r="W28" s="302"/>
      <c r="X28" s="302"/>
      <c r="Y28" s="301">
        <f>Y$3</f>
        <v>2027</v>
      </c>
      <c r="Z28" s="302"/>
      <c r="AA28" s="302"/>
      <c r="AB28" s="303"/>
    </row>
    <row r="29" spans="2:28" x14ac:dyDescent="0.2">
      <c r="B29" s="308"/>
      <c r="C29" s="309"/>
      <c r="D29" s="309"/>
      <c r="E29" s="309"/>
      <c r="F29" s="310"/>
      <c r="G29" s="312"/>
      <c r="H29" s="129">
        <f>$H$4</f>
        <v>2023</v>
      </c>
      <c r="I29" s="318"/>
      <c r="J29" s="318"/>
      <c r="K29" s="318"/>
      <c r="L29" s="321"/>
      <c r="M29" s="130" t="s">
        <v>3</v>
      </c>
      <c r="N29" s="130" t="s">
        <v>4</v>
      </c>
      <c r="O29" s="130" t="s">
        <v>5</v>
      </c>
      <c r="P29" s="131" t="s">
        <v>6</v>
      </c>
      <c r="Q29" s="132" t="s">
        <v>3</v>
      </c>
      <c r="R29" s="130" t="s">
        <v>4</v>
      </c>
      <c r="S29" s="130" t="s">
        <v>5</v>
      </c>
      <c r="T29" s="131" t="s">
        <v>6</v>
      </c>
      <c r="U29" s="132" t="s">
        <v>3</v>
      </c>
      <c r="V29" s="130" t="s">
        <v>4</v>
      </c>
      <c r="W29" s="130" t="s">
        <v>5</v>
      </c>
      <c r="X29" s="131" t="s">
        <v>6</v>
      </c>
      <c r="Y29" s="130" t="s">
        <v>3</v>
      </c>
      <c r="Z29" s="130" t="s">
        <v>4</v>
      </c>
      <c r="AA29" s="130" t="s">
        <v>5</v>
      </c>
      <c r="AB29" s="133" t="s">
        <v>6</v>
      </c>
    </row>
    <row r="30" spans="2:28" ht="4.3499999999999996" customHeight="1" x14ac:dyDescent="0.2">
      <c r="B30" s="6"/>
      <c r="C30" s="7"/>
      <c r="D30" s="7"/>
      <c r="E30" s="7"/>
      <c r="F30" s="134"/>
      <c r="G30" s="135"/>
      <c r="H30" s="89"/>
      <c r="I30" s="90"/>
      <c r="J30" s="267"/>
      <c r="K30" s="275"/>
      <c r="L30" s="136"/>
      <c r="M30" s="137"/>
      <c r="N30" s="137"/>
      <c r="O30" s="137"/>
      <c r="P30" s="138"/>
      <c r="Q30" s="137"/>
      <c r="R30" s="137"/>
      <c r="S30" s="137"/>
      <c r="T30" s="138"/>
      <c r="U30" s="137"/>
      <c r="V30" s="137"/>
      <c r="W30" s="137"/>
      <c r="X30" s="138"/>
      <c r="Y30" s="137"/>
      <c r="Z30" s="137"/>
      <c r="AA30" s="137"/>
      <c r="AB30" s="139"/>
    </row>
    <row r="31" spans="2:28" x14ac:dyDescent="0.2">
      <c r="B31" s="6" t="s">
        <v>46</v>
      </c>
      <c r="C31" s="7"/>
      <c r="D31" s="7"/>
      <c r="E31" s="7"/>
      <c r="F31" s="87"/>
      <c r="G31" s="88"/>
      <c r="H31" s="89"/>
      <c r="I31" s="90"/>
      <c r="J31" s="267"/>
      <c r="K31" s="275"/>
      <c r="L31" s="136"/>
      <c r="M31" s="137"/>
      <c r="N31" s="137"/>
      <c r="O31" s="137"/>
      <c r="P31" s="138"/>
      <c r="Q31" s="137"/>
      <c r="R31" s="137"/>
      <c r="S31" s="137"/>
      <c r="T31" s="138"/>
      <c r="U31" s="137"/>
      <c r="V31" s="137"/>
      <c r="W31" s="137"/>
      <c r="X31" s="138"/>
      <c r="Y31" s="137"/>
      <c r="Z31" s="137"/>
      <c r="AA31" s="137"/>
      <c r="AB31" s="139"/>
    </row>
    <row r="32" spans="2:28" x14ac:dyDescent="0.2">
      <c r="B32" s="6"/>
      <c r="C32" s="95" t="s">
        <v>29</v>
      </c>
      <c r="D32" s="7"/>
      <c r="E32" s="7"/>
      <c r="F32" s="87"/>
      <c r="G32" s="53" t="s">
        <v>159</v>
      </c>
      <c r="H32" s="25">
        <v>-0.22385488764975037</v>
      </c>
      <c r="I32" s="221">
        <v>0.79062912390510576</v>
      </c>
      <c r="J32" s="221">
        <v>3.0920219552502175</v>
      </c>
      <c r="K32" s="221">
        <v>3.0159207632362239</v>
      </c>
      <c r="L32" s="160">
        <v>4.3408018919955538</v>
      </c>
      <c r="M32" s="172">
        <v>-1.5046446564583391</v>
      </c>
      <c r="N32" s="172">
        <v>2.5079052737140017</v>
      </c>
      <c r="O32" s="172">
        <v>-2.7164265489579691</v>
      </c>
      <c r="P32" s="155">
        <v>2.541543500240607</v>
      </c>
      <c r="Q32" s="172">
        <v>0.7821462351545847</v>
      </c>
      <c r="R32" s="172">
        <v>0.89057159880461256</v>
      </c>
      <c r="S32" s="172">
        <v>0.64761027247052994</v>
      </c>
      <c r="T32" s="155">
        <v>0.63566023129970972</v>
      </c>
      <c r="U32" s="172">
        <v>0.80759900472531854</v>
      </c>
      <c r="V32" s="172">
        <v>0.81912717987006545</v>
      </c>
      <c r="W32" s="172">
        <v>0.68043933232317499</v>
      </c>
      <c r="X32" s="155">
        <v>0.78746174530476765</v>
      </c>
      <c r="Y32" s="172">
        <v>1.2093064655900605</v>
      </c>
      <c r="Z32" s="172">
        <v>1.2350275865666163</v>
      </c>
      <c r="AA32" s="172">
        <v>1.3754139393871867</v>
      </c>
      <c r="AB32" s="161">
        <v>1.2296069944796528</v>
      </c>
    </row>
    <row r="33" spans="2:28" x14ac:dyDescent="0.2">
      <c r="B33" s="1"/>
      <c r="C33" s="77"/>
      <c r="D33" s="101" t="s">
        <v>47</v>
      </c>
      <c r="E33" s="77"/>
      <c r="F33" s="102"/>
      <c r="G33" s="53" t="s">
        <v>159</v>
      </c>
      <c r="H33" s="25">
        <v>-6.0114759950683663</v>
      </c>
      <c r="I33" s="221">
        <v>6.2262284095661471</v>
      </c>
      <c r="J33" s="221">
        <v>2.0540010543297171</v>
      </c>
      <c r="K33" s="221">
        <v>2.5192952142622858</v>
      </c>
      <c r="L33" s="160">
        <v>3.7871904521136912</v>
      </c>
      <c r="M33" s="222">
        <v>2.5352603621910106</v>
      </c>
      <c r="N33" s="222">
        <v>1.3933102086511155</v>
      </c>
      <c r="O33" s="222">
        <v>-2.5796712723730195</v>
      </c>
      <c r="P33" s="162">
        <v>2.1022600002560665</v>
      </c>
      <c r="Q33" s="222">
        <v>0.5431835482148557</v>
      </c>
      <c r="R33" s="222">
        <v>0.6991210335439888</v>
      </c>
      <c r="S33" s="222">
        <v>0.48866005846448957</v>
      </c>
      <c r="T33" s="162">
        <v>0.51581033904733431</v>
      </c>
      <c r="U33" s="222">
        <v>0.70344385760934358</v>
      </c>
      <c r="V33" s="222">
        <v>0.71187590625088148</v>
      </c>
      <c r="W33" s="222">
        <v>0.56761906179454513</v>
      </c>
      <c r="X33" s="162">
        <v>0.67306872033046261</v>
      </c>
      <c r="Y33" s="222">
        <v>1.0729592093381228</v>
      </c>
      <c r="Z33" s="222">
        <v>1.086911035913289</v>
      </c>
      <c r="AA33" s="222">
        <v>1.218956622168065</v>
      </c>
      <c r="AB33" s="117">
        <v>1.0639852374723944</v>
      </c>
    </row>
    <row r="34" spans="2:28" ht="15" customHeight="1" x14ac:dyDescent="0.2">
      <c r="B34" s="1"/>
      <c r="C34" s="77"/>
      <c r="D34" s="101" t="s">
        <v>48</v>
      </c>
      <c r="E34" s="77"/>
      <c r="F34" s="102"/>
      <c r="G34" s="53" t="s">
        <v>159</v>
      </c>
      <c r="H34" s="25">
        <v>5.1084159793953319</v>
      </c>
      <c r="I34" s="221">
        <v>-3.7032403427896554</v>
      </c>
      <c r="J34" s="221">
        <v>4.0758314494952401</v>
      </c>
      <c r="K34" s="221">
        <v>3.4774658329939712</v>
      </c>
      <c r="L34" s="160">
        <v>4.8505433320130038</v>
      </c>
      <c r="M34" s="222">
        <v>-4.9019154083323855</v>
      </c>
      <c r="N34" s="222">
        <v>2.8966565767522496</v>
      </c>
      <c r="O34" s="222">
        <v>-2.1566799419563978</v>
      </c>
      <c r="P34" s="162">
        <v>2.6960110673627469</v>
      </c>
      <c r="Q34" s="222">
        <v>1.0063431145504182</v>
      </c>
      <c r="R34" s="222">
        <v>1.0693685494903633</v>
      </c>
      <c r="S34" s="222">
        <v>0.79551113244407645</v>
      </c>
      <c r="T34" s="162">
        <v>0.74683931590624297</v>
      </c>
      <c r="U34" s="222">
        <v>0.90399725049623214</v>
      </c>
      <c r="V34" s="222">
        <v>0.91819367633362958</v>
      </c>
      <c r="W34" s="222">
        <v>0.78443678450361176</v>
      </c>
      <c r="X34" s="162">
        <v>0.89268210996313258</v>
      </c>
      <c r="Y34" s="222">
        <v>1.3344476614032033</v>
      </c>
      <c r="Z34" s="222">
        <v>1.3706199915459081</v>
      </c>
      <c r="AA34" s="222">
        <v>1.5182409927359686</v>
      </c>
      <c r="AB34" s="117">
        <v>1.3803543689797237</v>
      </c>
    </row>
    <row r="35" spans="2:28" ht="4.3499999999999996" customHeight="1" x14ac:dyDescent="0.2">
      <c r="B35" s="1"/>
      <c r="C35" s="77"/>
      <c r="D35" s="77"/>
      <c r="E35" s="77"/>
      <c r="F35" s="102"/>
      <c r="G35" s="53"/>
      <c r="H35" s="153"/>
      <c r="L35" s="102"/>
      <c r="P35" s="102"/>
      <c r="T35" s="102"/>
      <c r="X35" s="102"/>
      <c r="AB35" s="2"/>
    </row>
    <row r="36" spans="2:28" ht="15" customHeight="1" x14ac:dyDescent="0.2">
      <c r="B36" s="1"/>
      <c r="C36" s="77" t="s">
        <v>30</v>
      </c>
      <c r="D36" s="77"/>
      <c r="E36" s="77"/>
      <c r="F36" s="102"/>
      <c r="G36" s="53" t="s">
        <v>159</v>
      </c>
      <c r="H36" s="25">
        <v>-7.0490803643243964</v>
      </c>
      <c r="I36" s="172">
        <v>2.4210452038879993</v>
      </c>
      <c r="J36" s="172">
        <v>3.100023154048003</v>
      </c>
      <c r="K36" s="172">
        <v>3.1388368988230013</v>
      </c>
      <c r="L36" s="155">
        <v>2.7446365648694098</v>
      </c>
      <c r="M36" s="172">
        <v>-1.7273765649571118</v>
      </c>
      <c r="N36" s="172">
        <v>3.1867310325019105</v>
      </c>
      <c r="O36" s="172">
        <v>-3.1625130632938436</v>
      </c>
      <c r="P36" s="155">
        <v>2.3532698276357564</v>
      </c>
      <c r="Q36" s="172">
        <v>0.81175162347086882</v>
      </c>
      <c r="R36" s="172">
        <v>0.95006657524869809</v>
      </c>
      <c r="S36" s="172">
        <v>0.89994912258914894</v>
      </c>
      <c r="T36" s="155">
        <v>0.68508915840040174</v>
      </c>
      <c r="U36" s="172">
        <v>1.2937285274274615</v>
      </c>
      <c r="V36" s="172">
        <v>0.44232104219501878</v>
      </c>
      <c r="W36" s="172">
        <v>0.31936555249802723</v>
      </c>
      <c r="X36" s="155">
        <v>0.48822117774642493</v>
      </c>
      <c r="Y36" s="172">
        <v>0.55683421035872982</v>
      </c>
      <c r="Z36" s="172">
        <v>0.96182350575581665</v>
      </c>
      <c r="AA36" s="172">
        <v>1.0890094047823169</v>
      </c>
      <c r="AB36" s="161">
        <v>1.0144099190893172</v>
      </c>
    </row>
    <row r="37" spans="2:28" ht="15" customHeight="1" x14ac:dyDescent="0.2">
      <c r="B37" s="1"/>
      <c r="C37" s="77"/>
      <c r="D37" s="101" t="s">
        <v>49</v>
      </c>
      <c r="E37" s="77"/>
      <c r="F37" s="102"/>
      <c r="G37" s="53" t="s">
        <v>159</v>
      </c>
      <c r="H37" s="25">
        <v>-0.84865026181860514</v>
      </c>
      <c r="I37" s="221">
        <v>0.58609983729600401</v>
      </c>
      <c r="J37" s="221">
        <v>3.6351237251908799</v>
      </c>
      <c r="K37" s="221">
        <v>3.1388368988230013</v>
      </c>
      <c r="L37" s="160">
        <v>2.7446365648694098</v>
      </c>
      <c r="M37" s="222">
        <v>-3.1088730635935065</v>
      </c>
      <c r="N37" s="222">
        <v>2.8495345930724625</v>
      </c>
      <c r="O37" s="222">
        <v>-5.2006376462820185</v>
      </c>
      <c r="P37" s="162">
        <v>4.6642198119030098</v>
      </c>
      <c r="Q37" s="222">
        <v>0.81175162347086882</v>
      </c>
      <c r="R37" s="222">
        <v>0.95006657524869809</v>
      </c>
      <c r="S37" s="222">
        <v>0.89994912258914894</v>
      </c>
      <c r="T37" s="162">
        <v>0.68508915840040174</v>
      </c>
      <c r="U37" s="221">
        <v>1.2937285274274615</v>
      </c>
      <c r="V37" s="222">
        <v>0.44232104219501878</v>
      </c>
      <c r="W37" s="222">
        <v>0.31936555249802723</v>
      </c>
      <c r="X37" s="162">
        <v>0.48822117774642493</v>
      </c>
      <c r="Y37" s="222">
        <v>0.55683421035872982</v>
      </c>
      <c r="Z37" s="222">
        <v>0.96182350575581665</v>
      </c>
      <c r="AA37" s="222">
        <v>1.0890094047823169</v>
      </c>
      <c r="AB37" s="117">
        <v>1.0144099190893172</v>
      </c>
    </row>
    <row r="38" spans="2:28" ht="15" customHeight="1" x14ac:dyDescent="0.2">
      <c r="B38" s="1"/>
      <c r="C38" s="77"/>
      <c r="D38" s="101" t="s">
        <v>50</v>
      </c>
      <c r="E38" s="77"/>
      <c r="F38" s="102"/>
      <c r="G38" s="53" t="s">
        <v>159</v>
      </c>
      <c r="H38" s="25">
        <v>-9.1405549393617491</v>
      </c>
      <c r="I38" s="221">
        <v>2.903009501323254</v>
      </c>
      <c r="J38" s="221">
        <v>2.8783016381410249</v>
      </c>
      <c r="K38" s="221">
        <v>3.1388368988230155</v>
      </c>
      <c r="L38" s="160">
        <v>2.7446365648694098</v>
      </c>
      <c r="M38" s="222">
        <v>1.0302514654416655</v>
      </c>
      <c r="N38" s="222">
        <v>1.1543254969298005</v>
      </c>
      <c r="O38" s="222">
        <v>-3.9545182625857365</v>
      </c>
      <c r="P38" s="162">
        <v>3.3053438203876055</v>
      </c>
      <c r="Q38" s="222">
        <v>0.81175162347086882</v>
      </c>
      <c r="R38" s="222">
        <v>0.95006657524869809</v>
      </c>
      <c r="S38" s="222">
        <v>0.89994912258914894</v>
      </c>
      <c r="T38" s="162">
        <v>0.68508915840040174</v>
      </c>
      <c r="U38" s="221">
        <v>1.2937285274274615</v>
      </c>
      <c r="V38" s="222">
        <v>0.44232104219501878</v>
      </c>
      <c r="W38" s="222">
        <v>0.31936555249802723</v>
      </c>
      <c r="X38" s="162">
        <v>0.48822117774642493</v>
      </c>
      <c r="Y38" s="222">
        <v>0.55683421035872982</v>
      </c>
      <c r="Z38" s="222">
        <v>0.96182350575581665</v>
      </c>
      <c r="AA38" s="222">
        <v>1.0890094047823169</v>
      </c>
      <c r="AB38" s="117">
        <v>1.0144099190893172</v>
      </c>
    </row>
    <row r="39" spans="2:28" ht="4.3499999999999996" customHeight="1" x14ac:dyDescent="0.2">
      <c r="B39" s="6"/>
      <c r="C39" s="77"/>
      <c r="D39" s="77"/>
      <c r="E39" s="77"/>
      <c r="F39" s="102"/>
      <c r="G39" s="53"/>
      <c r="H39" s="163"/>
      <c r="L39" s="102"/>
      <c r="P39" s="102"/>
      <c r="T39" s="102"/>
      <c r="X39" s="102"/>
      <c r="AB39" s="2"/>
    </row>
    <row r="40" spans="2:28" ht="15" customHeight="1" x14ac:dyDescent="0.2">
      <c r="B40" s="6" t="s">
        <v>51</v>
      </c>
      <c r="C40" s="7"/>
      <c r="D40" s="7"/>
      <c r="E40" s="7"/>
      <c r="F40" s="87"/>
      <c r="G40" s="53"/>
      <c r="H40" s="163"/>
      <c r="L40" s="102"/>
      <c r="P40" s="102"/>
      <c r="T40" s="102"/>
      <c r="X40" s="102"/>
      <c r="AB40" s="2"/>
    </row>
    <row r="41" spans="2:28" ht="15" customHeight="1" x14ac:dyDescent="0.2">
      <c r="B41" s="6"/>
      <c r="C41" s="95" t="s">
        <v>29</v>
      </c>
      <c r="D41" s="7"/>
      <c r="E41" s="7"/>
      <c r="F41" s="87"/>
      <c r="G41" s="53" t="s">
        <v>159</v>
      </c>
      <c r="H41" s="153">
        <v>2.849050483037141</v>
      </c>
      <c r="I41" s="172">
        <v>1.1957414083086482</v>
      </c>
      <c r="J41" s="172">
        <v>4.990265484130707</v>
      </c>
      <c r="K41" s="172">
        <v>5.2546800029410923</v>
      </c>
      <c r="L41" s="155">
        <v>6.2116198144489321</v>
      </c>
      <c r="M41" s="223"/>
      <c r="N41" s="223"/>
      <c r="O41" s="223"/>
      <c r="P41" s="164"/>
      <c r="Q41" s="223"/>
      <c r="R41" s="223"/>
      <c r="S41" s="223"/>
      <c r="T41" s="164"/>
      <c r="U41" s="223"/>
      <c r="V41" s="223"/>
      <c r="W41" s="223"/>
      <c r="X41" s="164"/>
      <c r="Y41" s="223"/>
      <c r="Z41" s="223"/>
      <c r="AA41" s="223"/>
      <c r="AB41" s="165"/>
    </row>
    <row r="42" spans="2:28" ht="15" customHeight="1" thickBot="1" x14ac:dyDescent="0.25">
      <c r="B42" s="73"/>
      <c r="C42" s="104" t="s">
        <v>30</v>
      </c>
      <c r="D42" s="104"/>
      <c r="E42" s="104"/>
      <c r="F42" s="105"/>
      <c r="G42" s="106" t="s">
        <v>159</v>
      </c>
      <c r="H42" s="166">
        <v>-4.1114841360886274</v>
      </c>
      <c r="I42" s="167">
        <v>0.51014584565161059</v>
      </c>
      <c r="J42" s="167">
        <v>4.8909643820916893</v>
      </c>
      <c r="K42" s="167">
        <v>5.6251556786162782</v>
      </c>
      <c r="L42" s="168">
        <v>4.8798894629530576</v>
      </c>
      <c r="M42" s="169"/>
      <c r="N42" s="169"/>
      <c r="O42" s="169"/>
      <c r="P42" s="170"/>
      <c r="Q42" s="169"/>
      <c r="R42" s="169"/>
      <c r="S42" s="169"/>
      <c r="T42" s="170"/>
      <c r="U42" s="169"/>
      <c r="V42" s="169"/>
      <c r="W42" s="169"/>
      <c r="X42" s="170"/>
      <c r="Y42" s="169"/>
      <c r="Z42" s="169"/>
      <c r="AA42" s="169"/>
      <c r="AB42" s="171"/>
    </row>
    <row r="43" spans="2:28" x14ac:dyDescent="0.2">
      <c r="B43" s="70" t="s">
        <v>121</v>
      </c>
    </row>
    <row r="44" spans="2:28" x14ac:dyDescent="0.2"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</row>
    <row r="45" spans="2:28" x14ac:dyDescent="0.2"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</row>
  </sheetData>
  <mergeCells count="20">
    <mergeCell ref="Y3:AB3"/>
    <mergeCell ref="Y28:AB28"/>
    <mergeCell ref="M3:P3"/>
    <mergeCell ref="Q3:T3"/>
    <mergeCell ref="U3:X3"/>
    <mergeCell ref="U28:X28"/>
    <mergeCell ref="Q28:T28"/>
    <mergeCell ref="M28:P28"/>
    <mergeCell ref="B28:F29"/>
    <mergeCell ref="B3:F4"/>
    <mergeCell ref="G3:G4"/>
    <mergeCell ref="L3:L4"/>
    <mergeCell ref="I3:I4"/>
    <mergeCell ref="I28:I29"/>
    <mergeCell ref="G28:G29"/>
    <mergeCell ref="L28:L29"/>
    <mergeCell ref="J3:J4"/>
    <mergeCell ref="J28:J29"/>
    <mergeCell ref="K3:K4"/>
    <mergeCell ref="K28:K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S54"/>
  <sheetViews>
    <sheetView showGridLines="0" zoomScale="85" zoomScaleNormal="85" workbookViewId="0">
      <selection activeCell="P49" sqref="P49"/>
    </sheetView>
  </sheetViews>
  <sheetFormatPr defaultColWidth="9.140625" defaultRowHeight="14.25" x14ac:dyDescent="0.2"/>
  <cols>
    <col min="1" max="5" width="3.140625" style="70" customWidth="1"/>
    <col min="6" max="6" width="31.5703125" style="70" customWidth="1"/>
    <col min="7" max="7" width="28.140625" style="70" customWidth="1"/>
    <col min="8" max="11" width="11.7109375" style="70" customWidth="1"/>
    <col min="12" max="12" width="11.7109375" style="66" customWidth="1"/>
    <col min="13" max="16384" width="9.140625" style="66"/>
  </cols>
  <sheetData>
    <row r="1" spans="2:12" ht="22.5" customHeight="1" thickBot="1" x14ac:dyDescent="0.35">
      <c r="B1" s="69" t="s">
        <v>111</v>
      </c>
    </row>
    <row r="2" spans="2:12" ht="30" customHeight="1" x14ac:dyDescent="0.2">
      <c r="B2" s="79" t="str">
        <f>" "&amp;Súhrn!H3&amp;" - sektor verejnej správy [objem]"</f>
        <v xml:space="preserve"> Zimná strednodobá predikcia (P4Q-2024) - sektor verejnej správy [objem]</v>
      </c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2:12" ht="30" customHeight="1" x14ac:dyDescent="0.2">
      <c r="B3" s="4" t="s">
        <v>27</v>
      </c>
      <c r="C3" s="5"/>
      <c r="D3" s="5"/>
      <c r="E3" s="5"/>
      <c r="F3" s="82"/>
      <c r="G3" s="83" t="s">
        <v>62</v>
      </c>
      <c r="H3" s="84">
        <v>2023</v>
      </c>
      <c r="I3" s="85">
        <v>2024</v>
      </c>
      <c r="J3" s="85">
        <v>2025</v>
      </c>
      <c r="K3" s="85">
        <v>2026</v>
      </c>
      <c r="L3" s="86">
        <v>2027</v>
      </c>
    </row>
    <row r="4" spans="2:12" ht="4.3499999999999996" customHeight="1" x14ac:dyDescent="0.2">
      <c r="B4" s="6"/>
      <c r="C4" s="7"/>
      <c r="D4" s="7"/>
      <c r="E4" s="7"/>
      <c r="F4" s="87"/>
      <c r="G4" s="88"/>
      <c r="H4" s="89"/>
      <c r="I4" s="90"/>
      <c r="J4" s="267"/>
      <c r="K4" s="275"/>
      <c r="L4" s="91"/>
    </row>
    <row r="5" spans="2:12" ht="15" customHeight="1" x14ac:dyDescent="0.2">
      <c r="B5" s="6" t="s">
        <v>93</v>
      </c>
      <c r="C5" s="7"/>
      <c r="D5" s="7"/>
      <c r="E5" s="7"/>
      <c r="F5" s="87"/>
      <c r="G5" s="88"/>
      <c r="H5" s="92"/>
      <c r="I5" s="93"/>
      <c r="J5" s="93"/>
      <c r="K5" s="93"/>
      <c r="L5" s="94"/>
    </row>
    <row r="6" spans="2:12" ht="15" customHeight="1" x14ac:dyDescent="0.2">
      <c r="B6" s="1"/>
      <c r="C6" s="95" t="s">
        <v>117</v>
      </c>
      <c r="D6" s="96"/>
      <c r="E6" s="96"/>
      <c r="F6" s="97"/>
      <c r="G6" s="53" t="s">
        <v>169</v>
      </c>
      <c r="H6" s="98">
        <v>-6399.4389119999832</v>
      </c>
      <c r="I6" s="99">
        <v>-7467.9751142006935</v>
      </c>
      <c r="J6" s="99">
        <v>-6199.2450216717043</v>
      </c>
      <c r="K6" s="99">
        <v>-6577.0445809858866</v>
      </c>
      <c r="L6" s="276">
        <v>-6450.5684764765756</v>
      </c>
    </row>
    <row r="7" spans="2:12" ht="15" customHeight="1" x14ac:dyDescent="0.2">
      <c r="B7" s="1"/>
      <c r="C7" s="95" t="s">
        <v>94</v>
      </c>
      <c r="D7" s="96"/>
      <c r="E7" s="96"/>
      <c r="F7" s="97"/>
      <c r="G7" s="53" t="s">
        <v>169</v>
      </c>
      <c r="H7" s="115">
        <v>-4971.4259119999833</v>
      </c>
      <c r="I7" s="116">
        <v>-5554.7207905265059</v>
      </c>
      <c r="J7" s="116">
        <v>-4174.76355746217</v>
      </c>
      <c r="K7" s="116">
        <v>-4498.8736211249343</v>
      </c>
      <c r="L7" s="276">
        <v>-4225.2770958430901</v>
      </c>
    </row>
    <row r="8" spans="2:12" ht="15" customHeight="1" x14ac:dyDescent="0.2">
      <c r="B8" s="1"/>
      <c r="C8" s="77" t="s">
        <v>91</v>
      </c>
      <c r="D8" s="101"/>
      <c r="E8" s="77"/>
      <c r="F8" s="102"/>
      <c r="G8" s="53" t="s">
        <v>169</v>
      </c>
      <c r="H8" s="115">
        <v>53172.138000000006</v>
      </c>
      <c r="I8" s="116">
        <v>53175.132450589415</v>
      </c>
      <c r="J8" s="116">
        <v>57735.02176837244</v>
      </c>
      <c r="K8" s="116">
        <v>60545.242977355629</v>
      </c>
      <c r="L8" s="276">
        <v>62301.918542953732</v>
      </c>
    </row>
    <row r="9" spans="2:12" ht="15" customHeight="1" x14ac:dyDescent="0.2">
      <c r="B9" s="1"/>
      <c r="C9" s="77"/>
      <c r="D9" s="77" t="s">
        <v>95</v>
      </c>
      <c r="E9" s="77"/>
      <c r="F9" s="102"/>
      <c r="G9" s="53" t="s">
        <v>169</v>
      </c>
      <c r="H9" s="98">
        <v>50588.772000000004</v>
      </c>
      <c r="I9" s="99">
        <v>52046.015799439418</v>
      </c>
      <c r="J9" s="99">
        <v>56211.348746443939</v>
      </c>
      <c r="K9" s="99">
        <v>58696.497188086709</v>
      </c>
      <c r="L9" s="276">
        <v>60739.969312390494</v>
      </c>
    </row>
    <row r="10" spans="2:12" ht="15" customHeight="1" x14ac:dyDescent="0.2">
      <c r="B10" s="1"/>
      <c r="C10" s="77"/>
      <c r="D10" s="77" t="s">
        <v>96</v>
      </c>
      <c r="E10" s="77"/>
      <c r="F10" s="102"/>
      <c r="G10" s="53" t="s">
        <v>169</v>
      </c>
      <c r="H10" s="98">
        <v>2583.3659999999995</v>
      </c>
      <c r="I10" s="99">
        <v>1129.1166511500001</v>
      </c>
      <c r="J10" s="99">
        <v>1523.6730219285005</v>
      </c>
      <c r="K10" s="99">
        <v>1848.7457892689192</v>
      </c>
      <c r="L10" s="276">
        <v>1561.9492305632375</v>
      </c>
    </row>
    <row r="11" spans="2:12" ht="6" customHeight="1" x14ac:dyDescent="0.2">
      <c r="B11" s="1"/>
      <c r="C11" s="77"/>
      <c r="D11" s="101"/>
      <c r="E11" s="77"/>
      <c r="F11" s="102"/>
      <c r="G11" s="53"/>
      <c r="H11" s="98"/>
      <c r="I11" s="99"/>
      <c r="J11" s="99"/>
      <c r="K11" s="99"/>
      <c r="L11" s="276"/>
    </row>
    <row r="12" spans="2:12" ht="15" customHeight="1" x14ac:dyDescent="0.2">
      <c r="B12" s="1"/>
      <c r="C12" s="77" t="s">
        <v>92</v>
      </c>
      <c r="D12" s="101"/>
      <c r="E12" s="77"/>
      <c r="F12" s="102"/>
      <c r="G12" s="53" t="s">
        <v>169</v>
      </c>
      <c r="H12" s="98">
        <v>59571.57691199999</v>
      </c>
      <c r="I12" s="99">
        <v>60643.107564790109</v>
      </c>
      <c r="J12" s="99">
        <v>63934.266790044145</v>
      </c>
      <c r="K12" s="99">
        <v>67122.287558341515</v>
      </c>
      <c r="L12" s="276">
        <v>68752.487019430308</v>
      </c>
    </row>
    <row r="13" spans="2:12" ht="15" customHeight="1" x14ac:dyDescent="0.2">
      <c r="B13" s="1"/>
      <c r="C13" s="77" t="s">
        <v>97</v>
      </c>
      <c r="D13" s="101"/>
      <c r="E13" s="77"/>
      <c r="F13" s="102"/>
      <c r="G13" s="53" t="s">
        <v>169</v>
      </c>
      <c r="H13" s="98">
        <v>58143.563911999991</v>
      </c>
      <c r="I13" s="99">
        <v>58729.853241115918</v>
      </c>
      <c r="J13" s="99">
        <v>61909.785325834608</v>
      </c>
      <c r="K13" s="99">
        <v>65044.116598480563</v>
      </c>
      <c r="L13" s="276">
        <v>66527.195638796824</v>
      </c>
    </row>
    <row r="14" spans="2:12" ht="15" customHeight="1" x14ac:dyDescent="0.2">
      <c r="B14" s="1"/>
      <c r="C14" s="77"/>
      <c r="D14" s="77" t="s">
        <v>98</v>
      </c>
      <c r="E14" s="77"/>
      <c r="F14" s="102"/>
      <c r="G14" s="53" t="s">
        <v>169</v>
      </c>
      <c r="H14" s="98">
        <v>52911.203999999991</v>
      </c>
      <c r="I14" s="99">
        <v>55261.591019872256</v>
      </c>
      <c r="J14" s="99">
        <v>57321.472312457292</v>
      </c>
      <c r="K14" s="99">
        <v>59838.484752637087</v>
      </c>
      <c r="L14" s="276">
        <v>62147.40081383293</v>
      </c>
    </row>
    <row r="15" spans="2:12" ht="15" customHeight="1" x14ac:dyDescent="0.2">
      <c r="B15" s="1"/>
      <c r="C15" s="77"/>
      <c r="D15" s="77" t="s">
        <v>99</v>
      </c>
      <c r="E15" s="77"/>
      <c r="F15" s="102"/>
      <c r="G15" s="53" t="s">
        <v>169</v>
      </c>
      <c r="H15" s="98">
        <v>6660.3729119999989</v>
      </c>
      <c r="I15" s="99">
        <v>5381.516544917853</v>
      </c>
      <c r="J15" s="99">
        <v>6612.7944775868546</v>
      </c>
      <c r="K15" s="99">
        <v>7283.8028057044294</v>
      </c>
      <c r="L15" s="276">
        <v>6605.0862055973839</v>
      </c>
    </row>
    <row r="16" spans="2:12" ht="6" customHeight="1" x14ac:dyDescent="0.2">
      <c r="B16" s="1"/>
      <c r="C16" s="77"/>
      <c r="D16" s="77"/>
      <c r="E16" s="77"/>
      <c r="F16" s="102"/>
      <c r="G16" s="53"/>
      <c r="H16" s="98"/>
      <c r="I16" s="99"/>
      <c r="J16" s="99"/>
      <c r="K16" s="99"/>
      <c r="L16" s="276"/>
    </row>
    <row r="17" spans="1:12" ht="15" customHeight="1" thickBot="1" x14ac:dyDescent="0.25">
      <c r="B17" s="103" t="s">
        <v>90</v>
      </c>
      <c r="C17" s="104"/>
      <c r="D17" s="104"/>
      <c r="E17" s="104"/>
      <c r="F17" s="105"/>
      <c r="G17" s="106" t="s">
        <v>169</v>
      </c>
      <c r="H17" s="107">
        <v>68898</v>
      </c>
      <c r="I17" s="108">
        <v>77637.48043902166</v>
      </c>
      <c r="J17" s="108">
        <v>82502.818251571545</v>
      </c>
      <c r="K17" s="108">
        <v>88018.437970377621</v>
      </c>
      <c r="L17" s="277">
        <v>93020.565089355659</v>
      </c>
    </row>
    <row r="18" spans="1:12" s="50" customFormat="1" ht="12.75" customHeight="1" thickBot="1" x14ac:dyDescent="0.25">
      <c r="A18" s="77"/>
      <c r="B18" s="77"/>
      <c r="C18" s="77"/>
      <c r="D18" s="101"/>
      <c r="E18" s="77"/>
      <c r="F18" s="77"/>
      <c r="G18" s="110"/>
      <c r="H18" s="99"/>
      <c r="I18" s="99"/>
      <c r="J18" s="99"/>
      <c r="K18" s="99"/>
      <c r="L18" s="99"/>
    </row>
    <row r="19" spans="1:12" s="50" customFormat="1" ht="30" customHeight="1" x14ac:dyDescent="0.2">
      <c r="A19" s="77"/>
      <c r="B19" s="79" t="str">
        <f>" "&amp;Súhrn!H3&amp;" - sektor verejnej správy [% HDP]"</f>
        <v xml:space="preserve"> Zimná strednodobá predikcia (P4Q-2024) - sektor verejnej správy [% HDP]</v>
      </c>
      <c r="C19" s="80"/>
      <c r="D19" s="80"/>
      <c r="E19" s="80"/>
      <c r="F19" s="80"/>
      <c r="G19" s="80"/>
      <c r="H19" s="80"/>
      <c r="I19" s="80"/>
      <c r="J19" s="80"/>
      <c r="K19" s="80"/>
      <c r="L19" s="81"/>
    </row>
    <row r="20" spans="1:12" s="50" customFormat="1" ht="30" customHeight="1" x14ac:dyDescent="0.2">
      <c r="A20" s="77"/>
      <c r="B20" s="4" t="s">
        <v>27</v>
      </c>
      <c r="C20" s="5"/>
      <c r="D20" s="5"/>
      <c r="E20" s="5"/>
      <c r="F20" s="82"/>
      <c r="G20" s="111" t="s">
        <v>62</v>
      </c>
      <c r="H20" s="84">
        <f>H3</f>
        <v>2023</v>
      </c>
      <c r="I20" s="85">
        <f>I3</f>
        <v>2024</v>
      </c>
      <c r="J20" s="85">
        <f>J3</f>
        <v>2025</v>
      </c>
      <c r="K20" s="85">
        <f>K3</f>
        <v>2026</v>
      </c>
      <c r="L20" s="86">
        <f>L3</f>
        <v>2027</v>
      </c>
    </row>
    <row r="21" spans="1:12" ht="3.75" customHeight="1" x14ac:dyDescent="0.2">
      <c r="B21" s="112"/>
      <c r="C21" s="113"/>
      <c r="D21" s="113"/>
      <c r="E21" s="113"/>
      <c r="F21" s="114"/>
      <c r="G21" s="88"/>
      <c r="H21" s="89"/>
      <c r="I21" s="90"/>
      <c r="J21" s="267"/>
      <c r="K21" s="275"/>
      <c r="L21" s="91"/>
    </row>
    <row r="22" spans="1:12" ht="15" customHeight="1" x14ac:dyDescent="0.2">
      <c r="B22" s="6" t="s">
        <v>93</v>
      </c>
      <c r="C22" s="7"/>
      <c r="D22" s="7"/>
      <c r="E22" s="7"/>
      <c r="F22" s="87"/>
      <c r="G22" s="53"/>
      <c r="H22" s="98"/>
      <c r="I22" s="99"/>
      <c r="J22" s="99"/>
      <c r="K22" s="99"/>
      <c r="L22" s="100"/>
    </row>
    <row r="23" spans="1:12" ht="15" customHeight="1" x14ac:dyDescent="0.2">
      <c r="B23" s="1"/>
      <c r="C23" s="95" t="s">
        <v>196</v>
      </c>
      <c r="D23" s="96"/>
      <c r="E23" s="96"/>
      <c r="F23" s="97"/>
      <c r="G23" s="53" t="s">
        <v>142</v>
      </c>
      <c r="H23" s="115">
        <f>+H6/H$41*100</f>
        <v>-5.2062291387327511</v>
      </c>
      <c r="I23" s="116">
        <f t="shared" ref="H23:I27" si="0">+I6/I$41*100</f>
        <v>-5.7386045113152386</v>
      </c>
      <c r="J23" s="116">
        <f t="shared" ref="J23:K23" si="1">+J6/J$41*100</f>
        <v>-4.5332773215185664</v>
      </c>
      <c r="K23" s="116">
        <f t="shared" si="1"/>
        <v>-4.5991240064569592</v>
      </c>
      <c r="L23" s="117">
        <f t="shared" ref="L23:L27" si="2">+L6/L$41*100</f>
        <v>-4.3190913170794092</v>
      </c>
    </row>
    <row r="24" spans="1:12" ht="15" customHeight="1" x14ac:dyDescent="0.2">
      <c r="B24" s="1"/>
      <c r="C24" s="95" t="s">
        <v>94</v>
      </c>
      <c r="D24" s="96"/>
      <c r="E24" s="96"/>
      <c r="F24" s="97"/>
      <c r="G24" s="53" t="s">
        <v>142</v>
      </c>
      <c r="H24" s="115">
        <f t="shared" si="0"/>
        <v>-4.0444768361756998</v>
      </c>
      <c r="I24" s="116">
        <f t="shared" si="0"/>
        <v>-4.2684054646884988</v>
      </c>
      <c r="J24" s="116">
        <f t="shared" ref="J24:K24" si="3">+J7/J$41*100</f>
        <v>-3.0528493214230084</v>
      </c>
      <c r="K24" s="116">
        <f t="shared" si="3"/>
        <v>-3.145923281826092</v>
      </c>
      <c r="L24" s="117">
        <f t="shared" si="2"/>
        <v>-2.8291084240808715</v>
      </c>
    </row>
    <row r="25" spans="1:12" ht="15" customHeight="1" x14ac:dyDescent="0.2">
      <c r="B25" s="1"/>
      <c r="C25" s="77" t="s">
        <v>91</v>
      </c>
      <c r="D25" s="101"/>
      <c r="E25" s="77"/>
      <c r="F25" s="102"/>
      <c r="G25" s="53" t="s">
        <v>142</v>
      </c>
      <c r="H25" s="115">
        <f t="shared" si="0"/>
        <v>43.257907143269207</v>
      </c>
      <c r="I25" s="116">
        <f t="shared" si="0"/>
        <v>40.861284391598893</v>
      </c>
      <c r="J25" s="116">
        <f t="shared" ref="J25:K25" si="4">+J8/J$41*100</f>
        <v>42.219474133539734</v>
      </c>
      <c r="K25" s="116">
        <f t="shared" si="4"/>
        <v>42.337417213034314</v>
      </c>
      <c r="L25" s="117">
        <f t="shared" si="2"/>
        <v>41.715342825604878</v>
      </c>
    </row>
    <row r="26" spans="1:12" ht="15" customHeight="1" x14ac:dyDescent="0.2">
      <c r="B26" s="1"/>
      <c r="C26" s="77"/>
      <c r="D26" s="77" t="s">
        <v>95</v>
      </c>
      <c r="E26" s="77"/>
      <c r="F26" s="102"/>
      <c r="G26" s="53" t="s">
        <v>142</v>
      </c>
      <c r="H26" s="115">
        <f>+H9/H$41*100</f>
        <v>41.15622361598507</v>
      </c>
      <c r="I26" s="116">
        <f t="shared" si="0"/>
        <v>39.993639038072025</v>
      </c>
      <c r="J26" s="116">
        <f t="shared" ref="J26:K26" si="5">+J9/J$41*100</f>
        <v>41.105268721175584</v>
      </c>
      <c r="K26" s="116">
        <f t="shared" si="5"/>
        <v>41.044646419622964</v>
      </c>
      <c r="L26" s="117">
        <f t="shared" si="2"/>
        <v>40.669512309419197</v>
      </c>
    </row>
    <row r="27" spans="1:12" ht="15" customHeight="1" x14ac:dyDescent="0.2">
      <c r="B27" s="1"/>
      <c r="C27" s="77"/>
      <c r="D27" s="77" t="s">
        <v>96</v>
      </c>
      <c r="E27" s="77"/>
      <c r="F27" s="102"/>
      <c r="G27" s="53" t="s">
        <v>142</v>
      </c>
      <c r="H27" s="115">
        <f>+H10/H$41*100</f>
        <v>2.1016835272841345</v>
      </c>
      <c r="I27" s="116">
        <f t="shared" si="0"/>
        <v>0.86764535352687222</v>
      </c>
      <c r="J27" s="116">
        <f t="shared" ref="J27:K27" si="6">+J10/J$41*100</f>
        <v>1.1142054123641509</v>
      </c>
      <c r="K27" s="116">
        <f t="shared" si="6"/>
        <v>1.2927707934113439</v>
      </c>
      <c r="L27" s="117">
        <f t="shared" si="2"/>
        <v>1.0458305161856756</v>
      </c>
    </row>
    <row r="28" spans="1:12" ht="3.75" customHeight="1" x14ac:dyDescent="0.2">
      <c r="B28" s="1"/>
      <c r="C28" s="77"/>
      <c r="D28" s="101"/>
      <c r="E28" s="77"/>
      <c r="F28" s="102"/>
      <c r="G28" s="53"/>
      <c r="H28" s="115"/>
      <c r="I28" s="116"/>
      <c r="J28" s="116"/>
      <c r="K28" s="116"/>
      <c r="L28" s="117"/>
    </row>
    <row r="29" spans="1:12" ht="15" customHeight="1" x14ac:dyDescent="0.2">
      <c r="B29" s="1"/>
      <c r="C29" s="77" t="s">
        <v>92</v>
      </c>
      <c r="D29" s="101"/>
      <c r="E29" s="77"/>
      <c r="F29" s="102"/>
      <c r="G29" s="53" t="s">
        <v>142</v>
      </c>
      <c r="H29" s="115">
        <f t="shared" ref="H29:I32" si="7">+H12/H$41*100</f>
        <v>48.464136282001959</v>
      </c>
      <c r="I29" s="116">
        <f t="shared" si="7"/>
        <v>46.599888902914131</v>
      </c>
      <c r="J29" s="116">
        <f t="shared" ref="J29:K29" si="8">+J12/J$41*100</f>
        <v>46.752751455058302</v>
      </c>
      <c r="K29" s="116">
        <f t="shared" si="8"/>
        <v>46.936541219491268</v>
      </c>
      <c r="L29" s="117">
        <f t="shared" ref="L29:L32" si="9">+L12/L$41*100</f>
        <v>46.034434142684283</v>
      </c>
    </row>
    <row r="30" spans="1:12" ht="15" customHeight="1" x14ac:dyDescent="0.2">
      <c r="B30" s="1"/>
      <c r="C30" s="77" t="s">
        <v>97</v>
      </c>
      <c r="D30" s="101"/>
      <c r="E30" s="77"/>
      <c r="F30" s="102"/>
      <c r="G30" s="53" t="s">
        <v>142</v>
      </c>
      <c r="H30" s="115">
        <f t="shared" si="7"/>
        <v>47.302383979444905</v>
      </c>
      <c r="I30" s="116">
        <f t="shared" si="7"/>
        <v>45.129689856287392</v>
      </c>
      <c r="J30" s="116">
        <f t="shared" ref="J30:K30" si="10">+J13/J$41*100</f>
        <v>45.272323454962745</v>
      </c>
      <c r="K30" s="116">
        <f t="shared" si="10"/>
        <v>45.4833404948604</v>
      </c>
      <c r="L30" s="117">
        <f t="shared" si="9"/>
        <v>44.54445124968575</v>
      </c>
    </row>
    <row r="31" spans="1:12" ht="15" customHeight="1" x14ac:dyDescent="0.2">
      <c r="B31" s="1"/>
      <c r="C31" s="77"/>
      <c r="D31" s="77" t="s">
        <v>98</v>
      </c>
      <c r="E31" s="77"/>
      <c r="F31" s="102"/>
      <c r="G31" s="53" t="s">
        <v>142</v>
      </c>
      <c r="H31" s="115">
        <f t="shared" si="7"/>
        <v>43.045625689728212</v>
      </c>
      <c r="I31" s="116">
        <f t="shared" si="7"/>
        <v>42.464578507508705</v>
      </c>
      <c r="J31" s="116">
        <f t="shared" ref="J31:K31" si="11">+J14/J$41*100</f>
        <v>41.917060797194317</v>
      </c>
      <c r="K31" s="116">
        <f t="shared" si="11"/>
        <v>41.843203029438683</v>
      </c>
      <c r="L31" s="117">
        <f t="shared" si="9"/>
        <v>41.611882768617001</v>
      </c>
    </row>
    <row r="32" spans="1:12" ht="15" customHeight="1" x14ac:dyDescent="0.2">
      <c r="B32" s="1"/>
      <c r="C32" s="77"/>
      <c r="D32" s="77" t="s">
        <v>99</v>
      </c>
      <c r="E32" s="77"/>
      <c r="F32" s="102"/>
      <c r="G32" s="53" t="s">
        <v>142</v>
      </c>
      <c r="H32" s="115">
        <f t="shared" si="7"/>
        <v>5.4185105922737478</v>
      </c>
      <c r="I32" s="116">
        <f t="shared" si="7"/>
        <v>4.1353103954054307</v>
      </c>
      <c r="J32" s="116">
        <f t="shared" ref="J32:K32" si="12">+J15/J$41*100</f>
        <v>4.8356906578639887</v>
      </c>
      <c r="K32" s="116">
        <f t="shared" si="12"/>
        <v>5.0933381900525818</v>
      </c>
      <c r="L32" s="117">
        <f t="shared" si="9"/>
        <v>4.422551374067293</v>
      </c>
    </row>
    <row r="33" spans="1:19" ht="3.75" customHeight="1" x14ac:dyDescent="0.2">
      <c r="A33" s="2"/>
      <c r="B33" s="1"/>
      <c r="C33" s="77"/>
      <c r="D33" s="77"/>
      <c r="E33" s="77"/>
      <c r="F33" s="102"/>
      <c r="G33" s="53"/>
      <c r="H33" s="115"/>
      <c r="I33" s="116"/>
      <c r="J33" s="116"/>
      <c r="K33" s="116"/>
      <c r="L33" s="117"/>
    </row>
    <row r="34" spans="1:19" ht="15" customHeight="1" x14ac:dyDescent="0.2">
      <c r="A34" s="2"/>
      <c r="B34" s="6" t="s">
        <v>106</v>
      </c>
      <c r="C34" s="7"/>
      <c r="D34" s="7"/>
      <c r="E34" s="7"/>
      <c r="F34" s="87"/>
      <c r="G34" s="53"/>
      <c r="H34" s="115"/>
      <c r="I34" s="116"/>
      <c r="J34" s="116"/>
      <c r="K34" s="116"/>
      <c r="L34" s="117"/>
    </row>
    <row r="35" spans="1:19" ht="15" customHeight="1" x14ac:dyDescent="0.2">
      <c r="A35" s="2"/>
      <c r="B35" s="1"/>
      <c r="C35" s="77" t="s">
        <v>103</v>
      </c>
      <c r="D35" s="96"/>
      <c r="E35" s="96"/>
      <c r="F35" s="97"/>
      <c r="G35" s="52" t="s">
        <v>150</v>
      </c>
      <c r="H35" s="118">
        <v>3.239126816888227E-2</v>
      </c>
      <c r="I35" s="119">
        <v>-0.10385684036265985</v>
      </c>
      <c r="J35" s="119">
        <v>-0.17113757175039535</v>
      </c>
      <c r="K35" s="119">
        <v>-0.23786671409418148</v>
      </c>
      <c r="L35" s="120">
        <v>-0.18154204712410049</v>
      </c>
      <c r="M35" s="121"/>
      <c r="N35" s="121"/>
      <c r="P35" s="121"/>
      <c r="Q35" s="121"/>
      <c r="R35" s="121"/>
      <c r="S35" s="121"/>
    </row>
    <row r="36" spans="1:19" ht="15" customHeight="1" x14ac:dyDescent="0.2">
      <c r="A36" s="2"/>
      <c r="B36" s="1"/>
      <c r="C36" s="77" t="s">
        <v>104</v>
      </c>
      <c r="D36" s="96"/>
      <c r="E36" s="96"/>
      <c r="F36" s="97"/>
      <c r="G36" s="52" t="s">
        <v>150</v>
      </c>
      <c r="H36" s="118">
        <v>-5.3439744360184118</v>
      </c>
      <c r="I36" s="119">
        <v>-5.6893060906142319</v>
      </c>
      <c r="J36" s="119">
        <v>-4.412231252110546</v>
      </c>
      <c r="K36" s="119">
        <v>-4.375242674246163</v>
      </c>
      <c r="L36" s="120">
        <v>-4.1442449454338854</v>
      </c>
      <c r="M36" s="121"/>
      <c r="N36" s="121"/>
      <c r="P36" s="121"/>
      <c r="Q36" s="121"/>
      <c r="R36" s="121"/>
      <c r="S36" s="121"/>
    </row>
    <row r="37" spans="1:19" ht="15" customHeight="1" x14ac:dyDescent="0.2">
      <c r="A37" s="2"/>
      <c r="B37" s="1"/>
      <c r="C37" s="77" t="s">
        <v>105</v>
      </c>
      <c r="D37" s="96"/>
      <c r="E37" s="96"/>
      <c r="F37" s="97"/>
      <c r="G37" s="52" t="s">
        <v>150</v>
      </c>
      <c r="H37" s="118">
        <v>-4.0772354575415717</v>
      </c>
      <c r="I37" s="119">
        <v>-4.1693498746286188</v>
      </c>
      <c r="J37" s="119">
        <v>-2.8890073734378019</v>
      </c>
      <c r="K37" s="119">
        <v>-2.9178790189957589</v>
      </c>
      <c r="L37" s="120">
        <v>-2.6546689997989805</v>
      </c>
      <c r="M37" s="121"/>
      <c r="N37" s="121"/>
      <c r="P37" s="121"/>
      <c r="Q37" s="121"/>
      <c r="R37" s="121"/>
      <c r="S37" s="121"/>
    </row>
    <row r="38" spans="1:19" ht="15" customHeight="1" x14ac:dyDescent="0.2">
      <c r="A38" s="2"/>
      <c r="B38" s="1"/>
      <c r="C38" s="77" t="s">
        <v>118</v>
      </c>
      <c r="D38" s="96"/>
      <c r="E38" s="96"/>
      <c r="F38" s="97"/>
      <c r="G38" s="52" t="s">
        <v>151</v>
      </c>
      <c r="H38" s="118">
        <v>-3.0875141184974186</v>
      </c>
      <c r="I38" s="119">
        <v>-9.2114417087047151E-2</v>
      </c>
      <c r="J38" s="119">
        <v>1.2803425011908169</v>
      </c>
      <c r="K38" s="119">
        <v>-2.887164555795696E-2</v>
      </c>
      <c r="L38" s="120">
        <v>0.26321001919677833</v>
      </c>
      <c r="M38" s="121"/>
      <c r="N38" s="121"/>
      <c r="P38" s="121"/>
      <c r="Q38" s="121"/>
      <c r="R38" s="121"/>
      <c r="S38" s="121"/>
    </row>
    <row r="39" spans="1:19" ht="14.85" customHeight="1" x14ac:dyDescent="0.2">
      <c r="A39" s="2"/>
      <c r="B39" s="1"/>
      <c r="C39" s="77"/>
      <c r="D39" s="77"/>
      <c r="E39" s="77"/>
      <c r="F39" s="102"/>
      <c r="G39" s="53"/>
      <c r="H39" s="115"/>
      <c r="I39" s="116"/>
      <c r="J39" s="116"/>
      <c r="K39" s="116"/>
      <c r="L39" s="117"/>
    </row>
    <row r="40" spans="1:19" ht="15" customHeight="1" x14ac:dyDescent="0.2">
      <c r="A40" s="2"/>
      <c r="B40" s="122" t="s">
        <v>90</v>
      </c>
      <c r="C40" s="77"/>
      <c r="D40" s="77"/>
      <c r="E40" s="77"/>
      <c r="F40" s="102"/>
      <c r="G40" s="53" t="s">
        <v>142</v>
      </c>
      <c r="H40" s="123">
        <f>+H17/H$41*100</f>
        <v>56.051597668631672</v>
      </c>
      <c r="I40" s="124">
        <f>+I17/I$41*100</f>
        <v>59.658848440365219</v>
      </c>
      <c r="J40" s="124">
        <f t="shared" ref="J40:K40" si="13">+J17/J$41*100</f>
        <v>60.331242535782415</v>
      </c>
      <c r="K40" s="124">
        <f t="shared" si="13"/>
        <v>61.548573389740746</v>
      </c>
      <c r="L40" s="125">
        <f t="shared" ref="L40" si="14">+L17/L$41*100</f>
        <v>62.283551667171423</v>
      </c>
    </row>
    <row r="41" spans="1:19" ht="15" customHeight="1" thickBot="1" x14ac:dyDescent="0.25">
      <c r="B41" s="73"/>
      <c r="C41" s="126" t="s">
        <v>53</v>
      </c>
      <c r="D41" s="104"/>
      <c r="E41" s="104"/>
      <c r="F41" s="105"/>
      <c r="G41" s="106" t="s">
        <v>168</v>
      </c>
      <c r="H41" s="107">
        <v>122918.887</v>
      </c>
      <c r="I41" s="108">
        <v>130135.73420986799</v>
      </c>
      <c r="J41" s="108">
        <v>136749.74156655101</v>
      </c>
      <c r="K41" s="108">
        <v>143006.463225432</v>
      </c>
      <c r="L41" s="109">
        <v>149350.12952767301</v>
      </c>
    </row>
    <row r="42" spans="1:19" ht="15" customHeight="1" x14ac:dyDescent="0.2">
      <c r="B42" s="70" t="s">
        <v>121</v>
      </c>
    </row>
    <row r="43" spans="1:19" ht="15" customHeight="1" x14ac:dyDescent="0.2">
      <c r="B43" s="70" t="s">
        <v>136</v>
      </c>
    </row>
    <row r="44" spans="1:19" ht="15" customHeight="1" x14ac:dyDescent="0.2">
      <c r="B44" s="70" t="s">
        <v>137</v>
      </c>
      <c r="H44" s="127"/>
      <c r="I44" s="127"/>
      <c r="J44" s="127"/>
      <c r="K44" s="127"/>
    </row>
    <row r="45" spans="1:19" ht="15" customHeight="1" x14ac:dyDescent="0.2"/>
    <row r="46" spans="1:19" ht="15" customHeight="1" x14ac:dyDescent="0.2"/>
    <row r="47" spans="1:19" ht="15" customHeight="1" x14ac:dyDescent="0.2"/>
    <row r="48" spans="1:19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28"/>
  <sheetViews>
    <sheetView showGridLines="0" zoomScale="90" zoomScaleNormal="90" workbookViewId="0">
      <selection activeCell="R37" sqref="R37"/>
    </sheetView>
  </sheetViews>
  <sheetFormatPr defaultColWidth="9.140625" defaultRowHeight="14.25" x14ac:dyDescent="0.2"/>
  <cols>
    <col min="1" max="2" width="3.140625" style="70" customWidth="1"/>
    <col min="3" max="3" width="36.42578125" style="70" customWidth="1"/>
    <col min="4" max="5" width="7.5703125" style="70" customWidth="1"/>
    <col min="6" max="6" width="7.5703125" style="66" customWidth="1"/>
    <col min="7" max="10" width="7.5703125" style="70" customWidth="1"/>
    <col min="11" max="11" width="7.5703125" style="66" customWidth="1"/>
    <col min="12" max="15" width="7.5703125" style="70" customWidth="1"/>
    <col min="16" max="16" width="7.5703125" style="66" customWidth="1"/>
    <col min="17" max="20" width="7.5703125" style="70" customWidth="1"/>
    <col min="21" max="21" width="7.5703125" style="66" customWidth="1"/>
    <col min="22" max="23" width="7.5703125" style="70" customWidth="1"/>
    <col min="24" max="16384" width="9.140625" style="70"/>
  </cols>
  <sheetData>
    <row r="1" spans="2:23" ht="22.5" customHeight="1" thickBot="1" x14ac:dyDescent="0.35">
      <c r="B1" s="278" t="s">
        <v>112</v>
      </c>
      <c r="C1" s="66"/>
      <c r="D1" s="66"/>
      <c r="E1" s="66"/>
      <c r="G1" s="66"/>
      <c r="H1" s="66"/>
      <c r="I1" s="66"/>
      <c r="J1" s="66"/>
      <c r="L1" s="66"/>
      <c r="M1" s="66"/>
      <c r="N1" s="66"/>
      <c r="O1" s="66"/>
      <c r="Q1" s="66"/>
      <c r="R1" s="66"/>
      <c r="S1" s="66"/>
      <c r="T1" s="66"/>
      <c r="V1" s="66"/>
      <c r="W1" s="66"/>
    </row>
    <row r="2" spans="2:23" ht="18" customHeight="1" x14ac:dyDescent="0.2">
      <c r="B2" s="327" t="s">
        <v>177</v>
      </c>
      <c r="C2" s="328"/>
      <c r="D2" s="324">
        <v>2024</v>
      </c>
      <c r="E2" s="325"/>
      <c r="F2" s="325"/>
      <c r="G2" s="325"/>
      <c r="H2" s="326"/>
      <c r="I2" s="324">
        <v>2025</v>
      </c>
      <c r="J2" s="325"/>
      <c r="K2" s="325"/>
      <c r="L2" s="325"/>
      <c r="M2" s="326"/>
      <c r="N2" s="324">
        <v>2026</v>
      </c>
      <c r="O2" s="325"/>
      <c r="P2" s="325"/>
      <c r="Q2" s="325"/>
      <c r="R2" s="326"/>
      <c r="S2" s="324">
        <v>2027</v>
      </c>
      <c r="T2" s="325"/>
      <c r="U2" s="325"/>
      <c r="V2" s="325"/>
      <c r="W2" s="326"/>
    </row>
    <row r="3" spans="2:23" ht="81.75" customHeight="1" thickBot="1" x14ac:dyDescent="0.25">
      <c r="B3" s="329"/>
      <c r="C3" s="330"/>
      <c r="D3" s="279" t="s">
        <v>57</v>
      </c>
      <c r="E3" s="280" t="s">
        <v>58</v>
      </c>
      <c r="F3" s="280" t="s">
        <v>59</v>
      </c>
      <c r="G3" s="281" t="s">
        <v>60</v>
      </c>
      <c r="H3" s="282" t="s">
        <v>61</v>
      </c>
      <c r="I3" s="279" t="s">
        <v>57</v>
      </c>
      <c r="J3" s="280" t="s">
        <v>58</v>
      </c>
      <c r="K3" s="280" t="s">
        <v>59</v>
      </c>
      <c r="L3" s="281" t="s">
        <v>60</v>
      </c>
      <c r="M3" s="282" t="s">
        <v>61</v>
      </c>
      <c r="N3" s="279" t="s">
        <v>57</v>
      </c>
      <c r="O3" s="280" t="s">
        <v>58</v>
      </c>
      <c r="P3" s="280" t="s">
        <v>59</v>
      </c>
      <c r="Q3" s="281" t="s">
        <v>60</v>
      </c>
      <c r="R3" s="282" t="s">
        <v>61</v>
      </c>
      <c r="S3" s="279" t="s">
        <v>57</v>
      </c>
      <c r="T3" s="280" t="s">
        <v>58</v>
      </c>
      <c r="U3" s="280" t="s">
        <v>59</v>
      </c>
      <c r="V3" s="281" t="s">
        <v>60</v>
      </c>
      <c r="W3" s="282" t="s">
        <v>61</v>
      </c>
    </row>
    <row r="4" spans="2:23" ht="15" customHeight="1" x14ac:dyDescent="0.2">
      <c r="B4" s="1" t="s">
        <v>85</v>
      </c>
      <c r="C4" s="2"/>
      <c r="D4" s="253">
        <v>2.1188074765548635</v>
      </c>
      <c r="E4" s="254">
        <v>2.3001611800970156</v>
      </c>
      <c r="F4" s="3">
        <v>2.2000000000000002</v>
      </c>
      <c r="G4" s="255">
        <v>2.2450000000000001</v>
      </c>
      <c r="H4" s="72">
        <v>2.3190788350873959</v>
      </c>
      <c r="I4" s="253">
        <v>2.1046055329610596</v>
      </c>
      <c r="J4" s="254">
        <v>2.2237888482639301</v>
      </c>
      <c r="K4" s="3">
        <v>2.2999999999999998</v>
      </c>
      <c r="L4" s="255">
        <v>1.855</v>
      </c>
      <c r="M4" s="72">
        <v>2.4431460140952321</v>
      </c>
      <c r="N4" s="253">
        <v>1.7625991983914986</v>
      </c>
      <c r="O4" s="254">
        <v>2.3581013003481921</v>
      </c>
      <c r="P4" s="3">
        <v>2.5</v>
      </c>
      <c r="Q4" s="255">
        <v>2.3159999999999998</v>
      </c>
      <c r="R4" s="72">
        <v>2.1080313698658815</v>
      </c>
      <c r="S4" s="253">
        <v>2.3451146940739847</v>
      </c>
      <c r="T4" s="254">
        <v>1.0444682263513361</v>
      </c>
      <c r="U4" s="3" t="s">
        <v>138</v>
      </c>
      <c r="V4" s="255">
        <v>2.5910000000000002</v>
      </c>
      <c r="W4" s="72" t="s">
        <v>138</v>
      </c>
    </row>
    <row r="5" spans="2:23" ht="15" customHeight="1" x14ac:dyDescent="0.2">
      <c r="B5" s="1"/>
      <c r="C5" s="2" t="s">
        <v>107</v>
      </c>
      <c r="D5" s="253">
        <v>1.8932341240967503</v>
      </c>
      <c r="E5" s="254">
        <v>2.9285632062673761</v>
      </c>
      <c r="F5" s="3">
        <v>1.8</v>
      </c>
      <c r="G5" s="3" t="s">
        <v>138</v>
      </c>
      <c r="H5" s="72">
        <v>1.820177466657058</v>
      </c>
      <c r="I5" s="253">
        <v>0.45895650125018506</v>
      </c>
      <c r="J5" s="254">
        <v>1.4276818118596157</v>
      </c>
      <c r="K5" s="3">
        <v>1.4</v>
      </c>
      <c r="L5" s="3" t="s">
        <v>138</v>
      </c>
      <c r="M5" s="72">
        <v>0.80864894232159923</v>
      </c>
      <c r="N5" s="253">
        <v>1.4558003075212582</v>
      </c>
      <c r="O5" s="254">
        <v>1.8586474706086431</v>
      </c>
      <c r="P5" s="3">
        <v>2.2999999999999998</v>
      </c>
      <c r="Q5" s="3" t="s">
        <v>138</v>
      </c>
      <c r="R5" s="72">
        <v>1.5340061235718183</v>
      </c>
      <c r="S5" s="253">
        <v>1.4962856729081864</v>
      </c>
      <c r="T5" s="254">
        <v>2.2870097464442019</v>
      </c>
      <c r="U5" s="3" t="s">
        <v>138</v>
      </c>
      <c r="V5" s="3" t="s">
        <v>138</v>
      </c>
      <c r="W5" s="72" t="s">
        <v>138</v>
      </c>
    </row>
    <row r="6" spans="2:23" x14ac:dyDescent="0.2">
      <c r="B6" s="1"/>
      <c r="C6" s="2" t="s">
        <v>86</v>
      </c>
      <c r="D6" s="253">
        <v>3.3300959471212082</v>
      </c>
      <c r="E6" s="254">
        <v>3.5771204379397847</v>
      </c>
      <c r="F6" s="3">
        <v>3.8</v>
      </c>
      <c r="G6" s="3" t="s">
        <v>138</v>
      </c>
      <c r="H6" s="72">
        <v>3.4526900529332272</v>
      </c>
      <c r="I6" s="253">
        <v>2.2405155584822865</v>
      </c>
      <c r="J6" s="254">
        <v>0.10214568431361482</v>
      </c>
      <c r="K6" s="3">
        <v>0.4</v>
      </c>
      <c r="L6" s="3" t="s">
        <v>138</v>
      </c>
      <c r="M6" s="72">
        <v>1.7934790917221166</v>
      </c>
      <c r="N6" s="253">
        <v>1.9453028345641599</v>
      </c>
      <c r="O6" s="254">
        <v>-0.44561468549270122</v>
      </c>
      <c r="P6" s="3">
        <v>-0.4</v>
      </c>
      <c r="Q6" s="3" t="s">
        <v>138</v>
      </c>
      <c r="R6" s="72">
        <v>1.7609020843841972</v>
      </c>
      <c r="S6" s="253">
        <v>1.9394799402295178</v>
      </c>
      <c r="T6" s="254">
        <v>-0.22296202121065978</v>
      </c>
      <c r="U6" s="3" t="s">
        <v>138</v>
      </c>
      <c r="V6" s="3" t="s">
        <v>138</v>
      </c>
      <c r="W6" s="72" t="s">
        <v>138</v>
      </c>
    </row>
    <row r="7" spans="2:23" x14ac:dyDescent="0.2">
      <c r="B7" s="1"/>
      <c r="C7" s="2" t="s">
        <v>87</v>
      </c>
      <c r="D7" s="253">
        <v>0.80348064234780736</v>
      </c>
      <c r="E7" s="254">
        <v>-0.26622763590998799</v>
      </c>
      <c r="F7" s="3">
        <v>0.7</v>
      </c>
      <c r="G7" s="3" t="s">
        <v>138</v>
      </c>
      <c r="H7" s="72">
        <v>0.88160031891053592</v>
      </c>
      <c r="I7" s="253">
        <v>6.1469350803419474</v>
      </c>
      <c r="J7" s="254">
        <v>10.596546037200971</v>
      </c>
      <c r="K7" s="3">
        <v>6.1</v>
      </c>
      <c r="L7" s="3" t="s">
        <v>138</v>
      </c>
      <c r="M7" s="72">
        <v>4.5578832179308693</v>
      </c>
      <c r="N7" s="253">
        <v>2.5043843406753439</v>
      </c>
      <c r="O7" s="254">
        <v>0.35785681400926084</v>
      </c>
      <c r="P7" s="3">
        <v>2.5</v>
      </c>
      <c r="Q7" s="3" t="s">
        <v>138</v>
      </c>
      <c r="R7" s="72">
        <v>2.1605260654916414</v>
      </c>
      <c r="S7" s="253">
        <v>-1.7111599112354838</v>
      </c>
      <c r="T7" s="254">
        <v>-4.8900467807164834</v>
      </c>
      <c r="U7" s="3" t="s">
        <v>138</v>
      </c>
      <c r="V7" s="3" t="s">
        <v>138</v>
      </c>
      <c r="W7" s="72" t="s">
        <v>138</v>
      </c>
    </row>
    <row r="8" spans="2:23" x14ac:dyDescent="0.2">
      <c r="B8" s="1"/>
      <c r="C8" s="2" t="s">
        <v>88</v>
      </c>
      <c r="D8" s="253">
        <v>0.79062912390510576</v>
      </c>
      <c r="E8" s="254">
        <v>1.7728814749465638</v>
      </c>
      <c r="F8" s="3">
        <v>2</v>
      </c>
      <c r="G8" s="255">
        <v>3.169</v>
      </c>
      <c r="H8" s="72">
        <v>2.2705606672809298</v>
      </c>
      <c r="I8" s="253">
        <v>3.0920219552502175</v>
      </c>
      <c r="J8" s="254">
        <v>3.7391625243427651</v>
      </c>
      <c r="K8" s="3">
        <v>3.8</v>
      </c>
      <c r="L8" s="255">
        <v>3.5179999999999998</v>
      </c>
      <c r="M8" s="72">
        <v>3.4345785914051019</v>
      </c>
      <c r="N8" s="253">
        <v>3.0159207632362239</v>
      </c>
      <c r="O8" s="254">
        <v>4.3264587220484207</v>
      </c>
      <c r="P8" s="3">
        <v>4</v>
      </c>
      <c r="Q8" s="255">
        <v>3.7229999999999999</v>
      </c>
      <c r="R8" s="72">
        <v>3.0059375922304232</v>
      </c>
      <c r="S8" s="253">
        <v>4.3408018919955538</v>
      </c>
      <c r="T8" s="254">
        <v>4.5713886091827138</v>
      </c>
      <c r="U8" s="3" t="s">
        <v>138</v>
      </c>
      <c r="V8" s="255">
        <v>3.5</v>
      </c>
      <c r="W8" s="72" t="s">
        <v>138</v>
      </c>
    </row>
    <row r="9" spans="2:23" x14ac:dyDescent="0.2">
      <c r="B9" s="1"/>
      <c r="C9" s="2" t="s">
        <v>108</v>
      </c>
      <c r="D9" s="253">
        <v>2.4210452038879993</v>
      </c>
      <c r="E9" s="254">
        <v>4.7669842639754156</v>
      </c>
      <c r="F9" s="3">
        <v>4.3</v>
      </c>
      <c r="G9" s="255">
        <v>5.5919999999999996</v>
      </c>
      <c r="H9" s="72">
        <v>4.1026231674389013</v>
      </c>
      <c r="I9" s="253">
        <v>3.100023154048003</v>
      </c>
      <c r="J9" s="254">
        <v>6.6961099784689448</v>
      </c>
      <c r="K9" s="3">
        <v>3.9</v>
      </c>
      <c r="L9" s="255">
        <v>3.2989999999999999</v>
      </c>
      <c r="M9" s="72">
        <v>2.7414835917793257</v>
      </c>
      <c r="N9" s="253">
        <v>3.1388368988230013</v>
      </c>
      <c r="O9" s="254">
        <v>3.0236364370956226</v>
      </c>
      <c r="P9" s="3">
        <v>3.2</v>
      </c>
      <c r="Q9" s="255">
        <v>3.1059999999999999</v>
      </c>
      <c r="R9" s="72">
        <v>2.560107791999644</v>
      </c>
      <c r="S9" s="253">
        <v>2.7446365648694098</v>
      </c>
      <c r="T9" s="254">
        <v>3.7381962959730952</v>
      </c>
      <c r="U9" s="3" t="s">
        <v>138</v>
      </c>
      <c r="V9" s="255">
        <v>3.0790000000000002</v>
      </c>
      <c r="W9" s="72" t="s">
        <v>138</v>
      </c>
    </row>
    <row r="10" spans="2:23" ht="3.75" customHeight="1" x14ac:dyDescent="0.2">
      <c r="B10" s="1"/>
      <c r="C10" s="2"/>
      <c r="D10" s="253"/>
      <c r="E10" s="254"/>
      <c r="F10" s="3"/>
      <c r="G10" s="255"/>
      <c r="H10" s="72"/>
      <c r="I10" s="253"/>
      <c r="J10" s="254"/>
      <c r="K10" s="3"/>
      <c r="L10" s="255"/>
      <c r="M10" s="72"/>
      <c r="N10" s="253"/>
      <c r="O10" s="254"/>
      <c r="P10" s="3"/>
      <c r="Q10" s="255"/>
      <c r="R10" s="72"/>
      <c r="S10" s="253"/>
      <c r="T10" s="254"/>
      <c r="U10" s="3"/>
      <c r="V10" s="255"/>
      <c r="W10" s="72"/>
    </row>
    <row r="11" spans="2:23" s="66" customFormat="1" ht="16.5" x14ac:dyDescent="0.2">
      <c r="B11" s="49" t="s">
        <v>197</v>
      </c>
      <c r="C11" s="263"/>
      <c r="D11" s="220">
        <v>3.1936192014287599</v>
      </c>
      <c r="E11" s="3">
        <v>2.9702129126655707</v>
      </c>
      <c r="F11" s="3">
        <v>3.1</v>
      </c>
      <c r="G11" s="71">
        <v>2.782</v>
      </c>
      <c r="H11" s="72">
        <v>3.1929297165183224</v>
      </c>
      <c r="I11" s="220">
        <v>4.9615611751319761</v>
      </c>
      <c r="J11" s="3">
        <v>5.5802231956637804</v>
      </c>
      <c r="K11" s="3">
        <v>5.0999999999999996</v>
      </c>
      <c r="L11" s="71">
        <v>5.0570000000000004</v>
      </c>
      <c r="M11" s="72">
        <v>4.3813008668288189</v>
      </c>
      <c r="N11" s="220">
        <v>3.6489541882839518</v>
      </c>
      <c r="O11" s="3">
        <v>2.8180924125518203</v>
      </c>
      <c r="P11" s="3">
        <v>3</v>
      </c>
      <c r="Q11" s="71">
        <v>2.4209999999999998</v>
      </c>
      <c r="R11" s="72">
        <v>2.674488179068546</v>
      </c>
      <c r="S11" s="220">
        <v>2.5589224382722904</v>
      </c>
      <c r="T11" s="3">
        <v>2.2618401380916531</v>
      </c>
      <c r="U11" s="3" t="s">
        <v>138</v>
      </c>
      <c r="V11" s="71">
        <v>2.0289999999999999</v>
      </c>
      <c r="W11" s="72" t="s">
        <v>138</v>
      </c>
    </row>
    <row r="12" spans="2:23" ht="3.75" customHeight="1" x14ac:dyDescent="0.2">
      <c r="B12" s="1"/>
      <c r="C12" s="2"/>
      <c r="D12" s="253"/>
      <c r="E12" s="254"/>
      <c r="F12" s="3"/>
      <c r="G12" s="255"/>
      <c r="H12" s="72"/>
      <c r="I12" s="253"/>
      <c r="J12" s="254"/>
      <c r="K12" s="3"/>
      <c r="L12" s="255"/>
      <c r="M12" s="72"/>
      <c r="N12" s="253"/>
      <c r="O12" s="254"/>
      <c r="P12" s="3"/>
      <c r="Q12" s="255"/>
      <c r="R12" s="72"/>
      <c r="S12" s="253"/>
      <c r="T12" s="254"/>
      <c r="U12" s="3"/>
      <c r="V12" s="255"/>
      <c r="W12" s="72"/>
    </row>
    <row r="13" spans="2:23" x14ac:dyDescent="0.2">
      <c r="B13" s="1" t="s">
        <v>83</v>
      </c>
      <c r="C13" s="2"/>
      <c r="D13" s="253">
        <v>-0.11034624469358789</v>
      </c>
      <c r="E13" s="254">
        <v>-0.10283914223184754</v>
      </c>
      <c r="F13" s="3">
        <v>0.2</v>
      </c>
      <c r="G13" s="3" t="s">
        <v>138</v>
      </c>
      <c r="H13" s="72" t="s">
        <v>138</v>
      </c>
      <c r="I13" s="253">
        <v>6.9527985079844257E-2</v>
      </c>
      <c r="J13" s="254">
        <v>0.41603349228873654</v>
      </c>
      <c r="K13" s="3">
        <v>0.1</v>
      </c>
      <c r="L13" s="3" t="s">
        <v>138</v>
      </c>
      <c r="M13" s="72" t="s">
        <v>138</v>
      </c>
      <c r="N13" s="253">
        <v>2.9310035028174752E-2</v>
      </c>
      <c r="O13" s="254">
        <v>0.2028282484552113</v>
      </c>
      <c r="P13" s="3">
        <v>0.1</v>
      </c>
      <c r="Q13" s="3" t="s">
        <v>138</v>
      </c>
      <c r="R13" s="72" t="s">
        <v>138</v>
      </c>
      <c r="S13" s="253">
        <v>8.0152432513088456E-2</v>
      </c>
      <c r="T13" s="254">
        <v>5.1574843241097845E-2</v>
      </c>
      <c r="U13" s="3" t="s">
        <v>138</v>
      </c>
      <c r="V13" s="3" t="s">
        <v>138</v>
      </c>
      <c r="W13" s="72" t="s">
        <v>138</v>
      </c>
    </row>
    <row r="14" spans="2:23" x14ac:dyDescent="0.2">
      <c r="B14" s="1" t="s">
        <v>56</v>
      </c>
      <c r="C14" s="2"/>
      <c r="D14" s="253">
        <v>5.3323673059718164</v>
      </c>
      <c r="E14" s="254">
        <v>5.3703423443079039</v>
      </c>
      <c r="F14" s="3">
        <v>5.5</v>
      </c>
      <c r="G14" s="255">
        <v>5.5750000000000002</v>
      </c>
      <c r="H14" s="72">
        <v>5.4064473860045297</v>
      </c>
      <c r="I14" s="253">
        <v>5.4445854613973861</v>
      </c>
      <c r="J14" s="254">
        <v>5.2576510825392049</v>
      </c>
      <c r="K14" s="3">
        <v>5.3</v>
      </c>
      <c r="L14" s="255">
        <v>5.6959999999999997</v>
      </c>
      <c r="M14" s="72">
        <v>5.3402086658198504</v>
      </c>
      <c r="N14" s="253">
        <v>5.7587160134735251</v>
      </c>
      <c r="O14" s="254">
        <v>5.121620443361933</v>
      </c>
      <c r="P14" s="3">
        <v>5.0999999999999996</v>
      </c>
      <c r="Q14" s="255">
        <v>5.8170000000000002</v>
      </c>
      <c r="R14" s="72">
        <v>5.2976216996354504</v>
      </c>
      <c r="S14" s="253">
        <v>5.6694829964041613</v>
      </c>
      <c r="T14" s="254">
        <v>4.9896499349845884</v>
      </c>
      <c r="U14" s="3" t="s">
        <v>138</v>
      </c>
      <c r="V14" s="255">
        <v>5.6959999999999997</v>
      </c>
      <c r="W14" s="72" t="s">
        <v>138</v>
      </c>
    </row>
    <row r="15" spans="2:23" s="66" customFormat="1" x14ac:dyDescent="0.2">
      <c r="B15" s="49" t="s">
        <v>77</v>
      </c>
      <c r="C15" s="263"/>
      <c r="D15" s="220">
        <v>6.7519661750747701</v>
      </c>
      <c r="E15" s="3">
        <v>6.8531468531468631</v>
      </c>
      <c r="F15" s="3" t="s">
        <v>138</v>
      </c>
      <c r="G15" s="3" t="s">
        <v>138</v>
      </c>
      <c r="H15" s="72" t="s">
        <v>138</v>
      </c>
      <c r="I15" s="220">
        <v>5.6714790071764583</v>
      </c>
      <c r="J15" s="3">
        <v>5.8900523560209361</v>
      </c>
      <c r="K15" s="3" t="s">
        <v>138</v>
      </c>
      <c r="L15" s="3" t="s">
        <v>138</v>
      </c>
      <c r="M15" s="72" t="s">
        <v>138</v>
      </c>
      <c r="N15" s="220">
        <v>5.1161729484412035</v>
      </c>
      <c r="O15" s="3">
        <v>5.1915945611866521</v>
      </c>
      <c r="P15" s="3" t="s">
        <v>138</v>
      </c>
      <c r="Q15" s="3" t="s">
        <v>138</v>
      </c>
      <c r="R15" s="72" t="s">
        <v>138</v>
      </c>
      <c r="S15" s="220">
        <v>4.1750620176928237</v>
      </c>
      <c r="T15" s="3">
        <v>4.8766157461809678</v>
      </c>
      <c r="U15" s="3" t="s">
        <v>138</v>
      </c>
      <c r="V15" s="3" t="s">
        <v>138</v>
      </c>
      <c r="W15" s="72" t="s">
        <v>138</v>
      </c>
    </row>
    <row r="16" spans="2:23" x14ac:dyDescent="0.2">
      <c r="B16" s="1" t="s">
        <v>74</v>
      </c>
      <c r="C16" s="2"/>
      <c r="D16" s="253">
        <v>6.7218980644003494</v>
      </c>
      <c r="E16" s="254">
        <v>6.7928301842239636</v>
      </c>
      <c r="F16" s="3">
        <v>6.6</v>
      </c>
      <c r="G16" s="255" t="s">
        <v>138</v>
      </c>
      <c r="H16" s="265">
        <v>7.4825276993442325</v>
      </c>
      <c r="I16" s="253">
        <v>5.5030023710063318</v>
      </c>
      <c r="J16" s="254">
        <v>5.5564362965649927</v>
      </c>
      <c r="K16" s="3">
        <v>5.8</v>
      </c>
      <c r="L16" s="255" t="s">
        <v>138</v>
      </c>
      <c r="M16" s="265">
        <v>5.3229227311415439</v>
      </c>
      <c r="N16" s="253">
        <v>5.1992962178142363</v>
      </c>
      <c r="O16" s="254">
        <v>5.5674623858462002</v>
      </c>
      <c r="P16" s="3">
        <v>5.3</v>
      </c>
      <c r="Q16" s="255" t="s">
        <v>138</v>
      </c>
      <c r="R16" s="265">
        <v>3.9048709408298743</v>
      </c>
      <c r="S16" s="253">
        <v>4.2065417534162606</v>
      </c>
      <c r="T16" s="254">
        <v>5.640676309899062</v>
      </c>
      <c r="U16" s="3" t="s">
        <v>138</v>
      </c>
      <c r="V16" s="255" t="s">
        <v>138</v>
      </c>
      <c r="W16" s="265" t="s">
        <v>138</v>
      </c>
    </row>
    <row r="17" spans="1:23" ht="3.75" customHeight="1" x14ac:dyDescent="0.2">
      <c r="B17" s="1"/>
      <c r="C17" s="2"/>
      <c r="D17" s="253"/>
      <c r="E17" s="254"/>
      <c r="F17" s="3"/>
      <c r="G17" s="255"/>
      <c r="H17" s="72"/>
      <c r="I17" s="253"/>
      <c r="J17" s="254"/>
      <c r="K17" s="3"/>
      <c r="L17" s="255"/>
      <c r="M17" s="72"/>
      <c r="N17" s="253"/>
      <c r="O17" s="254"/>
      <c r="P17" s="3"/>
      <c r="Q17" s="255"/>
      <c r="R17" s="72"/>
      <c r="S17" s="253"/>
      <c r="T17" s="254"/>
      <c r="U17" s="3"/>
      <c r="V17" s="255"/>
      <c r="W17" s="72"/>
    </row>
    <row r="18" spans="1:23" s="66" customFormat="1" x14ac:dyDescent="0.2">
      <c r="B18" s="49" t="s">
        <v>54</v>
      </c>
      <c r="C18" s="263"/>
      <c r="D18" s="283">
        <v>-5.7386045113152386</v>
      </c>
      <c r="E18" s="284">
        <v>-5.7853712374767596</v>
      </c>
      <c r="F18" s="3">
        <v>-5.75</v>
      </c>
      <c r="G18" s="71">
        <v>-5.8849999999999998</v>
      </c>
      <c r="H18" s="72">
        <v>-5.7321179629752299</v>
      </c>
      <c r="I18" s="283">
        <v>-4.5332773215185762</v>
      </c>
      <c r="J18" s="284">
        <v>-4.7199999977126721</v>
      </c>
      <c r="K18" s="3">
        <v>-4.7</v>
      </c>
      <c r="L18" s="71">
        <v>-4.726</v>
      </c>
      <c r="M18" s="72">
        <v>-4.6945760558103196</v>
      </c>
      <c r="N18" s="283">
        <v>-4.5991240064569592</v>
      </c>
      <c r="O18" s="284">
        <v>-3.72</v>
      </c>
      <c r="P18" s="3">
        <v>-4.0999999999999996</v>
      </c>
      <c r="Q18" s="71">
        <v>-4.1790000000000003</v>
      </c>
      <c r="R18" s="72">
        <v>-3.63525292615462</v>
      </c>
      <c r="S18" s="283">
        <v>-4.3190913170794092</v>
      </c>
      <c r="T18" s="284">
        <v>-3</v>
      </c>
      <c r="U18" s="3" t="s">
        <v>138</v>
      </c>
      <c r="V18" s="71">
        <v>-4.6269999999999998</v>
      </c>
      <c r="W18" s="72" t="s">
        <v>138</v>
      </c>
    </row>
    <row r="19" spans="1:23" s="66" customFormat="1" x14ac:dyDescent="0.2">
      <c r="B19" s="49" t="s">
        <v>73</v>
      </c>
      <c r="C19" s="263"/>
      <c r="D19" s="283">
        <v>59.658848440365219</v>
      </c>
      <c r="E19" s="284">
        <v>58.9</v>
      </c>
      <c r="F19" s="3">
        <v>58.9</v>
      </c>
      <c r="G19" s="71">
        <v>59.091999999999999</v>
      </c>
      <c r="H19" s="72">
        <v>58.434742779725099</v>
      </c>
      <c r="I19" s="283">
        <v>60.331242535782415</v>
      </c>
      <c r="J19" s="284">
        <v>59.6</v>
      </c>
      <c r="K19" s="3">
        <v>59.8</v>
      </c>
      <c r="L19" s="71">
        <v>57.829000000000001</v>
      </c>
      <c r="M19" s="72">
        <v>60.612148768200498</v>
      </c>
      <c r="N19" s="283">
        <v>61.548573389740746</v>
      </c>
      <c r="O19" s="284">
        <v>60.4</v>
      </c>
      <c r="P19" s="3">
        <v>61.8</v>
      </c>
      <c r="Q19" s="71">
        <v>60.554000000000002</v>
      </c>
      <c r="R19" s="72">
        <v>62.387276901214399</v>
      </c>
      <c r="S19" s="283">
        <v>62.283551667171423</v>
      </c>
      <c r="T19" s="284">
        <v>60.5</v>
      </c>
      <c r="U19" s="3" t="s">
        <v>138</v>
      </c>
      <c r="V19" s="71">
        <v>63.944000000000003</v>
      </c>
      <c r="W19" s="72" t="s">
        <v>138</v>
      </c>
    </row>
    <row r="20" spans="1:23" ht="3.75" customHeight="1" x14ac:dyDescent="0.2">
      <c r="B20" s="1"/>
      <c r="C20" s="2"/>
      <c r="D20" s="253"/>
      <c r="E20" s="3"/>
      <c r="F20" s="3"/>
      <c r="G20" s="255"/>
      <c r="H20" s="72"/>
      <c r="I20" s="253"/>
      <c r="J20" s="3"/>
      <c r="K20" s="3"/>
      <c r="L20" s="255"/>
      <c r="M20" s="72"/>
      <c r="N20" s="253"/>
      <c r="O20" s="3"/>
      <c r="P20" s="3"/>
      <c r="Q20" s="255"/>
      <c r="R20" s="72"/>
      <c r="S20" s="253"/>
      <c r="T20" s="3"/>
      <c r="U20" s="3"/>
      <c r="V20" s="255"/>
      <c r="W20" s="72"/>
    </row>
    <row r="21" spans="1:23" ht="15" thickBot="1" x14ac:dyDescent="0.25">
      <c r="B21" s="73" t="s">
        <v>55</v>
      </c>
      <c r="C21" s="74"/>
      <c r="D21" s="331">
        <f>Súhrn!H49</f>
        <v>-1.6047584822998118</v>
      </c>
      <c r="E21" s="76">
        <v>-2.0407854906337937</v>
      </c>
      <c r="F21" s="76">
        <v>-1.3</v>
      </c>
      <c r="G21" s="332">
        <v>-1.6879999999999999</v>
      </c>
      <c r="H21" s="75">
        <v>-1.4424067647498799</v>
      </c>
      <c r="I21" s="331">
        <f>Súhrn!I49</f>
        <v>-1.4254344573265556</v>
      </c>
      <c r="J21" s="76">
        <v>-3.5151536361536015</v>
      </c>
      <c r="K21" s="76">
        <v>-2</v>
      </c>
      <c r="L21" s="332">
        <v>-1.448</v>
      </c>
      <c r="M21" s="75">
        <v>-0.60827098999764095</v>
      </c>
      <c r="N21" s="331">
        <f>Súhrn!J49</f>
        <v>-1.6952790997506708</v>
      </c>
      <c r="O21" s="76">
        <v>-2.8472367555687246</v>
      </c>
      <c r="P21" s="76">
        <v>-1.4</v>
      </c>
      <c r="Q21" s="332">
        <v>-0.95499999999999996</v>
      </c>
      <c r="R21" s="75">
        <v>-0.178371064360066</v>
      </c>
      <c r="S21" s="331">
        <f>Súhrn!K49</f>
        <v>-0.65574292738296058</v>
      </c>
      <c r="T21" s="76">
        <v>-2.4689609441924594</v>
      </c>
      <c r="U21" s="76" t="s">
        <v>138</v>
      </c>
      <c r="V21" s="256">
        <v>-0.63400000000000001</v>
      </c>
      <c r="W21" s="75" t="s">
        <v>138</v>
      </c>
    </row>
    <row r="22" spans="1:23" x14ac:dyDescent="0.2">
      <c r="B22" s="70" t="s">
        <v>139</v>
      </c>
      <c r="D22" s="66"/>
      <c r="E22" s="66"/>
      <c r="G22" s="66"/>
      <c r="H22" s="66"/>
      <c r="I22" s="66"/>
      <c r="J22" s="66"/>
      <c r="L22" s="66"/>
      <c r="M22" s="66"/>
      <c r="N22" s="66"/>
      <c r="O22" s="66"/>
      <c r="Q22" s="66"/>
      <c r="R22" s="66"/>
      <c r="S22" s="66"/>
      <c r="T22" s="66"/>
      <c r="V22" s="66"/>
      <c r="W22" s="66"/>
    </row>
    <row r="23" spans="1:23" x14ac:dyDescent="0.2">
      <c r="B23" s="70" t="s">
        <v>84</v>
      </c>
    </row>
    <row r="24" spans="1:23" ht="15" x14ac:dyDescent="0.25">
      <c r="A24" s="66"/>
      <c r="B24" s="70" t="s">
        <v>200</v>
      </c>
      <c r="C24" s="264"/>
      <c r="D24" s="78"/>
      <c r="E24" s="78"/>
      <c r="G24" s="66"/>
      <c r="H24" s="66"/>
      <c r="I24" s="66"/>
      <c r="J24" s="66"/>
      <c r="L24" s="66"/>
      <c r="M24" s="66"/>
      <c r="N24" s="66"/>
      <c r="O24" s="66"/>
      <c r="Q24" s="66"/>
      <c r="R24" s="66"/>
      <c r="S24" s="66"/>
      <c r="T24" s="66"/>
      <c r="V24" s="66"/>
      <c r="W24" s="66"/>
    </row>
    <row r="25" spans="1:23" s="66" customFormat="1" ht="15" x14ac:dyDescent="0.25">
      <c r="B25" s="66" t="s">
        <v>204</v>
      </c>
      <c r="C25" s="285"/>
    </row>
    <row r="26" spans="1:23" ht="15" x14ac:dyDescent="0.25">
      <c r="B26" s="9" t="s">
        <v>201</v>
      </c>
      <c r="C26" s="264"/>
    </row>
    <row r="27" spans="1:23" ht="15" x14ac:dyDescent="0.25">
      <c r="B27" s="70" t="s">
        <v>202</v>
      </c>
      <c r="C27" s="264"/>
    </row>
    <row r="28" spans="1:23" ht="15" x14ac:dyDescent="0.25">
      <c r="B28" s="251" t="s">
        <v>203</v>
      </c>
      <c r="C28" s="26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2024-12-12T09:38:42Z</dcterms:modified>
</cp:coreProperties>
</file>