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8CB2F32B-F8CE-4F56-9A40-FF980A01EF09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21" l="1"/>
  <c r="B19" i="21"/>
  <c r="H23" i="21"/>
  <c r="B2" i="21"/>
  <c r="B27" i="17"/>
  <c r="B2" i="17"/>
  <c r="B55" i="14"/>
  <c r="B30" i="14"/>
  <c r="B2" i="14"/>
  <c r="B2" i="13"/>
  <c r="B28" i="12"/>
  <c r="B15" i="12"/>
  <c r="B2" i="12"/>
  <c r="B2" i="23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44" i="12"/>
  <c r="H29" i="12"/>
  <c r="H16" i="12"/>
  <c r="K27" i="21" l="1"/>
  <c r="I31" i="21"/>
  <c r="H25" i="21"/>
  <c r="H27" i="21"/>
  <c r="H32" i="21"/>
  <c r="H29" i="21"/>
  <c r="I24" i="21"/>
  <c r="K26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<sst xmlns="http://schemas.openxmlformats.org/spreadsheetml/2006/main" count="659" uniqueCount="221">
  <si>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</si>
  <si>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</si>
  <si>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</si>
  <si>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</si>
  <si>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</si>
  <si>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</si>
  <si>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</si>
  <si>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</si>
  <si>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</si>
  <si>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</si>
  <si>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</si>
  <si>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</si>
  <si>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</si>
  <si>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</si>
  <si>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</si>
  <si>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</si>
  <si>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</si>
  <si>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</si>
  <si>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</si>
  <si>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</si>
  <si>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</si>
  <si>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</si>
  <si>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</si>
  <si>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</si>
  <si>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</si>
  <si>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</si>
  <si>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</si>
  <si>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</si>
  <si>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</si>
  <si>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</si>
  <si>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</si>
  <si>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</si>
  <si>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</si>
  <si>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</si>
  <si>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</si>
  <si>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</si>
  <si>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</si>
  <si>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</si>
  <si>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</si>
  <si>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</si>
  <si>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</si>
  <si>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</si>
  <si>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</si>
  <si>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</si>
  <si>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</si>
  <si>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</si>
  <si>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</si>
  <si>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</si>
  <si>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</si>
  <si>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</si>
  <si>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</si>
  <si>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</si>
  <si>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</si>
  <si>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</si>
  <si>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</si>
  <si>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</si>
  <si>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</si>
  <si>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</si>
  <si>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</si>
  <si>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</si>
  <si>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</si>
  <si>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</si>
  <si>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</si>
  <si>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</si>
  <si>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</si>
  <si>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</si>
  <si>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</si>
  <si>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</si>
  <si>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</si>
  <si>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</si>
  <si>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</si>
  <si>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</si>
  <si>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</si>
  <si>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</si>
  <si>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</si>
  <si>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</si>
  <si>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</si>
  <si>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</si>
  <si>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</si>
  <si>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</si>
  <si>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</si>
  <si>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</si>
  <si>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</si>
  <si>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</si>
  <si>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</si>
  <si>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</si>
  <si>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</si>
  <si>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</si>
  <si>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</si>
  <si>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</si>
  <si>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</si>
  <si>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</si>
  <si>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</si>
  <si>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</si>
  <si>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</si>
  <si>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</si>
  <si>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</si>
  <si>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</si>
  <si>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</si>
  <si>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</si>
  <si>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</si>
  <si>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</si>
  <si>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</si>
  <si>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</si>
  <si>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</si>
  <si>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</si>
  <si>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</si>
  <si>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</si>
  <si>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</si>
  <si>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</si>
  <si>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</si>
  <si>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</si>
  <si>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</si>
  <si>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</si>
  <si>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</si>
  <si>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</si>
  <si>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</si>
  <si>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</si>
  <si>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</si>
  <si>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</si>
  <si>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</si>
  <si>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</si>
  <si>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</si>
  <si>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</si>
  <si>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</si>
  <si>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</si>
  <si>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</si>
  <si>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</si>
  <si>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</si>
  <si>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</si>
  <si>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</si>
  <si>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</si>
  <si>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</si>
  <si>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</si>
  <si>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</si>
  <si>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</si>
  <si>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</si>
  <si>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</si>
  <si>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</si>
  <si>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</si>
  <si>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</si>
  <si>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</si>
  <si>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</si>
  <si>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</si>
  <si>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</si>
  <si>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</si>
  <si>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</si>
  <si>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</si>
  <si>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</si>
  <si>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</si>
  <si>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</si>
  <si>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</si>
  <si>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</si>
  <si>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</si>
  <si>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</si>
  <si>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</si>
  <si>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</si>
  <si>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</si>
  <si>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</si>
  <si>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</si>
  <si>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</si>
  <si>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</si>
  <si>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</si>
  <si>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</si>
  <si>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</si>
  <si>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</si>
  <si>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</si>
  <si>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</si>
  <si>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</si>
  <si>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</si>
  <si>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</si>
  <si>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</si>
  <si>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</si>
  <si>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</si>
  <si>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</si>
  <si>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</si>
  <si>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</si>
  <si>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</si>
  <si>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</si>
  <si>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</si>
  <si>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</si>
  <si>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</si>
  <si>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</si>
  <si>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</si>
  <si>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</si>
  <si>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</si>
  <si>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</si>
  <si>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</si>
  <si>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</si>
  <si>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</si>
  <si>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</si>
  <si>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</si>
  <si>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</si>
  <si>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</si>
  <si>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</si>
  <si>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</si>
  <si>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</si>
  <si>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</si>
  <si>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</si>
  <si>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</si>
  <si>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</si>
  <si>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</si>
  <si>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</si>
  <si>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</si>
  <si>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</si>
  <si>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</si>
  <si>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</si>
  <si>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</si>
  <si>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</si>
  <si>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</si>
  <si>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</si>
  <si>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</si>
  <si>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</si>
  <si>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p. p., const. p.</t>
  </si>
  <si>
    <t>National Bank of Slovakia - Spring Medium-Term Forecast 2024Q1</t>
  </si>
  <si>
    <t>OECD - Economic Outlook 112 (November 2023)</t>
  </si>
  <si>
    <t>Spring medium-term forecast (MTF-2024Q1)</t>
  </si>
  <si>
    <t>Difference vis-à-vis the winter forecast (MTF-2023Q4)</t>
  </si>
  <si>
    <t>Internation Monetary Fund - Slovak Republic 2023 Article IV Consultation (March 2024), GG deficit and GG debt from World economic outlook (October 2023)</t>
  </si>
  <si>
    <t>Institute for Financial Policy - Macroeconomic Forecast (January 2024), GG deficit (budgetary targets) and GG debt from the Public budget for the years 2024 to 2026</t>
  </si>
  <si>
    <t>European Commision -  European Economic Forecast (Autumn Forecast, November 2023), GDP and HICP Inflation (Winter Forecast, February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</si>
</sst>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0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165" fontId="43" fillId="26" borderId="15" xfId="0" applyNumberFormat="1" applyFont="1" applyFill="1" applyBorder="1"/>
    <xf numFmtId="17" fontId="43" fillId="26" borderId="15" xfId="0" applyNumberFormat="1" applyFont="1" applyFill="1" applyBorder="1"/>
    <xf numFmtId="1" fontId="43" fillId="28" borderId="31" xfId="0" applyNumberFormat="1" applyFont="1" applyFill="1" applyBorder="1"/>
    <xf numFmtId="1" fontId="43" fillId="28" borderId="0" xfId="0" applyNumberFormat="1" applyFont="1" applyFill="1"/>
    <xf numFmtId="1" fontId="43" fillId="28" borderId="30" xfId="0" applyNumberFormat="1" applyFont="1" applyFill="1" applyBorder="1"/>
    <xf numFmtId="1" fontId="43" fillId="28" borderId="0" xfId="0" applyNumberFormat="1" applyFont="1" applyFill="1" applyBorder="1"/>
    <xf numFmtId="1" fontId="43" fillId="28" borderId="16" xfId="0" applyNumberFormat="1" applyFont="1" applyFill="1" applyBorder="1"/>
    <xf numFmtId="165" fontId="43" fillId="28" borderId="0" xfId="0" applyNumberFormat="1" applyFont="1" applyFill="1"/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6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21" activePane="bottomRight" state="frozen"/>
      <selection pane="topRight" activeCell="G1" sqref="G1"/>
      <selection pane="bottomLeft" activeCell="A6" sqref="A6"/>
      <selection pane="bottomRight" activeCell="L66" sqref="L66"/>
    </sheetView>
  </sheetViews>
  <sheetFormatPr defaultColWidth="9.140625" defaultRowHeight="14.25" outlineLevelRow="1" x14ac:dyDescent="0.2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 x14ac:dyDescent="0.35">
      <c r="B1" s="10"/>
    </row>
    <row r="2" spans="2:21" ht="30" customHeight="1" thickBot="1" x14ac:dyDescent="0.25">
      <c r="B2" s="284" t="str">
        <f>""&amp;H3&amp;" for key macroeconomic indicators"</f>
        <v>Spring medium-term forecast (MTF-2024Q1) for key macroeconomic indicators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2:21" ht="30" customHeight="1" x14ac:dyDescent="0.2">
      <c r="B3" s="276" t="s">
        <v>18</v>
      </c>
      <c r="C3" s="277"/>
      <c r="D3" s="277"/>
      <c r="E3" s="278"/>
      <c r="F3" s="282" t="s">
        <v>19</v>
      </c>
      <c r="G3" s="255" t="s">
        <v>20</v>
      </c>
      <c r="H3" s="289" t="s">
        <v>216</v>
      </c>
      <c r="I3" s="287"/>
      <c r="J3" s="290"/>
      <c r="K3" s="287" t="s">
        <v>217</v>
      </c>
      <c r="L3" s="287"/>
      <c r="M3" s="288"/>
    </row>
    <row r="4" spans="2:21" x14ac:dyDescent="0.2">
      <c r="B4" s="279"/>
      <c r="C4" s="280"/>
      <c r="D4" s="280"/>
      <c r="E4" s="281"/>
      <c r="F4" s="283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21" ht="15" thickBot="1" x14ac:dyDescent="0.25">
      <c r="B5" s="16" t="s">
        <v>77</v>
      </c>
      <c r="C5" s="17"/>
      <c r="D5" s="17"/>
      <c r="E5" s="18"/>
      <c r="F5" s="19"/>
      <c r="G5" s="20"/>
      <c r="H5" s="21"/>
      <c r="I5" s="21"/>
      <c r="J5" s="186"/>
      <c r="K5" s="21"/>
      <c r="L5" s="21"/>
      <c r="M5" s="22"/>
    </row>
    <row r="6" spans="2:21" ht="15" x14ac:dyDescent="0.25">
      <c r="B6" s="23"/>
      <c r="C6" s="11" t="s">
        <v>21</v>
      </c>
      <c r="E6" s="24"/>
      <c r="F6" s="25" t="s">
        <v>22</v>
      </c>
      <c r="G6" s="26">
        <v>10.983606557377044</v>
      </c>
      <c r="H6" s="198">
        <v>2.7817937498869441</v>
      </c>
      <c r="I6" s="198">
        <v>3.7389766659985639</v>
      </c>
      <c r="J6" s="143">
        <v>3.7163447439440915</v>
      </c>
      <c r="K6" s="198">
        <v>0.3</v>
      </c>
      <c r="L6" s="198">
        <v>-0.9</v>
      </c>
      <c r="M6" s="29">
        <v>-0.2</v>
      </c>
      <c r="O6"/>
      <c r="P6"/>
      <c r="Q6"/>
      <c r="R6"/>
      <c r="S6"/>
      <c r="T6"/>
      <c r="U6"/>
    </row>
    <row r="7" spans="2:21" ht="15" x14ac:dyDescent="0.25">
      <c r="B7" s="23"/>
      <c r="C7" s="11" t="s">
        <v>23</v>
      </c>
      <c r="E7" s="24"/>
      <c r="F7" s="25" t="s">
        <v>22</v>
      </c>
      <c r="G7" s="26">
        <v>10.513581334114903</v>
      </c>
      <c r="H7" s="198">
        <v>2.7733828323642342</v>
      </c>
      <c r="I7" s="198">
        <v>3.7365994384369827</v>
      </c>
      <c r="J7" s="143">
        <v>3.61449848465098</v>
      </c>
      <c r="K7" s="198">
        <v>0</v>
      </c>
      <c r="L7" s="198">
        <v>-0.8</v>
      </c>
      <c r="M7" s="29">
        <v>-0.2</v>
      </c>
      <c r="O7"/>
      <c r="P7"/>
      <c r="Q7"/>
      <c r="R7"/>
      <c r="S7"/>
      <c r="T7"/>
      <c r="U7"/>
    </row>
    <row r="8" spans="2:21" x14ac:dyDescent="0.2">
      <c r="B8" s="23"/>
      <c r="C8" s="11" t="s">
        <v>24</v>
      </c>
      <c r="E8" s="24"/>
      <c r="F8" s="25" t="s">
        <v>22</v>
      </c>
      <c r="G8" s="31">
        <v>10.144194517936711</v>
      </c>
      <c r="H8" s="261">
        <v>5.0534045621428305</v>
      </c>
      <c r="I8" s="261">
        <v>2.5612778499454407</v>
      </c>
      <c r="J8" s="187">
        <v>2.7107566247309762</v>
      </c>
      <c r="K8" s="198">
        <v>1.1999999999999997</v>
      </c>
      <c r="L8" s="198">
        <v>-0.19999999999999973</v>
      </c>
      <c r="M8" s="29">
        <v>-9.9999999999999645E-2</v>
      </c>
    </row>
    <row r="9" spans="2:21" ht="3.75" customHeight="1" x14ac:dyDescent="0.2">
      <c r="B9" s="23"/>
      <c r="E9" s="24"/>
      <c r="F9" s="25"/>
      <c r="G9" s="31"/>
      <c r="H9" s="261"/>
      <c r="I9" s="261"/>
      <c r="J9" s="187"/>
      <c r="K9" s="261"/>
      <c r="L9" s="261"/>
      <c r="M9" s="32"/>
    </row>
    <row r="10" spans="2:21" ht="15" thickBot="1" x14ac:dyDescent="0.25">
      <c r="B10" s="16" t="s">
        <v>78</v>
      </c>
      <c r="C10" s="17"/>
      <c r="D10" s="17"/>
      <c r="E10" s="18"/>
      <c r="F10" s="19"/>
      <c r="G10" s="33"/>
      <c r="H10" s="34"/>
      <c r="I10" s="34"/>
      <c r="J10" s="188"/>
      <c r="K10" s="34"/>
      <c r="L10" s="34"/>
      <c r="M10" s="35"/>
    </row>
    <row r="11" spans="2:21" x14ac:dyDescent="0.2">
      <c r="B11" s="23"/>
      <c r="C11" s="11" t="s">
        <v>25</v>
      </c>
      <c r="E11" s="24"/>
      <c r="F11" s="25" t="s">
        <v>26</v>
      </c>
      <c r="G11" s="31">
        <v>1.1496766530017624</v>
      </c>
      <c r="H11" s="261">
        <v>2.2663700261421553</v>
      </c>
      <c r="I11" s="261">
        <v>3.1632405389929232</v>
      </c>
      <c r="J11" s="187">
        <v>2.0161698978130147</v>
      </c>
      <c r="K11" s="198">
        <v>-0.5</v>
      </c>
      <c r="L11" s="198">
        <v>0.20000000000000018</v>
      </c>
      <c r="M11" s="29">
        <v>0.19999999999999996</v>
      </c>
    </row>
    <row r="12" spans="2:21" x14ac:dyDescent="0.2">
      <c r="B12" s="23"/>
      <c r="D12" s="11" t="s">
        <v>27</v>
      </c>
      <c r="E12" s="24"/>
      <c r="F12" s="25" t="s">
        <v>26</v>
      </c>
      <c r="G12" s="31">
        <v>-2.3188313409136754</v>
      </c>
      <c r="H12" s="261">
        <v>0.60317288764930765</v>
      </c>
      <c r="I12" s="261">
        <v>2.000851179573587</v>
      </c>
      <c r="J12" s="187">
        <v>1.5719914431731041</v>
      </c>
      <c r="K12" s="198">
        <v>-1.2999999999999998</v>
      </c>
      <c r="L12" s="198">
        <v>0.5</v>
      </c>
      <c r="M12" s="29">
        <v>0.10000000000000009</v>
      </c>
    </row>
    <row r="13" spans="2:21" x14ac:dyDescent="0.2">
      <c r="B13" s="23"/>
      <c r="D13" s="11" t="s">
        <v>28</v>
      </c>
      <c r="E13" s="24"/>
      <c r="F13" s="25" t="s">
        <v>26</v>
      </c>
      <c r="G13" s="31">
        <v>-0.52780694149139151</v>
      </c>
      <c r="H13" s="261">
        <v>8.626985263356346E-2</v>
      </c>
      <c r="I13" s="261">
        <v>3.1389735019093905</v>
      </c>
      <c r="J13" s="187">
        <v>2.2081016471310591</v>
      </c>
      <c r="K13" s="198">
        <v>-0.70000000000000007</v>
      </c>
      <c r="L13" s="198">
        <v>0</v>
      </c>
      <c r="M13" s="29">
        <v>0.50000000000000022</v>
      </c>
    </row>
    <row r="14" spans="2:21" x14ac:dyDescent="0.2">
      <c r="B14" s="23"/>
      <c r="D14" s="11" t="s">
        <v>29</v>
      </c>
      <c r="E14" s="24"/>
      <c r="F14" s="25" t="s">
        <v>26</v>
      </c>
      <c r="G14" s="31">
        <v>9.5668666328073897</v>
      </c>
      <c r="H14" s="261">
        <v>0.91616700558871855</v>
      </c>
      <c r="I14" s="261">
        <v>5.9925015151517442</v>
      </c>
      <c r="J14" s="187">
        <v>0.97712228458171069</v>
      </c>
      <c r="K14" s="198">
        <v>-3.6999999999999997</v>
      </c>
      <c r="L14" s="198">
        <v>2.9</v>
      </c>
      <c r="M14" s="29">
        <v>1.6</v>
      </c>
    </row>
    <row r="15" spans="2:21" x14ac:dyDescent="0.2">
      <c r="B15" s="23"/>
      <c r="D15" s="11" t="s">
        <v>30</v>
      </c>
      <c r="E15" s="24"/>
      <c r="F15" s="25" t="s">
        <v>26</v>
      </c>
      <c r="G15" s="31">
        <v>-0.90734301484252455</v>
      </c>
      <c r="H15" s="261">
        <v>4.1787945908394732</v>
      </c>
      <c r="I15" s="261">
        <v>4.190406512194329</v>
      </c>
      <c r="J15" s="187">
        <v>3.4306429767878086</v>
      </c>
      <c r="K15" s="198">
        <v>-2.0999999999999996</v>
      </c>
      <c r="L15" s="198">
        <v>0</v>
      </c>
      <c r="M15" s="29">
        <v>0.39999999999999991</v>
      </c>
    </row>
    <row r="16" spans="2:21" x14ac:dyDescent="0.2">
      <c r="B16" s="23"/>
      <c r="D16" s="11" t="s">
        <v>31</v>
      </c>
      <c r="E16" s="24"/>
      <c r="F16" s="25" t="s">
        <v>26</v>
      </c>
      <c r="G16" s="31">
        <v>-6.7526917447751487</v>
      </c>
      <c r="H16" s="261">
        <v>5.1160015878141962</v>
      </c>
      <c r="I16" s="261">
        <v>4.2649153798205219</v>
      </c>
      <c r="J16" s="187">
        <v>3.0480822908480576</v>
      </c>
      <c r="K16" s="198">
        <v>-3.0999999999999996</v>
      </c>
      <c r="L16" s="198">
        <v>0.89999999999999991</v>
      </c>
      <c r="M16" s="29">
        <v>0.70000000000000018</v>
      </c>
    </row>
    <row r="17" spans="2:24" x14ac:dyDescent="0.2">
      <c r="B17" s="23"/>
      <c r="D17" s="11" t="s">
        <v>32</v>
      </c>
      <c r="E17" s="24"/>
      <c r="F17" s="25" t="s">
        <v>33</v>
      </c>
      <c r="G17" s="36">
        <v>6734.4804687099095</v>
      </c>
      <c r="H17" s="266">
        <v>6241.535150903539</v>
      </c>
      <c r="I17" s="266">
        <v>6438.3684881174086</v>
      </c>
      <c r="J17" s="189">
        <v>7005.6777607923577</v>
      </c>
      <c r="K17" s="199">
        <v>740.60000000000036</v>
      </c>
      <c r="L17" s="199">
        <v>65.399999999999636</v>
      </c>
      <c r="M17" s="100">
        <v>-211.19999999999982</v>
      </c>
    </row>
    <row r="18" spans="2:24" x14ac:dyDescent="0.2">
      <c r="B18" s="23"/>
      <c r="C18" s="11" t="s">
        <v>34</v>
      </c>
      <c r="E18" s="24"/>
      <c r="F18" s="25" t="s">
        <v>35</v>
      </c>
      <c r="G18" s="31">
        <v>0.12325444925000002</v>
      </c>
      <c r="H18" s="261">
        <v>-0.36630167254149415</v>
      </c>
      <c r="I18" s="261">
        <v>0.23767455857237607</v>
      </c>
      <c r="J18" s="187">
        <v>0.2046519803275304</v>
      </c>
      <c r="K18" s="199">
        <v>-0.2</v>
      </c>
      <c r="L18" s="199">
        <v>0.1</v>
      </c>
      <c r="M18" s="100">
        <v>0.5</v>
      </c>
    </row>
    <row r="19" spans="2:24" x14ac:dyDescent="0.2">
      <c r="B19" s="23"/>
      <c r="C19" s="11" t="s">
        <v>25</v>
      </c>
      <c r="E19" s="24"/>
      <c r="F19" s="25" t="s">
        <v>36</v>
      </c>
      <c r="G19" s="36">
        <v>122156.24400000001</v>
      </c>
      <c r="H19" s="266">
        <v>131237.70984324726</v>
      </c>
      <c r="I19" s="266">
        <v>138856.76465432308</v>
      </c>
      <c r="J19" s="189">
        <v>145496.31191615213</v>
      </c>
      <c r="K19" s="199">
        <v>1069.9000000000087</v>
      </c>
      <c r="L19" s="199">
        <v>1155.5999999999767</v>
      </c>
      <c r="M19" s="100">
        <v>1393.0999999999767</v>
      </c>
    </row>
    <row r="20" spans="2:24" ht="3.75" customHeight="1" x14ac:dyDescent="0.2">
      <c r="B20" s="23"/>
      <c r="E20" s="24"/>
      <c r="F20" s="25"/>
      <c r="G20" s="37"/>
      <c r="H20" s="264"/>
      <c r="I20" s="264"/>
      <c r="J20" s="25"/>
      <c r="K20" s="261"/>
      <c r="L20" s="261"/>
      <c r="M20" s="32"/>
    </row>
    <row r="21" spans="2:24" ht="15" thickBot="1" x14ac:dyDescent="0.25">
      <c r="B21" s="16" t="s">
        <v>79</v>
      </c>
      <c r="C21" s="17"/>
      <c r="D21" s="17"/>
      <c r="E21" s="18"/>
      <c r="F21" s="19"/>
      <c r="G21" s="38"/>
      <c r="H21" s="39"/>
      <c r="I21" s="39"/>
      <c r="J21" s="19"/>
      <c r="K21" s="34"/>
      <c r="L21" s="34"/>
      <c r="M21" s="35"/>
    </row>
    <row r="22" spans="2:24" x14ac:dyDescent="0.2">
      <c r="B22" s="23"/>
      <c r="C22" s="11" t="s">
        <v>37</v>
      </c>
      <c r="E22" s="24"/>
      <c r="F22" s="25" t="s">
        <v>38</v>
      </c>
      <c r="G22" s="36">
        <v>2434.0587499999997</v>
      </c>
      <c r="H22" s="266">
        <v>2441.0964634576549</v>
      </c>
      <c r="I22" s="266">
        <v>2450.1954074234327</v>
      </c>
      <c r="J22" s="189">
        <v>2450.472879573937</v>
      </c>
      <c r="K22" s="261">
        <v>-3.7000000000002728</v>
      </c>
      <c r="L22" s="261">
        <v>-1.8000000000001819</v>
      </c>
      <c r="M22" s="32">
        <v>-2.0999999999999091</v>
      </c>
    </row>
    <row r="23" spans="2:24" x14ac:dyDescent="0.2">
      <c r="B23" s="23"/>
      <c r="C23" s="11" t="s">
        <v>39</v>
      </c>
      <c r="E23" s="24"/>
      <c r="F23" s="25" t="s">
        <v>40</v>
      </c>
      <c r="G23" s="31">
        <v>0.27852987148673947</v>
      </c>
      <c r="H23" s="261">
        <v>0.28913490513140516</v>
      </c>
      <c r="I23" s="261">
        <v>0.3727400412882389</v>
      </c>
      <c r="J23" s="187">
        <v>1.1324490677935728E-2</v>
      </c>
      <c r="K23" s="261">
        <v>-0.10000000000000003</v>
      </c>
      <c r="L23" s="261">
        <v>0.10000000000000003</v>
      </c>
      <c r="M23" s="32">
        <v>0</v>
      </c>
    </row>
    <row r="24" spans="2:24" ht="18" x14ac:dyDescent="0.25">
      <c r="B24" s="23"/>
      <c r="C24" s="11" t="s">
        <v>41</v>
      </c>
      <c r="E24" s="24"/>
      <c r="F24" s="25" t="s">
        <v>42</v>
      </c>
      <c r="G24" s="40">
        <v>161.89875000000004</v>
      </c>
      <c r="H24" s="265">
        <v>152.41799481517</v>
      </c>
      <c r="I24" s="265">
        <v>145.39509865882252</v>
      </c>
      <c r="J24" s="190">
        <v>145.11530837542165</v>
      </c>
      <c r="K24" s="261">
        <v>0.30000000000001137</v>
      </c>
      <c r="L24" s="261">
        <v>1.8000000000000114</v>
      </c>
      <c r="M24" s="32">
        <v>1.1999999999999886</v>
      </c>
    </row>
    <row r="25" spans="2:24" x14ac:dyDescent="0.2">
      <c r="B25" s="23"/>
      <c r="C25" s="11" t="s">
        <v>43</v>
      </c>
      <c r="E25" s="24"/>
      <c r="F25" s="25" t="s">
        <v>14</v>
      </c>
      <c r="G25" s="31">
        <v>5.8408516463158202</v>
      </c>
      <c r="H25" s="261">
        <v>5.4987076308546001</v>
      </c>
      <c r="I25" s="261">
        <v>5.264814624011513</v>
      </c>
      <c r="J25" s="187">
        <v>5.2750600222017106</v>
      </c>
      <c r="K25" s="261">
        <v>0</v>
      </c>
      <c r="L25" s="261">
        <v>9.9999999999999645E-2</v>
      </c>
      <c r="M25" s="32">
        <v>9.9999999999999645E-2</v>
      </c>
    </row>
    <row r="26" spans="2:24" ht="18" x14ac:dyDescent="0.25">
      <c r="B26" s="23"/>
      <c r="C26" s="11" t="s">
        <v>44</v>
      </c>
      <c r="E26" s="24"/>
      <c r="F26" s="25" t="s">
        <v>14</v>
      </c>
      <c r="G26" s="31">
        <v>6.2275713964867014</v>
      </c>
      <c r="H26" s="261">
        <v>6.1302838923052256</v>
      </c>
      <c r="I26" s="261">
        <v>6.08629809468869</v>
      </c>
      <c r="J26" s="187">
        <v>6.0590398798251375</v>
      </c>
      <c r="K26" s="261">
        <v>0</v>
      </c>
      <c r="L26" s="261">
        <v>0</v>
      </c>
      <c r="M26" s="32">
        <v>0</v>
      </c>
    </row>
    <row r="27" spans="2:24" ht="18" x14ac:dyDescent="0.25">
      <c r="B27" s="23"/>
      <c r="C27" s="11" t="s">
        <v>45</v>
      </c>
      <c r="E27" s="24"/>
      <c r="F27" s="25" t="s">
        <v>22</v>
      </c>
      <c r="G27" s="31">
        <v>0.8687271169925026</v>
      </c>
      <c r="H27" s="261">
        <v>1.9715347259512583</v>
      </c>
      <c r="I27" s="261">
        <v>2.7801378108805324</v>
      </c>
      <c r="J27" s="187">
        <v>2.0046183943118905</v>
      </c>
      <c r="K27" s="261">
        <v>-0.39999999999999991</v>
      </c>
      <c r="L27" s="261">
        <v>9.9999999999999645E-2</v>
      </c>
      <c r="M27" s="32">
        <v>0.19999999999999996</v>
      </c>
    </row>
    <row r="28" spans="2:24" ht="18" x14ac:dyDescent="0.25">
      <c r="B28" s="23"/>
      <c r="C28" s="11" t="s">
        <v>46</v>
      </c>
      <c r="E28" s="24"/>
      <c r="F28" s="25" t="s">
        <v>22</v>
      </c>
      <c r="G28" s="31">
        <v>11.10104700350702</v>
      </c>
      <c r="H28" s="261">
        <v>7.1245689138795143</v>
      </c>
      <c r="I28" s="261">
        <v>5.4126227147740309</v>
      </c>
      <c r="J28" s="187">
        <v>4.7697153449672385</v>
      </c>
      <c r="K28" s="261">
        <v>0.59999999999999964</v>
      </c>
      <c r="L28" s="261">
        <v>-9.9999999999999645E-2</v>
      </c>
      <c r="M28" s="32">
        <v>0.20000000000000018</v>
      </c>
    </row>
    <row r="29" spans="2:24" x14ac:dyDescent="0.2">
      <c r="B29" s="23"/>
      <c r="C29" s="243" t="s">
        <v>47</v>
      </c>
      <c r="D29" s="243"/>
      <c r="E29" s="244"/>
      <c r="F29" s="245" t="s">
        <v>48</v>
      </c>
      <c r="G29" s="31">
        <v>9.0911681733047374</v>
      </c>
      <c r="H29" s="261">
        <v>7.1639710876433327</v>
      </c>
      <c r="I29" s="261">
        <v>5.2560238472199217</v>
      </c>
      <c r="J29" s="187">
        <v>5.1287171557174958</v>
      </c>
      <c r="K29" s="261">
        <v>0.29999999999999982</v>
      </c>
      <c r="L29" s="261">
        <v>-0.5</v>
      </c>
      <c r="M29" s="32">
        <v>-0.10000000000000053</v>
      </c>
    </row>
    <row r="30" spans="2:24" ht="18" x14ac:dyDescent="0.25">
      <c r="B30" s="23"/>
      <c r="C30" s="11" t="s">
        <v>49</v>
      </c>
      <c r="E30" s="24"/>
      <c r="F30" s="25" t="s">
        <v>22</v>
      </c>
      <c r="G30" s="31">
        <v>9.1104691899999999</v>
      </c>
      <c r="H30" s="261">
        <v>7.1869338799999998</v>
      </c>
      <c r="I30" s="261">
        <v>5.2562147499999998</v>
      </c>
      <c r="J30" s="187">
        <v>5.1303474500000004</v>
      </c>
      <c r="K30" s="261">
        <v>0.25698604491243948</v>
      </c>
      <c r="L30" s="261">
        <v>-0.581211996394428</v>
      </c>
      <c r="M30" s="32">
        <v>-0.11294154353608299</v>
      </c>
      <c r="S30" s="30"/>
      <c r="T30" s="30"/>
      <c r="U30" s="30"/>
      <c r="V30" s="30"/>
      <c r="W30" s="30"/>
    </row>
    <row r="31" spans="2:24" ht="18" x14ac:dyDescent="0.25">
      <c r="B31" s="23"/>
      <c r="C31" s="11" t="s">
        <v>50</v>
      </c>
      <c r="E31" s="24"/>
      <c r="F31" s="25" t="s">
        <v>22</v>
      </c>
      <c r="G31" s="31">
        <v>-1.2511410832858871</v>
      </c>
      <c r="H31" s="261">
        <v>4.2940197149138299</v>
      </c>
      <c r="I31" s="261">
        <v>1.5365603659636093</v>
      </c>
      <c r="J31" s="187">
        <v>1.3617278354183497</v>
      </c>
      <c r="K31" s="261">
        <v>0.31879250269108184</v>
      </c>
      <c r="L31" s="261">
        <v>0.37433744204896868</v>
      </c>
      <c r="M31" s="32">
        <v>-2.0662069072940881E-2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4.3499999999999996" customHeight="1" x14ac:dyDescent="0.2">
      <c r="B32" s="23"/>
      <c r="E32" s="24"/>
      <c r="F32" s="24"/>
      <c r="G32" s="37"/>
      <c r="H32" s="264"/>
      <c r="I32" s="264"/>
      <c r="J32" s="25"/>
      <c r="K32" s="261"/>
      <c r="L32" s="261"/>
      <c r="M32" s="32"/>
    </row>
    <row r="33" spans="2:14" ht="15" thickBot="1" x14ac:dyDescent="0.25">
      <c r="B33" s="16" t="s">
        <v>80</v>
      </c>
      <c r="C33" s="17"/>
      <c r="D33" s="17"/>
      <c r="E33" s="18"/>
      <c r="F33" s="18"/>
      <c r="G33" s="38"/>
      <c r="H33" s="39"/>
      <c r="I33" s="39"/>
      <c r="J33" s="19"/>
      <c r="K33" s="34"/>
      <c r="L33" s="34"/>
      <c r="M33" s="35"/>
    </row>
    <row r="34" spans="2:14" x14ac:dyDescent="0.2">
      <c r="B34" s="23"/>
      <c r="C34" s="11" t="s">
        <v>51</v>
      </c>
      <c r="E34" s="24"/>
      <c r="F34" s="25" t="s">
        <v>52</v>
      </c>
      <c r="G34" s="31">
        <v>-3.2125213973448439</v>
      </c>
      <c r="H34" s="261">
        <v>3.5745101816841327</v>
      </c>
      <c r="I34" s="261">
        <v>0.98270397470852799</v>
      </c>
      <c r="J34" s="187">
        <v>1.1809610352490552</v>
      </c>
      <c r="K34" s="198">
        <v>0.10000000000000009</v>
      </c>
      <c r="L34" s="198">
        <v>0.4</v>
      </c>
      <c r="M34" s="29">
        <v>0.29999999999999993</v>
      </c>
      <c r="N34" s="30"/>
    </row>
    <row r="35" spans="2:14" ht="18" x14ac:dyDescent="0.25">
      <c r="B35" s="23"/>
      <c r="C35" s="11" t="s">
        <v>53</v>
      </c>
      <c r="E35" s="24"/>
      <c r="F35" s="25" t="s">
        <v>54</v>
      </c>
      <c r="G35" s="31">
        <v>4.3919878600639377</v>
      </c>
      <c r="H35" s="261">
        <v>7.2217160723589204</v>
      </c>
      <c r="I35" s="261">
        <v>6.2862890463727519</v>
      </c>
      <c r="J35" s="187">
        <v>5.9241170503041705</v>
      </c>
      <c r="K35" s="198">
        <v>1.1000000000000005</v>
      </c>
      <c r="L35" s="198">
        <v>1.0999999999999996</v>
      </c>
      <c r="M35" s="29">
        <v>1.2000000000000002</v>
      </c>
      <c r="N35" s="30"/>
    </row>
    <row r="36" spans="2:14" ht="4.3499999999999996" customHeight="1" x14ac:dyDescent="0.2">
      <c r="B36" s="23"/>
      <c r="E36" s="24"/>
      <c r="F36" s="24"/>
      <c r="G36" s="37"/>
      <c r="H36" s="264"/>
      <c r="I36" s="264"/>
      <c r="J36" s="25"/>
      <c r="K36" s="261"/>
      <c r="L36" s="261"/>
      <c r="M36" s="32"/>
    </row>
    <row r="37" spans="2:14" ht="18" customHeight="1" thickBot="1" x14ac:dyDescent="0.3">
      <c r="B37" s="16" t="s">
        <v>81</v>
      </c>
      <c r="C37" s="17"/>
      <c r="D37" s="17"/>
      <c r="E37" s="18"/>
      <c r="F37" s="18"/>
      <c r="G37" s="38"/>
      <c r="H37" s="39"/>
      <c r="I37" s="39"/>
      <c r="J37" s="19"/>
      <c r="K37" s="34"/>
      <c r="L37" s="34"/>
      <c r="M37" s="35"/>
    </row>
    <row r="38" spans="2:14" x14ac:dyDescent="0.2">
      <c r="B38" s="23"/>
      <c r="C38" s="11" t="s">
        <v>55</v>
      </c>
      <c r="E38" s="24"/>
      <c r="F38" s="25" t="s">
        <v>56</v>
      </c>
      <c r="G38" s="31">
        <v>41.815055092053349</v>
      </c>
      <c r="H38" s="261">
        <v>39.941164266432104</v>
      </c>
      <c r="I38" s="261">
        <v>39.540522024034779</v>
      </c>
      <c r="J38" s="187">
        <v>39.407481262675283</v>
      </c>
      <c r="K38" s="261">
        <v>-0.27532032483305358</v>
      </c>
      <c r="L38" s="261">
        <v>-0.28658026818561666</v>
      </c>
      <c r="M38" s="32">
        <v>-0.4027079980052477</v>
      </c>
      <c r="N38" s="30"/>
    </row>
    <row r="39" spans="2:14" x14ac:dyDescent="0.2">
      <c r="B39" s="23"/>
      <c r="C39" s="11" t="s">
        <v>57</v>
      </c>
      <c r="E39" s="24"/>
      <c r="F39" s="25" t="s">
        <v>56</v>
      </c>
      <c r="G39" s="31">
        <v>47.08377208344892</v>
      </c>
      <c r="H39" s="261">
        <v>46.035692122918867</v>
      </c>
      <c r="I39" s="261">
        <v>44.823735383662395</v>
      </c>
      <c r="J39" s="187">
        <v>44.308738662229956</v>
      </c>
      <c r="K39" s="261">
        <v>-0.59968342419379184</v>
      </c>
      <c r="L39" s="261">
        <v>1.1393293408801242E-3</v>
      </c>
      <c r="M39" s="32">
        <v>0.42827454475254001</v>
      </c>
      <c r="N39" s="30"/>
    </row>
    <row r="40" spans="2:14" ht="18" x14ac:dyDescent="0.25">
      <c r="B40" s="23"/>
      <c r="C40" s="11" t="s">
        <v>58</v>
      </c>
      <c r="E40" s="24"/>
      <c r="F40" s="25" t="s">
        <v>56</v>
      </c>
      <c r="G40" s="31">
        <v>-5.2687169913955749</v>
      </c>
      <c r="H40" s="261">
        <v>-6.0945278564867644</v>
      </c>
      <c r="I40" s="261">
        <v>-5.2832133596276156</v>
      </c>
      <c r="J40" s="187">
        <v>-4.9012573995546713</v>
      </c>
      <c r="K40" s="261">
        <v>0.32436309936073471</v>
      </c>
      <c r="L40" s="261">
        <v>-0.28771959752650034</v>
      </c>
      <c r="M40" s="32">
        <v>-0.83098254275779038</v>
      </c>
      <c r="N40" s="30"/>
    </row>
    <row r="41" spans="2:14" x14ac:dyDescent="0.2">
      <c r="B41" s="23"/>
      <c r="C41" s="11" t="s">
        <v>59</v>
      </c>
      <c r="E41" s="24"/>
      <c r="F41" s="42" t="s">
        <v>60</v>
      </c>
      <c r="G41" s="31">
        <v>9.3257931631021584E-2</v>
      </c>
      <c r="H41" s="261">
        <v>-9.6405549075471164E-2</v>
      </c>
      <c r="I41" s="261">
        <v>5.008189357531645E-2</v>
      </c>
      <c r="J41" s="187">
        <v>6.7527382156753468E-2</v>
      </c>
      <c r="K41" s="261">
        <v>-4.2178036615347914E-2</v>
      </c>
      <c r="L41" s="261">
        <v>4.2134236617013876E-2</v>
      </c>
      <c r="M41" s="32">
        <v>0.14148652729496414</v>
      </c>
      <c r="N41" s="30"/>
    </row>
    <row r="42" spans="2:14" x14ac:dyDescent="0.2">
      <c r="B42" s="23"/>
      <c r="C42" s="11" t="s">
        <v>61</v>
      </c>
      <c r="E42" s="24"/>
      <c r="F42" s="42" t="s">
        <v>60</v>
      </c>
      <c r="G42" s="31">
        <v>-5.4640734014211612</v>
      </c>
      <c r="H42" s="261">
        <v>-6.0409603225421131</v>
      </c>
      <c r="I42" s="261">
        <v>-5.371103400419015</v>
      </c>
      <c r="J42" s="187">
        <v>-4.9571762262933738</v>
      </c>
      <c r="K42" s="261">
        <v>0.40513649705923527</v>
      </c>
      <c r="L42" s="261">
        <v>-0.31791657432234643</v>
      </c>
      <c r="M42" s="32">
        <v>-0.96086051463469824</v>
      </c>
      <c r="N42" s="30"/>
    </row>
    <row r="43" spans="2:14" x14ac:dyDescent="0.2">
      <c r="B43" s="23"/>
      <c r="C43" s="11" t="s">
        <v>62</v>
      </c>
      <c r="E43" s="24"/>
      <c r="F43" s="42" t="s">
        <v>60</v>
      </c>
      <c r="G43" s="31">
        <v>-4.2505246172030056</v>
      </c>
      <c r="H43" s="261">
        <v>-4.7576813106263973</v>
      </c>
      <c r="I43" s="261">
        <v>-4.0037180605937284</v>
      </c>
      <c r="J43" s="187">
        <v>-3.5995409575486068</v>
      </c>
      <c r="K43" s="261">
        <v>0.37417511523874669</v>
      </c>
      <c r="L43" s="261">
        <v>-0.3406017920498603</v>
      </c>
      <c r="M43" s="32">
        <v>-0.97374591725616355</v>
      </c>
      <c r="N43" s="30"/>
    </row>
    <row r="44" spans="2:14" ht="18" x14ac:dyDescent="0.25">
      <c r="B44" s="23"/>
      <c r="C44" s="11" t="s">
        <v>63</v>
      </c>
      <c r="E44" s="24"/>
      <c r="F44" s="42" t="s">
        <v>64</v>
      </c>
      <c r="G44" s="31">
        <v>-2.8607109274403708</v>
      </c>
      <c r="H44" s="261">
        <v>-0.50715669342339176</v>
      </c>
      <c r="I44" s="261">
        <v>0.75396325003266895</v>
      </c>
      <c r="J44" s="187">
        <v>0.40417710304512156</v>
      </c>
      <c r="K44" s="261">
        <v>3.4931676061889405E-2</v>
      </c>
      <c r="L44" s="261">
        <v>-0.71477690728860699</v>
      </c>
      <c r="M44" s="32">
        <v>-0.63314412520630325</v>
      </c>
      <c r="N44" s="30"/>
    </row>
    <row r="45" spans="2:14" x14ac:dyDescent="0.2">
      <c r="B45" s="23"/>
      <c r="C45" s="11" t="s">
        <v>65</v>
      </c>
      <c r="E45" s="24"/>
      <c r="F45" s="25" t="s">
        <v>56</v>
      </c>
      <c r="G45" s="31">
        <v>56.529760241819218</v>
      </c>
      <c r="H45" s="261">
        <v>57.857080511555992</v>
      </c>
      <c r="I45" s="261">
        <v>59.093734360277153</v>
      </c>
      <c r="J45" s="187">
        <v>60.751932804813222</v>
      </c>
      <c r="K45" s="261">
        <v>-0.59112909123552981</v>
      </c>
      <c r="L45" s="261">
        <v>-0.18732776279610164</v>
      </c>
      <c r="M45" s="32">
        <v>0.46272001581169775</v>
      </c>
      <c r="N45" s="30"/>
    </row>
    <row r="46" spans="2:14" ht="4.3499999999999996" customHeight="1" x14ac:dyDescent="0.2">
      <c r="B46" s="23"/>
      <c r="E46" s="24"/>
      <c r="F46" s="24"/>
      <c r="G46" s="37"/>
      <c r="H46" s="264"/>
      <c r="I46" s="264"/>
      <c r="J46" s="25"/>
      <c r="K46" s="261"/>
      <c r="L46" s="261"/>
      <c r="M46" s="32"/>
      <c r="N46" s="30"/>
    </row>
    <row r="47" spans="2:14" ht="15" thickBot="1" x14ac:dyDescent="0.25">
      <c r="B47" s="16" t="s">
        <v>82</v>
      </c>
      <c r="C47" s="17"/>
      <c r="D47" s="17"/>
      <c r="E47" s="18"/>
      <c r="F47" s="18"/>
      <c r="G47" s="38"/>
      <c r="H47" s="39"/>
      <c r="I47" s="39"/>
      <c r="J47" s="19"/>
      <c r="K47" s="34"/>
      <c r="L47" s="34"/>
      <c r="M47" s="35"/>
      <c r="N47" s="30"/>
    </row>
    <row r="48" spans="2:14" x14ac:dyDescent="0.2">
      <c r="B48" s="23"/>
      <c r="C48" s="11" t="s">
        <v>66</v>
      </c>
      <c r="E48" s="24"/>
      <c r="F48" s="25" t="s">
        <v>56</v>
      </c>
      <c r="G48" s="31">
        <v>1.2994605564329571</v>
      </c>
      <c r="H48" s="261">
        <v>0.77381906039187298</v>
      </c>
      <c r="I48" s="261">
        <v>0.48603759044045619</v>
      </c>
      <c r="J48" s="187">
        <v>0.94478486909299919</v>
      </c>
      <c r="K48" s="198">
        <v>0.56920492425260183</v>
      </c>
      <c r="L48" s="198">
        <v>-0.39977393130605859</v>
      </c>
      <c r="M48" s="29">
        <v>-0.83151000025789568</v>
      </c>
      <c r="N48" s="30"/>
    </row>
    <row r="49" spans="2:14" x14ac:dyDescent="0.2">
      <c r="B49" s="23"/>
      <c r="C49" s="11" t="s">
        <v>67</v>
      </c>
      <c r="E49" s="24"/>
      <c r="F49" s="25" t="s">
        <v>56</v>
      </c>
      <c r="G49" s="31">
        <v>-1.5899533024107217</v>
      </c>
      <c r="H49" s="261">
        <v>-1.9153978192733554</v>
      </c>
      <c r="I49" s="261">
        <v>-1.9533190220264012</v>
      </c>
      <c r="J49" s="187">
        <v>-1.4421322017829343</v>
      </c>
      <c r="K49" s="198">
        <v>0.32618578765460926</v>
      </c>
      <c r="L49" s="198">
        <v>-0.56881077850554229</v>
      </c>
      <c r="M49" s="29">
        <v>-0.98732286475926956</v>
      </c>
      <c r="N49" s="30"/>
    </row>
    <row r="50" spans="2:14" ht="3.75" customHeight="1" x14ac:dyDescent="0.2">
      <c r="B50" s="23"/>
      <c r="E50" s="24"/>
      <c r="F50" s="24"/>
      <c r="G50" s="37"/>
      <c r="H50" s="264"/>
      <c r="I50" s="264"/>
      <c r="J50" s="25"/>
      <c r="K50" s="261"/>
      <c r="L50" s="261"/>
      <c r="M50" s="32"/>
      <c r="N50" s="30"/>
    </row>
    <row r="51" spans="2:14" ht="15" hidden="1" outlineLevel="1" thickBot="1" x14ac:dyDescent="0.25">
      <c r="B51" s="16" t="s">
        <v>4</v>
      </c>
      <c r="C51" s="17"/>
      <c r="D51" s="17"/>
      <c r="E51" s="18"/>
      <c r="F51" s="18"/>
      <c r="G51" s="38"/>
      <c r="H51" s="39"/>
      <c r="I51" s="39"/>
      <c r="J51" s="19"/>
      <c r="K51" s="34"/>
      <c r="L51" s="34"/>
      <c r="M51" s="35"/>
      <c r="N51" s="30"/>
    </row>
    <row r="52" spans="2:14" hidden="1" outlineLevel="1" x14ac:dyDescent="0.2">
      <c r="B52" s="23"/>
      <c r="C52" s="11" t="s">
        <v>6</v>
      </c>
      <c r="E52" s="24"/>
      <c r="F52" s="25" t="s">
        <v>10</v>
      </c>
      <c r="G52" s="37"/>
      <c r="H52" s="264"/>
      <c r="I52" s="264"/>
      <c r="J52" s="25"/>
      <c r="K52" s="261"/>
      <c r="L52" s="261"/>
      <c r="M52" s="32"/>
      <c r="N52" s="30"/>
    </row>
    <row r="53" spans="2:14" hidden="1" outlineLevel="1" x14ac:dyDescent="0.2">
      <c r="B53" s="23"/>
      <c r="C53" s="11" t="s">
        <v>5</v>
      </c>
      <c r="E53" s="24"/>
      <c r="F53" s="25" t="s">
        <v>10</v>
      </c>
      <c r="G53" s="37"/>
      <c r="H53" s="264"/>
      <c r="I53" s="264"/>
      <c r="J53" s="25"/>
      <c r="K53" s="261"/>
      <c r="L53" s="261"/>
      <c r="M53" s="32"/>
      <c r="N53" s="30"/>
    </row>
    <row r="54" spans="2:14" ht="3.75" hidden="1" customHeight="1" collapsed="1" thickBot="1" x14ac:dyDescent="0.25">
      <c r="B54" s="23"/>
      <c r="E54" s="24"/>
      <c r="F54" s="24"/>
      <c r="G54" s="37"/>
      <c r="H54" s="264"/>
      <c r="I54" s="264"/>
      <c r="J54" s="25"/>
      <c r="K54" s="261"/>
      <c r="L54" s="261"/>
      <c r="M54" s="32"/>
      <c r="N54" s="30"/>
    </row>
    <row r="55" spans="2:14" ht="15" thickBot="1" x14ac:dyDescent="0.25">
      <c r="B55" s="16" t="s">
        <v>83</v>
      </c>
      <c r="C55" s="17"/>
      <c r="D55" s="17"/>
      <c r="E55" s="43"/>
      <c r="F55" s="18"/>
      <c r="G55" s="38"/>
      <c r="H55" s="39"/>
      <c r="I55" s="39"/>
      <c r="J55" s="19"/>
      <c r="K55" s="34"/>
      <c r="L55" s="34"/>
      <c r="M55" s="35"/>
      <c r="N55" s="261"/>
    </row>
    <row r="56" spans="2:14" x14ac:dyDescent="0.2">
      <c r="B56" s="23"/>
      <c r="C56" s="11" t="s">
        <v>68</v>
      </c>
      <c r="E56" s="24"/>
      <c r="F56" s="25" t="s">
        <v>22</v>
      </c>
      <c r="G56" s="31">
        <v>-1.2649145203734804</v>
      </c>
      <c r="H56" s="261">
        <v>1.5260158379839908</v>
      </c>
      <c r="I56" s="261">
        <v>3.3527636894675084</v>
      </c>
      <c r="J56" s="187">
        <v>3.3823821306613127</v>
      </c>
      <c r="K56" s="44">
        <v>-0.89999999999999991</v>
      </c>
      <c r="L56" s="44">
        <v>0.10000000000000009</v>
      </c>
      <c r="M56" s="192">
        <v>0.10000000000000009</v>
      </c>
      <c r="N56" s="30"/>
    </row>
    <row r="57" spans="2:14" ht="18" customHeight="1" x14ac:dyDescent="0.25">
      <c r="B57" s="23"/>
      <c r="C57" s="11" t="s">
        <v>69</v>
      </c>
      <c r="E57" s="24"/>
      <c r="F57" s="25" t="s">
        <v>70</v>
      </c>
      <c r="G57" s="45">
        <v>1.08130670556146</v>
      </c>
      <c r="H57" s="263">
        <v>1.0849222222222223</v>
      </c>
      <c r="I57" s="263">
        <v>1.0849</v>
      </c>
      <c r="J57" s="191">
        <v>1.0849</v>
      </c>
      <c r="K57" s="261">
        <v>0.1</v>
      </c>
      <c r="L57" s="261">
        <v>0.1</v>
      </c>
      <c r="M57" s="32">
        <v>0.1</v>
      </c>
      <c r="N57" s="30"/>
    </row>
    <row r="58" spans="2:14" ht="18" customHeight="1" x14ac:dyDescent="0.25">
      <c r="B58" s="23"/>
      <c r="C58" s="11" t="s">
        <v>71</v>
      </c>
      <c r="E58" s="24"/>
      <c r="F58" s="25" t="s">
        <v>70</v>
      </c>
      <c r="G58" s="31">
        <v>83.744625472194926</v>
      </c>
      <c r="H58" s="261">
        <v>81.367469996297189</v>
      </c>
      <c r="I58" s="261">
        <v>75.960166666666666</v>
      </c>
      <c r="J58" s="187">
        <v>72.8215</v>
      </c>
      <c r="K58" s="261">
        <v>1.6</v>
      </c>
      <c r="L58" s="261">
        <v>-0.8</v>
      </c>
      <c r="M58" s="32">
        <v>-1.1000000000000001</v>
      </c>
      <c r="N58" s="30"/>
    </row>
    <row r="59" spans="2:14" ht="18" x14ac:dyDescent="0.25">
      <c r="B59" s="23"/>
      <c r="C59" s="11" t="s">
        <v>72</v>
      </c>
      <c r="E59" s="24"/>
      <c r="F59" s="25" t="s">
        <v>22</v>
      </c>
      <c r="G59" s="31">
        <v>-19.219759094233453</v>
      </c>
      <c r="H59" s="261">
        <v>-2.8385767593969433</v>
      </c>
      <c r="I59" s="261">
        <v>-6.645534548237265</v>
      </c>
      <c r="J59" s="187">
        <v>-4.1319902317223267</v>
      </c>
      <c r="K59" s="261">
        <v>1.8</v>
      </c>
      <c r="L59" s="261">
        <v>-2.2000000000000002</v>
      </c>
      <c r="M59" s="32">
        <v>-0.3</v>
      </c>
      <c r="N59" s="30"/>
    </row>
    <row r="60" spans="2:14" ht="18" x14ac:dyDescent="0.25">
      <c r="B60" s="23"/>
      <c r="C60" s="11" t="s">
        <v>73</v>
      </c>
      <c r="E60" s="24"/>
      <c r="F60" s="25" t="s">
        <v>22</v>
      </c>
      <c r="G60" s="31">
        <v>-21.300524885706992</v>
      </c>
      <c r="H60" s="261">
        <v>-3.1623683983867323</v>
      </c>
      <c r="I60" s="261">
        <v>-6.6436223501759457</v>
      </c>
      <c r="J60" s="187">
        <v>-4.1319902317223125</v>
      </c>
      <c r="K60" s="262">
        <v>1.8</v>
      </c>
      <c r="L60" s="262">
        <v>-2.2000000000000002</v>
      </c>
      <c r="M60" s="32">
        <v>-0.3</v>
      </c>
      <c r="N60" s="30"/>
    </row>
    <row r="61" spans="2:14" x14ac:dyDescent="0.2">
      <c r="B61" s="23"/>
      <c r="C61" s="11" t="s">
        <v>74</v>
      </c>
      <c r="E61" s="24"/>
      <c r="F61" s="25" t="s">
        <v>22</v>
      </c>
      <c r="G61" s="31">
        <v>-12.489277839802304</v>
      </c>
      <c r="H61" s="261">
        <v>0.59201465176683676</v>
      </c>
      <c r="I61" s="261">
        <v>2.0175953078628739</v>
      </c>
      <c r="J61" s="187">
        <v>6.9662752383337079E-2</v>
      </c>
      <c r="K61" s="261">
        <v>2.9</v>
      </c>
      <c r="L61" s="261">
        <v>-0.39999999999999991</v>
      </c>
      <c r="M61" s="32">
        <v>-1.5999999999999999</v>
      </c>
      <c r="N61" s="30"/>
    </row>
    <row r="62" spans="2:14" ht="18" x14ac:dyDescent="0.25">
      <c r="B62" s="23"/>
      <c r="C62" s="11" t="s">
        <v>75</v>
      </c>
      <c r="E62" s="24"/>
      <c r="F62" s="25" t="s">
        <v>15</v>
      </c>
      <c r="G62" s="31">
        <v>3.4308005571365356</v>
      </c>
      <c r="H62" s="261">
        <v>3.4278973340988159</v>
      </c>
      <c r="I62" s="261">
        <v>2.4458332657814026</v>
      </c>
      <c r="J62" s="187">
        <v>2.3529166579246521</v>
      </c>
      <c r="K62" s="261">
        <v>-0.20000000000000018</v>
      </c>
      <c r="L62" s="261">
        <v>-0.39999999999999991</v>
      </c>
      <c r="M62" s="32">
        <v>-0.30000000000000027</v>
      </c>
      <c r="N62" s="30"/>
    </row>
    <row r="63" spans="2:14" ht="15" thickBot="1" x14ac:dyDescent="0.25">
      <c r="B63" s="46"/>
      <c r="C63" s="47" t="s">
        <v>76</v>
      </c>
      <c r="D63" s="47"/>
      <c r="E63" s="48"/>
      <c r="F63" s="49" t="s">
        <v>14</v>
      </c>
      <c r="G63" s="260">
        <v>3.6488171815872192</v>
      </c>
      <c r="H63" s="258">
        <v>3.5076565146446228</v>
      </c>
      <c r="I63" s="258">
        <v>3.4962466955184937</v>
      </c>
      <c r="J63" s="259">
        <v>3.5264633297920227</v>
      </c>
      <c r="K63" s="258">
        <v>-0.29999999999999982</v>
      </c>
      <c r="L63" s="258">
        <v>-0.29999999999999982</v>
      </c>
      <c r="M63" s="257">
        <v>-0.29999999999999982</v>
      </c>
      <c r="N63" s="30"/>
    </row>
    <row r="64" spans="2:14" ht="15.75" customHeight="1" x14ac:dyDescent="0.2">
      <c r="B64" s="11" t="s">
        <v>84</v>
      </c>
    </row>
    <row r="65" spans="2:4" ht="15.75" customHeight="1" x14ac:dyDescent="0.2">
      <c r="B65" s="11" t="s">
        <v>85</v>
      </c>
    </row>
    <row r="66" spans="2:4" ht="15.75" customHeight="1" x14ac:dyDescent="0.2">
      <c r="B66" s="11" t="s">
        <v>86</v>
      </c>
    </row>
    <row r="67" spans="2:4" ht="15.75" customHeight="1" x14ac:dyDescent="0.2">
      <c r="B67" s="11" t="s">
        <v>87</v>
      </c>
    </row>
    <row r="68" spans="2:4" x14ac:dyDescent="0.2">
      <c r="B68" s="11" t="s">
        <v>88</v>
      </c>
    </row>
    <row r="69" spans="2:4" x14ac:dyDescent="0.2">
      <c r="B69" s="11" t="s">
        <v>89</v>
      </c>
    </row>
    <row r="70" spans="2:4" x14ac:dyDescent="0.2">
      <c r="B70" s="11" t="s">
        <v>90</v>
      </c>
    </row>
    <row r="71" spans="2:4" x14ac:dyDescent="0.2">
      <c r="B71" s="11" t="s">
        <v>91</v>
      </c>
    </row>
    <row r="72" spans="2:4" x14ac:dyDescent="0.2">
      <c r="B72" s="11" t="s">
        <v>92</v>
      </c>
    </row>
    <row r="73" spans="2:4" x14ac:dyDescent="0.2">
      <c r="C73" s="11" t="s">
        <v>93</v>
      </c>
    </row>
    <row r="74" spans="2:4" x14ac:dyDescent="0.2">
      <c r="B74" s="11" t="s">
        <v>94</v>
      </c>
    </row>
    <row r="75" spans="2:4" x14ac:dyDescent="0.2">
      <c r="B75" s="11" t="s">
        <v>95</v>
      </c>
      <c r="D75" s="246"/>
    </row>
    <row r="76" spans="2:4" x14ac:dyDescent="0.2">
      <c r="B76" s="11" t="s">
        <v>96</v>
      </c>
    </row>
    <row r="77" spans="2:4" x14ac:dyDescent="0.2">
      <c r="B77" s="11" t="s">
        <v>97</v>
      </c>
    </row>
    <row r="78" spans="2:4" x14ac:dyDescent="0.2">
      <c r="B78" s="11" t="s">
        <v>98</v>
      </c>
    </row>
    <row r="80" spans="2:4" ht="15.75" x14ac:dyDescent="0.2">
      <c r="C80" s="246"/>
      <c r="D80" s="256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O49" sqref="O49"/>
    </sheetView>
  </sheetViews>
  <sheetFormatPr defaultColWidth="9.140625" defaultRowHeight="14.25" x14ac:dyDescent="0.2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9" width="9.140625" style="52" customWidth="1"/>
    <col min="20" max="22" width="9.140625" style="52"/>
    <col min="23" max="27" width="9.140625" style="52" customWidth="1"/>
    <col min="28" max="16384" width="9.140625" style="52"/>
  </cols>
  <sheetData>
    <row r="1" spans="2:27" ht="22.5" customHeight="1" thickBot="1" x14ac:dyDescent="0.35">
      <c r="B1" s="51" t="s">
        <v>99</v>
      </c>
    </row>
    <row r="2" spans="2:27" ht="30" customHeight="1" x14ac:dyDescent="0.2">
      <c r="B2" s="65" t="str">
        <f>""&amp;Summary!$H$3&amp;" - GDP components [level]"</f>
        <v>Spring medium-term forecast (MTF-2024Q1)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6" t="s">
        <v>100</v>
      </c>
      <c r="C3" s="307"/>
      <c r="D3" s="307"/>
      <c r="E3" s="307"/>
      <c r="F3" s="308"/>
      <c r="G3" s="309" t="s">
        <v>19</v>
      </c>
      <c r="H3" s="111" t="s">
        <v>20</v>
      </c>
      <c r="I3" s="295">
        <v>2024</v>
      </c>
      <c r="J3" s="295">
        <v>2025</v>
      </c>
      <c r="K3" s="310">
        <v>2026</v>
      </c>
      <c r="L3" s="291">
        <v>2023</v>
      </c>
      <c r="M3" s="292"/>
      <c r="N3" s="292"/>
      <c r="O3" s="294"/>
      <c r="P3" s="291">
        <v>2024</v>
      </c>
      <c r="Q3" s="292"/>
      <c r="R3" s="292"/>
      <c r="S3" s="294"/>
      <c r="T3" s="291">
        <v>2025</v>
      </c>
      <c r="U3" s="292"/>
      <c r="V3" s="292"/>
      <c r="W3" s="294"/>
      <c r="X3" s="292">
        <v>2026</v>
      </c>
      <c r="Y3" s="292"/>
      <c r="Z3" s="292"/>
      <c r="AA3" s="293"/>
    </row>
    <row r="4" spans="2:27" x14ac:dyDescent="0.2">
      <c r="B4" s="301"/>
      <c r="C4" s="302"/>
      <c r="D4" s="302"/>
      <c r="E4" s="302"/>
      <c r="F4" s="303"/>
      <c r="G4" s="305"/>
      <c r="H4" s="173">
        <v>2023</v>
      </c>
      <c r="I4" s="296"/>
      <c r="J4" s="296"/>
      <c r="K4" s="311"/>
      <c r="L4" s="115" t="s">
        <v>0</v>
      </c>
      <c r="M4" s="113" t="s">
        <v>1</v>
      </c>
      <c r="N4" s="113" t="s">
        <v>2</v>
      </c>
      <c r="O4" s="114" t="s">
        <v>3</v>
      </c>
      <c r="P4" s="115" t="s">
        <v>0</v>
      </c>
      <c r="Q4" s="113" t="s">
        <v>1</v>
      </c>
      <c r="R4" s="113" t="s">
        <v>2</v>
      </c>
      <c r="S4" s="203" t="s">
        <v>3</v>
      </c>
      <c r="T4" s="115" t="s">
        <v>0</v>
      </c>
      <c r="U4" s="113" t="s">
        <v>1</v>
      </c>
      <c r="V4" s="113" t="s">
        <v>2</v>
      </c>
      <c r="W4" s="11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120"/>
      <c r="J5" s="120"/>
      <c r="K5" s="121"/>
      <c r="L5" s="61"/>
      <c r="M5" s="61"/>
      <c r="N5" s="61"/>
      <c r="O5" s="232"/>
      <c r="P5" s="61"/>
      <c r="Q5" s="61"/>
      <c r="R5" s="61"/>
      <c r="S5" s="61"/>
      <c r="T5" s="162"/>
      <c r="U5" s="61"/>
      <c r="V5" s="61"/>
      <c r="W5" s="86"/>
      <c r="X5" s="61"/>
      <c r="Y5" s="61"/>
      <c r="Z5" s="61"/>
      <c r="AA5" s="4"/>
    </row>
    <row r="6" spans="2:27" x14ac:dyDescent="0.2">
      <c r="B6" s="3"/>
      <c r="C6" s="52" t="s">
        <v>25</v>
      </c>
      <c r="F6" s="86"/>
      <c r="G6" s="42" t="s">
        <v>101</v>
      </c>
      <c r="H6" s="127">
        <v>122156.24400000001</v>
      </c>
      <c r="I6" s="267">
        <v>131237.70984324726</v>
      </c>
      <c r="J6" s="267">
        <v>138856.76465432308</v>
      </c>
      <c r="K6" s="127">
        <v>145496.31191615213</v>
      </c>
      <c r="L6" s="110">
        <v>29389.155454837382</v>
      </c>
      <c r="M6" s="110">
        <v>30116.0645354882</v>
      </c>
      <c r="N6" s="110">
        <v>30913.099247427428</v>
      </c>
      <c r="O6" s="129">
        <v>31737.924762246996</v>
      </c>
      <c r="P6" s="110">
        <v>32098.432698426735</v>
      </c>
      <c r="Q6" s="110">
        <v>32670.736675282395</v>
      </c>
      <c r="R6" s="110">
        <v>32997.99189537709</v>
      </c>
      <c r="S6" s="110">
        <v>33470.548574161054</v>
      </c>
      <c r="T6" s="165">
        <v>33975.714643689738</v>
      </c>
      <c r="U6" s="110">
        <v>34453.596283688763</v>
      </c>
      <c r="V6" s="110">
        <v>34974.987688919027</v>
      </c>
      <c r="W6" s="129">
        <v>35452.466038025537</v>
      </c>
      <c r="X6" s="110">
        <v>35832.023262522722</v>
      </c>
      <c r="Y6" s="110">
        <v>36208.652164265259</v>
      </c>
      <c r="Z6" s="110">
        <v>36552.341930219241</v>
      </c>
      <c r="AA6" s="130">
        <v>36903.294559144924</v>
      </c>
    </row>
    <row r="7" spans="2:27" x14ac:dyDescent="0.2">
      <c r="B7" s="3"/>
      <c r="E7" s="52" t="s">
        <v>102</v>
      </c>
      <c r="F7" s="86"/>
      <c r="G7" s="42" t="s">
        <v>101</v>
      </c>
      <c r="H7" s="129">
        <v>72604.203006058873</v>
      </c>
      <c r="I7" s="267">
        <v>74762.209634004306</v>
      </c>
      <c r="J7" s="267">
        <v>79116.726264161567</v>
      </c>
      <c r="K7" s="129">
        <v>83345.796193405564</v>
      </c>
      <c r="L7" s="110">
        <v>17930.684074577777</v>
      </c>
      <c r="M7" s="110">
        <v>18083.744807450279</v>
      </c>
      <c r="N7" s="110">
        <v>18271.063959707815</v>
      </c>
      <c r="O7" s="129">
        <v>18318.710164323005</v>
      </c>
      <c r="P7" s="110">
        <v>18340.413077629044</v>
      </c>
      <c r="Q7" s="110">
        <v>18565.076709974885</v>
      </c>
      <c r="R7" s="110">
        <v>18786.809323158108</v>
      </c>
      <c r="S7" s="110">
        <v>19069.91052324227</v>
      </c>
      <c r="T7" s="165">
        <v>19356.518417343195</v>
      </c>
      <c r="U7" s="110">
        <v>19638.497054758693</v>
      </c>
      <c r="V7" s="110">
        <v>19918.201485715079</v>
      </c>
      <c r="W7" s="129">
        <v>20203.509306344597</v>
      </c>
      <c r="X7" s="110">
        <v>20474.688294009891</v>
      </c>
      <c r="Y7" s="110">
        <v>20722.82448440334</v>
      </c>
      <c r="Z7" s="110">
        <v>20958.824209356961</v>
      </c>
      <c r="AA7" s="130">
        <v>21189.459205635372</v>
      </c>
    </row>
    <row r="8" spans="2:27" x14ac:dyDescent="0.2">
      <c r="B8" s="3"/>
      <c r="E8" s="52" t="s">
        <v>103</v>
      </c>
      <c r="F8" s="86"/>
      <c r="G8" s="42" t="s">
        <v>101</v>
      </c>
      <c r="H8" s="129">
        <v>24795.476999999992</v>
      </c>
      <c r="I8" s="110">
        <v>26488.378000000001</v>
      </c>
      <c r="J8" s="110">
        <v>27957.503999999997</v>
      </c>
      <c r="K8" s="129">
        <v>29259.379999999997</v>
      </c>
      <c r="L8" s="110">
        <v>5973.7383836155504</v>
      </c>
      <c r="M8" s="110">
        <v>6122.0750425996503</v>
      </c>
      <c r="N8" s="110">
        <v>6270.71905314794</v>
      </c>
      <c r="O8" s="129">
        <v>6428.94452063685</v>
      </c>
      <c r="P8" s="110">
        <v>6521.01</v>
      </c>
      <c r="Q8" s="110">
        <v>6600.76</v>
      </c>
      <c r="R8" s="110">
        <v>6643.8729999999996</v>
      </c>
      <c r="S8" s="110">
        <v>6722.7349999999997</v>
      </c>
      <c r="T8" s="165">
        <v>6847.22</v>
      </c>
      <c r="U8" s="110">
        <v>6957.0450000000001</v>
      </c>
      <c r="V8" s="110">
        <v>7036.2929999999997</v>
      </c>
      <c r="W8" s="129">
        <v>7116.9459999999999</v>
      </c>
      <c r="X8" s="110">
        <v>7178.99</v>
      </c>
      <c r="Y8" s="110">
        <v>7284.18</v>
      </c>
      <c r="Z8" s="110">
        <v>7363.9470000000001</v>
      </c>
      <c r="AA8" s="130">
        <v>7432.2629999999999</v>
      </c>
    </row>
    <row r="9" spans="2:27" x14ac:dyDescent="0.2">
      <c r="B9" s="3"/>
      <c r="E9" s="52" t="s">
        <v>29</v>
      </c>
      <c r="F9" s="86"/>
      <c r="G9" s="42" t="s">
        <v>101</v>
      </c>
      <c r="H9" s="129">
        <v>26321.261999999999</v>
      </c>
      <c r="I9" s="110">
        <v>27523.655365951712</v>
      </c>
      <c r="J9" s="110">
        <v>29858.663929359358</v>
      </c>
      <c r="K9" s="129">
        <v>30945.410115771654</v>
      </c>
      <c r="L9" s="110">
        <v>6230.4626251105419</v>
      </c>
      <c r="M9" s="110">
        <v>6376.2794694866516</v>
      </c>
      <c r="N9" s="110">
        <v>6397.9103427737755</v>
      </c>
      <c r="O9" s="129">
        <v>7316.6095626290307</v>
      </c>
      <c r="P9" s="110">
        <v>6853.5443135250162</v>
      </c>
      <c r="Q9" s="110">
        <v>6894.9521542066468</v>
      </c>
      <c r="R9" s="110">
        <v>6853.2961615841932</v>
      </c>
      <c r="S9" s="110">
        <v>6921.8627366358569</v>
      </c>
      <c r="T9" s="165">
        <v>7204.2730098743732</v>
      </c>
      <c r="U9" s="110">
        <v>7342.3751974844772</v>
      </c>
      <c r="V9" s="110">
        <v>7591.2292452953643</v>
      </c>
      <c r="W9" s="129">
        <v>7720.7864767051442</v>
      </c>
      <c r="X9" s="110">
        <v>7883.602624626209</v>
      </c>
      <c r="Y9" s="110">
        <v>7855.8659877024702</v>
      </c>
      <c r="Z9" s="110">
        <v>7598.6394141106975</v>
      </c>
      <c r="AA9" s="130">
        <v>7607.3020893322782</v>
      </c>
    </row>
    <row r="10" spans="2:27" x14ac:dyDescent="0.2">
      <c r="B10" s="3"/>
      <c r="E10" s="52" t="s">
        <v>104</v>
      </c>
      <c r="F10" s="86"/>
      <c r="G10" s="42" t="s">
        <v>101</v>
      </c>
      <c r="H10" s="129">
        <v>123720.94200605886</v>
      </c>
      <c r="I10" s="110">
        <v>128774.24299995603</v>
      </c>
      <c r="J10" s="110">
        <v>136932.89419352094</v>
      </c>
      <c r="K10" s="129">
        <v>143550.58630917722</v>
      </c>
      <c r="L10" s="110">
        <v>30134.885083303867</v>
      </c>
      <c r="M10" s="110">
        <v>30582.099319536581</v>
      </c>
      <c r="N10" s="110">
        <v>30939.69335562953</v>
      </c>
      <c r="O10" s="129">
        <v>32064.264247588886</v>
      </c>
      <c r="P10" s="110">
        <v>31714.967391154059</v>
      </c>
      <c r="Q10" s="110">
        <v>32060.78886418153</v>
      </c>
      <c r="R10" s="110">
        <v>32283.9784847423</v>
      </c>
      <c r="S10" s="110">
        <v>32714.508259878126</v>
      </c>
      <c r="T10" s="165">
        <v>33408.011427217571</v>
      </c>
      <c r="U10" s="110">
        <v>33937.917252243169</v>
      </c>
      <c r="V10" s="110">
        <v>34545.723731010439</v>
      </c>
      <c r="W10" s="129">
        <v>35041.241783049743</v>
      </c>
      <c r="X10" s="110">
        <v>35537.280918636097</v>
      </c>
      <c r="Y10" s="110">
        <v>35862.870472105809</v>
      </c>
      <c r="Z10" s="110">
        <v>35921.410623467658</v>
      </c>
      <c r="AA10" s="130">
        <v>36229.024294967654</v>
      </c>
    </row>
    <row r="11" spans="2:27" x14ac:dyDescent="0.2">
      <c r="B11" s="3"/>
      <c r="D11" s="52" t="s">
        <v>105</v>
      </c>
      <c r="F11" s="86"/>
      <c r="G11" s="42" t="s">
        <v>101</v>
      </c>
      <c r="H11" s="129">
        <v>112712.04400499683</v>
      </c>
      <c r="I11" s="110">
        <v>115837.83458271305</v>
      </c>
      <c r="J11" s="110">
        <v>122728.729490275</v>
      </c>
      <c r="K11" s="129">
        <v>129653.02383060823</v>
      </c>
      <c r="L11" s="110">
        <v>28634.191740081376</v>
      </c>
      <c r="M11" s="110">
        <v>28383.956756675227</v>
      </c>
      <c r="N11" s="110">
        <v>28238.297680590575</v>
      </c>
      <c r="O11" s="129">
        <v>27455.597827649643</v>
      </c>
      <c r="P11" s="110">
        <v>28176.512623099738</v>
      </c>
      <c r="Q11" s="110">
        <v>28812.308817453504</v>
      </c>
      <c r="R11" s="110">
        <v>29193.526644288839</v>
      </c>
      <c r="S11" s="110">
        <v>29655.486497870974</v>
      </c>
      <c r="T11" s="165">
        <v>30061.808834880183</v>
      </c>
      <c r="U11" s="110">
        <v>30500.817274586785</v>
      </c>
      <c r="V11" s="110">
        <v>30883.341539603083</v>
      </c>
      <c r="W11" s="129">
        <v>31282.761841204945</v>
      </c>
      <c r="X11" s="110">
        <v>31713.324310290023</v>
      </c>
      <c r="Y11" s="110">
        <v>32196.963659861794</v>
      </c>
      <c r="Z11" s="110">
        <v>32645.784465076398</v>
      </c>
      <c r="AA11" s="130">
        <v>33096.951395380012</v>
      </c>
    </row>
    <row r="12" spans="2:27" x14ac:dyDescent="0.2">
      <c r="B12" s="3"/>
      <c r="D12" s="52" t="s">
        <v>106</v>
      </c>
      <c r="F12" s="86"/>
      <c r="G12" s="42" t="s">
        <v>101</v>
      </c>
      <c r="H12" s="129">
        <v>111655.32068397682</v>
      </c>
      <c r="I12" s="110">
        <v>113947.17173046171</v>
      </c>
      <c r="J12" s="110">
        <v>121084.24730447563</v>
      </c>
      <c r="K12" s="129">
        <v>127205.5130035405</v>
      </c>
      <c r="L12" s="110">
        <v>28323.649780906508</v>
      </c>
      <c r="M12" s="110">
        <v>28029.847126112323</v>
      </c>
      <c r="N12" s="110">
        <v>27760.122325414686</v>
      </c>
      <c r="O12" s="129">
        <v>27541.701451543311</v>
      </c>
      <c r="P12" s="110">
        <v>27919.748112723013</v>
      </c>
      <c r="Q12" s="110">
        <v>28329.61772648144</v>
      </c>
      <c r="R12" s="110">
        <v>28641.349198982691</v>
      </c>
      <c r="S12" s="110">
        <v>29056.456692274551</v>
      </c>
      <c r="T12" s="165">
        <v>29625.619583332114</v>
      </c>
      <c r="U12" s="110">
        <v>30069.644176798127</v>
      </c>
      <c r="V12" s="110">
        <v>30504.987845803364</v>
      </c>
      <c r="W12" s="129">
        <v>30883.995698542029</v>
      </c>
      <c r="X12" s="110">
        <v>31370.032450550258</v>
      </c>
      <c r="Y12" s="110">
        <v>31750.574662222782</v>
      </c>
      <c r="Z12" s="110">
        <v>31865.517100236302</v>
      </c>
      <c r="AA12" s="130">
        <v>32219.388790531157</v>
      </c>
    </row>
    <row r="13" spans="2:27" ht="15" thickBot="1" x14ac:dyDescent="0.25">
      <c r="B13" s="57"/>
      <c r="C13" s="88"/>
      <c r="D13" s="88" t="s">
        <v>32</v>
      </c>
      <c r="E13" s="88"/>
      <c r="F13" s="89"/>
      <c r="G13" s="179" t="s">
        <v>101</v>
      </c>
      <c r="H13" s="139">
        <v>1056.723321019992</v>
      </c>
      <c r="I13" s="92">
        <v>1890.6628522513602</v>
      </c>
      <c r="J13" s="92">
        <v>1644.4821857993629</v>
      </c>
      <c r="K13" s="139">
        <v>2447.5108270677301</v>
      </c>
      <c r="L13" s="92">
        <v>310.54195917486868</v>
      </c>
      <c r="M13" s="92">
        <v>354.10963056290348</v>
      </c>
      <c r="N13" s="92">
        <v>478.1753551758884</v>
      </c>
      <c r="O13" s="139">
        <v>-86.103623893668555</v>
      </c>
      <c r="P13" s="92">
        <v>256.7645103767245</v>
      </c>
      <c r="Q13" s="92">
        <v>482.69109097206456</v>
      </c>
      <c r="R13" s="92">
        <v>552.177445306148</v>
      </c>
      <c r="S13" s="92">
        <v>599.0298055964231</v>
      </c>
      <c r="T13" s="182">
        <v>436.18925154806857</v>
      </c>
      <c r="U13" s="92">
        <v>431.1730977886582</v>
      </c>
      <c r="V13" s="92">
        <v>378.35369379971962</v>
      </c>
      <c r="W13" s="139">
        <v>398.76614266291654</v>
      </c>
      <c r="X13" s="92">
        <v>343.29185973976564</v>
      </c>
      <c r="Y13" s="92">
        <v>446.38899763901281</v>
      </c>
      <c r="Z13" s="92">
        <v>780.26736484009598</v>
      </c>
      <c r="AA13" s="93">
        <v>877.5626048488557</v>
      </c>
    </row>
    <row r="14" spans="2:27" ht="15" thickBot="1" x14ac:dyDescent="0.25">
      <c r="G14" s="94"/>
    </row>
    <row r="15" spans="2:27" ht="30" customHeight="1" x14ac:dyDescent="0.2">
      <c r="B15" s="65" t="str">
        <f>""&amp;Summary!$H$3&amp;" - GDP components [change over previous period]"</f>
        <v>Spring medium-term forecast (MTF-2024Q1)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2:27" x14ac:dyDescent="0.2">
      <c r="B16" s="306" t="s">
        <v>100</v>
      </c>
      <c r="C16" s="307"/>
      <c r="D16" s="307"/>
      <c r="E16" s="307"/>
      <c r="F16" s="308"/>
      <c r="G16" s="309" t="s">
        <v>19</v>
      </c>
      <c r="H16" s="111" t="str">
        <f t="shared" ref="H16:K16" si="0">H$3</f>
        <v>Actual</v>
      </c>
      <c r="I16" s="295">
        <f t="shared" si="0"/>
        <v>2024</v>
      </c>
      <c r="J16" s="295">
        <f t="shared" si="0"/>
        <v>2025</v>
      </c>
      <c r="K16" s="310">
        <f t="shared" si="0"/>
        <v>2026</v>
      </c>
      <c r="L16" s="291">
        <f t="shared" ref="L16:X16" si="1">L$3</f>
        <v>2023</v>
      </c>
      <c r="M16" s="292"/>
      <c r="N16" s="292"/>
      <c r="O16" s="294"/>
      <c r="P16" s="291">
        <f t="shared" si="1"/>
        <v>2024</v>
      </c>
      <c r="Q16" s="292"/>
      <c r="R16" s="292"/>
      <c r="S16" s="294"/>
      <c r="T16" s="291">
        <f t="shared" si="1"/>
        <v>2025</v>
      </c>
      <c r="U16" s="292"/>
      <c r="V16" s="292"/>
      <c r="W16" s="294"/>
      <c r="X16" s="291">
        <f t="shared" si="1"/>
        <v>2026</v>
      </c>
      <c r="Y16" s="292"/>
      <c r="Z16" s="292"/>
      <c r="AA16" s="293"/>
    </row>
    <row r="17" spans="2:27" x14ac:dyDescent="0.2">
      <c r="B17" s="301"/>
      <c r="C17" s="302"/>
      <c r="D17" s="302"/>
      <c r="E17" s="302"/>
      <c r="F17" s="303"/>
      <c r="G17" s="305"/>
      <c r="H17" s="173">
        <f>$H$4</f>
        <v>2023</v>
      </c>
      <c r="I17" s="296"/>
      <c r="J17" s="296"/>
      <c r="K17" s="311"/>
      <c r="L17" s="115" t="s">
        <v>0</v>
      </c>
      <c r="M17" s="113" t="s">
        <v>1</v>
      </c>
      <c r="N17" s="113" t="s">
        <v>2</v>
      </c>
      <c r="O17" s="114" t="s">
        <v>3</v>
      </c>
      <c r="P17" s="115" t="s">
        <v>0</v>
      </c>
      <c r="Q17" s="113" t="s">
        <v>1</v>
      </c>
      <c r="R17" s="113" t="s">
        <v>2</v>
      </c>
      <c r="S17" s="203" t="s">
        <v>3</v>
      </c>
      <c r="T17" s="115" t="s">
        <v>0</v>
      </c>
      <c r="U17" s="113" t="s">
        <v>1</v>
      </c>
      <c r="V17" s="113" t="s">
        <v>2</v>
      </c>
      <c r="W17" s="114" t="s">
        <v>3</v>
      </c>
      <c r="X17" s="113" t="s">
        <v>0</v>
      </c>
      <c r="Y17" s="113" t="s">
        <v>1</v>
      </c>
      <c r="Z17" s="113" t="s">
        <v>2</v>
      </c>
      <c r="AA17" s="116" t="s">
        <v>3</v>
      </c>
    </row>
    <row r="18" spans="2:27" ht="4.3499999999999996" customHeight="1" x14ac:dyDescent="0.2">
      <c r="B18" s="8"/>
      <c r="C18" s="9"/>
      <c r="D18" s="9"/>
      <c r="E18" s="9"/>
      <c r="F18" s="117"/>
      <c r="G18" s="118"/>
      <c r="H18" s="121"/>
      <c r="I18" s="120"/>
      <c r="J18" s="120"/>
      <c r="K18" s="121"/>
      <c r="L18" s="61"/>
      <c r="M18" s="61"/>
      <c r="N18" s="61"/>
      <c r="O18" s="232"/>
      <c r="P18" s="61"/>
      <c r="Q18" s="61"/>
      <c r="R18" s="61"/>
      <c r="S18" s="61"/>
      <c r="T18" s="162"/>
      <c r="U18" s="61"/>
      <c r="V18" s="61"/>
      <c r="W18" s="86"/>
      <c r="X18" s="61"/>
      <c r="Y18" s="61"/>
      <c r="Z18" s="61"/>
      <c r="AA18" s="4"/>
    </row>
    <row r="19" spans="2:27" x14ac:dyDescent="0.2">
      <c r="B19" s="3"/>
      <c r="C19" s="52" t="s">
        <v>25</v>
      </c>
      <c r="F19" s="86"/>
      <c r="G19" s="42" t="s">
        <v>107</v>
      </c>
      <c r="H19" s="138">
        <v>1.1496766530017624</v>
      </c>
      <c r="I19" s="155">
        <v>2.2663700261421553</v>
      </c>
      <c r="J19" s="198">
        <v>3.1632405389929232</v>
      </c>
      <c r="K19" s="143">
        <v>2.0161698978130147</v>
      </c>
      <c r="L19" s="155">
        <v>0.22143064433970494</v>
      </c>
      <c r="M19" s="155">
        <v>0.45671125370469667</v>
      </c>
      <c r="N19" s="155">
        <v>0.26923209192246134</v>
      </c>
      <c r="O19" s="138">
        <v>0.34777691768978514</v>
      </c>
      <c r="P19" s="155">
        <v>0.48248259768391222</v>
      </c>
      <c r="Q19" s="155">
        <v>1.0522392005897672</v>
      </c>
      <c r="R19" s="155">
        <v>0.52069337231898771</v>
      </c>
      <c r="S19" s="155">
        <v>0.81663955638175878</v>
      </c>
      <c r="T19" s="163">
        <v>0.91317479377137545</v>
      </c>
      <c r="U19" s="155">
        <v>0.70665814786757153</v>
      </c>
      <c r="V19" s="155">
        <v>0.79180943036062956</v>
      </c>
      <c r="W19" s="138">
        <v>0.60968635004515193</v>
      </c>
      <c r="X19" s="155">
        <v>0.45470846376485952</v>
      </c>
      <c r="Y19" s="155">
        <v>0.34342438542620357</v>
      </c>
      <c r="Z19" s="155">
        <v>0.33803427271499231</v>
      </c>
      <c r="AA19" s="144">
        <v>0.37148565369358266</v>
      </c>
    </row>
    <row r="20" spans="2:27" x14ac:dyDescent="0.2">
      <c r="B20" s="3"/>
      <c r="E20" s="52" t="s">
        <v>102</v>
      </c>
      <c r="F20" s="86"/>
      <c r="G20" s="42" t="s">
        <v>107</v>
      </c>
      <c r="H20" s="138">
        <v>-2.3188313409136754</v>
      </c>
      <c r="I20" s="155">
        <v>0.60317288764930765</v>
      </c>
      <c r="J20" s="198">
        <v>2.000851179573587</v>
      </c>
      <c r="K20" s="138">
        <v>1.5719914431731041</v>
      </c>
      <c r="L20" s="155">
        <v>-1.7940089741512963</v>
      </c>
      <c r="M20" s="155">
        <v>-0.68497772043440364</v>
      </c>
      <c r="N20" s="155">
        <v>-0.2580687127678658</v>
      </c>
      <c r="O20" s="138">
        <v>-0.64806743974386904</v>
      </c>
      <c r="P20" s="155">
        <v>0.63328846550723483</v>
      </c>
      <c r="Q20" s="155">
        <v>0.46920703714039291</v>
      </c>
      <c r="R20" s="155">
        <v>0.56697650833885405</v>
      </c>
      <c r="S20" s="155">
        <v>0.5009765348569033</v>
      </c>
      <c r="T20" s="163">
        <v>0.49044434722746644</v>
      </c>
      <c r="U20" s="155">
        <v>0.45775355320654398</v>
      </c>
      <c r="V20" s="155">
        <v>0.4980850558705896</v>
      </c>
      <c r="W20" s="138">
        <v>0.50755705401364537</v>
      </c>
      <c r="X20" s="155">
        <v>0.41397974360842227</v>
      </c>
      <c r="Y20" s="155">
        <v>0.31106867053711085</v>
      </c>
      <c r="Z20" s="155">
        <v>0.24313158568425308</v>
      </c>
      <c r="AA20" s="144">
        <v>0.20445761840581156</v>
      </c>
    </row>
    <row r="21" spans="2:27" x14ac:dyDescent="0.2">
      <c r="B21" s="3"/>
      <c r="E21" s="52" t="s">
        <v>103</v>
      </c>
      <c r="F21" s="86"/>
      <c r="G21" s="42" t="s">
        <v>107</v>
      </c>
      <c r="H21" s="138">
        <v>-0.52780694149139151</v>
      </c>
      <c r="I21" s="155">
        <v>8.626985263356346E-2</v>
      </c>
      <c r="J21" s="155">
        <v>3.1389735019093905</v>
      </c>
      <c r="K21" s="138">
        <v>2.2081016471310591</v>
      </c>
      <c r="L21" s="155">
        <v>-3.0134069083359805E-2</v>
      </c>
      <c r="M21" s="155">
        <v>0.58385118516758894</v>
      </c>
      <c r="N21" s="155">
        <v>0.75458456696230769</v>
      </c>
      <c r="O21" s="138">
        <v>-4.2431749067048941E-3</v>
      </c>
      <c r="P21" s="155">
        <v>-0.80082034071152464</v>
      </c>
      <c r="Q21" s="155">
        <v>0.23000710407208658</v>
      </c>
      <c r="R21" s="155">
        <v>3.4215772808465772E-4</v>
      </c>
      <c r="S21" s="155">
        <v>0.80467256041573876</v>
      </c>
      <c r="T21" s="163">
        <v>1.5076436260363693</v>
      </c>
      <c r="U21" s="155">
        <v>0.80402938203161511</v>
      </c>
      <c r="V21" s="155">
        <v>0.4186524422262039</v>
      </c>
      <c r="W21" s="138">
        <v>0.50090677525128058</v>
      </c>
      <c r="X21" s="155">
        <v>0.51924392775694628</v>
      </c>
      <c r="Y21" s="155">
        <v>0.80175469240906239</v>
      </c>
      <c r="Z21" s="155">
        <v>0.44048365121160771</v>
      </c>
      <c r="AA21" s="144">
        <v>0.2564841814762957</v>
      </c>
    </row>
    <row r="22" spans="2:27" x14ac:dyDescent="0.2">
      <c r="B22" s="3"/>
      <c r="E22" s="52" t="s">
        <v>29</v>
      </c>
      <c r="F22" s="86"/>
      <c r="G22" s="42" t="s">
        <v>107</v>
      </c>
      <c r="H22" s="138">
        <v>9.5668666328073897</v>
      </c>
      <c r="I22" s="155">
        <v>0.91616700558871855</v>
      </c>
      <c r="J22" s="155">
        <v>5.9925015151517442</v>
      </c>
      <c r="K22" s="138">
        <v>0.97712228458171069</v>
      </c>
      <c r="L22" s="155">
        <v>-1.19526336455489</v>
      </c>
      <c r="M22" s="155">
        <v>3.3878866104180219</v>
      </c>
      <c r="N22" s="155">
        <v>1.2769553211150253</v>
      </c>
      <c r="O22" s="138">
        <v>10.843448362597073</v>
      </c>
      <c r="P22" s="155">
        <v>-7.2506803246703697</v>
      </c>
      <c r="Q22" s="155">
        <v>-0.1868628848698819</v>
      </c>
      <c r="R22" s="155">
        <v>-1.0906378789601519</v>
      </c>
      <c r="S22" s="155">
        <v>0.38021472297148762</v>
      </c>
      <c r="T22" s="163">
        <v>3.6271091737056764</v>
      </c>
      <c r="U22" s="155">
        <v>1.3155135720973874</v>
      </c>
      <c r="V22" s="155">
        <v>2.6964212949611976</v>
      </c>
      <c r="W22" s="138">
        <v>0.95898449325160584</v>
      </c>
      <c r="X22" s="155">
        <v>1.4527833492038695</v>
      </c>
      <c r="Y22" s="155">
        <v>-1.0323307544204567</v>
      </c>
      <c r="Z22" s="155">
        <v>-3.8434799997890963</v>
      </c>
      <c r="AA22" s="144">
        <v>-0.45238413248992515</v>
      </c>
    </row>
    <row r="23" spans="2:27" x14ac:dyDescent="0.2">
      <c r="B23" s="3"/>
      <c r="E23" s="52" t="s">
        <v>104</v>
      </c>
      <c r="F23" s="86"/>
      <c r="G23" s="42" t="s">
        <v>107</v>
      </c>
      <c r="H23" s="138">
        <v>0.52523421826478511</v>
      </c>
      <c r="I23" s="155">
        <v>0.5831775500990517</v>
      </c>
      <c r="J23" s="155">
        <v>3.128916005898418</v>
      </c>
      <c r="K23" s="138">
        <v>1.5432901896492979</v>
      </c>
      <c r="L23" s="155">
        <v>-1.3508979580432054</v>
      </c>
      <c r="M23" s="155">
        <v>0.4387596783515022</v>
      </c>
      <c r="N23" s="155">
        <v>0.27128878969297432</v>
      </c>
      <c r="O23" s="138">
        <v>2.0981940212212038</v>
      </c>
      <c r="P23" s="155">
        <v>-1.5788080836333904</v>
      </c>
      <c r="Q23" s="155">
        <v>0.27304695052987427</v>
      </c>
      <c r="R23" s="155">
        <v>7.9891922050563835E-2</v>
      </c>
      <c r="S23" s="155">
        <v>0.52707883592428573</v>
      </c>
      <c r="T23" s="163">
        <v>1.3931121478320705</v>
      </c>
      <c r="U23" s="155">
        <v>0.72114321171167717</v>
      </c>
      <c r="V23" s="155">
        <v>1.003812903171081</v>
      </c>
      <c r="W23" s="138">
        <v>0.61492751229089038</v>
      </c>
      <c r="X23" s="155">
        <v>0.68327251803890476</v>
      </c>
      <c r="Y23" s="155">
        <v>7.1241804038919554E-2</v>
      </c>
      <c r="Z23" s="155">
        <v>-0.70431127078252587</v>
      </c>
      <c r="AA23" s="144">
        <v>6.0892601836954441E-2</v>
      </c>
    </row>
    <row r="24" spans="2:27" x14ac:dyDescent="0.2">
      <c r="B24" s="3"/>
      <c r="D24" s="52" t="s">
        <v>105</v>
      </c>
      <c r="F24" s="86"/>
      <c r="G24" s="42" t="s">
        <v>107</v>
      </c>
      <c r="H24" s="138">
        <v>-0.90734301484252455</v>
      </c>
      <c r="I24" s="155">
        <v>4.1787945908394732</v>
      </c>
      <c r="J24" s="155">
        <v>4.190406512194329</v>
      </c>
      <c r="K24" s="138">
        <v>3.4306429767878086</v>
      </c>
      <c r="L24" s="155">
        <v>-5.0629790604861</v>
      </c>
      <c r="M24" s="155">
        <v>3.1556427483384795</v>
      </c>
      <c r="N24" s="155">
        <v>3.4913421127235438</v>
      </c>
      <c r="O24" s="138">
        <v>-1.7294445798307407</v>
      </c>
      <c r="P24" s="155">
        <v>0.78858691805410785</v>
      </c>
      <c r="Q24" s="155">
        <v>1.8202597136119039</v>
      </c>
      <c r="R24" s="155">
        <v>0.99495704168548116</v>
      </c>
      <c r="S24" s="155">
        <v>1.1855447348587944</v>
      </c>
      <c r="T24" s="163">
        <v>0.97426853947469283</v>
      </c>
      <c r="U24" s="155">
        <v>0.96805812829643401</v>
      </c>
      <c r="V24" s="155">
        <v>0.79697166684094611</v>
      </c>
      <c r="W24" s="138">
        <v>0.7719425066686938</v>
      </c>
      <c r="X24" s="155">
        <v>0.83994255142228269</v>
      </c>
      <c r="Y24" s="155">
        <v>0.89361269828374645</v>
      </c>
      <c r="Z24" s="155">
        <v>0.87119989043011969</v>
      </c>
      <c r="AA24" s="144">
        <v>0.88712168349398723</v>
      </c>
    </row>
    <row r="25" spans="2:27" x14ac:dyDescent="0.2">
      <c r="B25" s="3"/>
      <c r="D25" s="52" t="s">
        <v>106</v>
      </c>
      <c r="F25" s="86"/>
      <c r="G25" s="42" t="s">
        <v>107</v>
      </c>
      <c r="H25" s="138">
        <v>-6.7526917447751487</v>
      </c>
      <c r="I25" s="155">
        <v>5.1160015878141962</v>
      </c>
      <c r="J25" s="155">
        <v>4.2649153798205219</v>
      </c>
      <c r="K25" s="138">
        <v>3.0480822908480576</v>
      </c>
      <c r="L25" s="155">
        <v>-13.990499087388443</v>
      </c>
      <c r="M25" s="155">
        <v>4.0535598440225584</v>
      </c>
      <c r="N25" s="155">
        <v>5.660435602599506</v>
      </c>
      <c r="O25" s="138">
        <v>0.33745700879282481</v>
      </c>
      <c r="P25" s="155">
        <v>-0.26727168877272334</v>
      </c>
      <c r="Q25" s="155">
        <v>1.0459361942933469</v>
      </c>
      <c r="R25" s="155">
        <v>0.65841099342796383</v>
      </c>
      <c r="S25" s="155">
        <v>0.91566722203037898</v>
      </c>
      <c r="T25" s="163">
        <v>1.4676150160777439</v>
      </c>
      <c r="U25" s="155">
        <v>1.0009857283710915</v>
      </c>
      <c r="V25" s="155">
        <v>1.0119865774645547</v>
      </c>
      <c r="W25" s="138">
        <v>0.7879346190824208</v>
      </c>
      <c r="X25" s="155">
        <v>1.0982654274683625</v>
      </c>
      <c r="Y25" s="155">
        <v>0.65502313638691589</v>
      </c>
      <c r="Z25" s="155">
        <v>-0.13944557559413795</v>
      </c>
      <c r="AA25" s="144">
        <v>0.61783889081638677</v>
      </c>
    </row>
    <row r="26" spans="2:27" ht="15" thickBot="1" x14ac:dyDescent="0.25">
      <c r="B26" s="57"/>
      <c r="C26" s="88"/>
      <c r="D26" s="88" t="s">
        <v>32</v>
      </c>
      <c r="E26" s="88"/>
      <c r="F26" s="89"/>
      <c r="G26" s="179" t="s">
        <v>107</v>
      </c>
      <c r="H26" s="151">
        <v>329.15056751242514</v>
      </c>
      <c r="I26" s="150">
        <v>-7.3197230298122946</v>
      </c>
      <c r="J26" s="150">
        <v>3.153604561297314</v>
      </c>
      <c r="K26" s="151">
        <v>8.8113824755754422</v>
      </c>
      <c r="L26" s="150">
        <v>4023.6607606591988</v>
      </c>
      <c r="M26" s="150">
        <v>-5.2959077800824588</v>
      </c>
      <c r="N26" s="150">
        <v>-18.940586805008351</v>
      </c>
      <c r="O26" s="151">
        <v>-29.591752632740068</v>
      </c>
      <c r="P26" s="150">
        <v>21.072073591063912</v>
      </c>
      <c r="Q26" s="150">
        <v>14.073558304643271</v>
      </c>
      <c r="R26" s="150">
        <v>5.712424625341157</v>
      </c>
      <c r="S26" s="150">
        <v>4.7876397519391674</v>
      </c>
      <c r="T26" s="168">
        <v>-5.3671881983459571</v>
      </c>
      <c r="U26" s="150">
        <v>0.51423900808937617</v>
      </c>
      <c r="V26" s="150">
        <v>-2.1807857326636224</v>
      </c>
      <c r="W26" s="151">
        <v>0.54323769022228419</v>
      </c>
      <c r="X26" s="150">
        <v>-2.8633500155767138</v>
      </c>
      <c r="Y26" s="150">
        <v>4.4535076173498993</v>
      </c>
      <c r="Z26" s="150">
        <v>15.402249835410657</v>
      </c>
      <c r="AA26" s="169">
        <v>4.2374430213714049</v>
      </c>
    </row>
    <row r="27" spans="2:27" ht="15" thickBot="1" x14ac:dyDescent="0.25"/>
    <row r="28" spans="2:27" ht="30" customHeight="1" x14ac:dyDescent="0.2">
      <c r="B28" s="65" t="str">
        <f>""&amp;Summary!$H$3&amp;" - GDP components [contribution to growth]"</f>
        <v>Spring medium-term forecast (MTF-2024Q1)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 x14ac:dyDescent="0.2">
      <c r="B29" s="306" t="s">
        <v>100</v>
      </c>
      <c r="C29" s="307"/>
      <c r="D29" s="307"/>
      <c r="E29" s="307"/>
      <c r="F29" s="308"/>
      <c r="G29" s="309" t="s">
        <v>19</v>
      </c>
      <c r="H29" s="111" t="str">
        <f t="shared" ref="H29:K29" si="2">H$3</f>
        <v>Actual</v>
      </c>
      <c r="I29" s="295">
        <f t="shared" si="2"/>
        <v>2024</v>
      </c>
      <c r="J29" s="295">
        <f t="shared" si="2"/>
        <v>2025</v>
      </c>
      <c r="K29" s="310">
        <f t="shared" si="2"/>
        <v>2026</v>
      </c>
      <c r="L29" s="291">
        <f t="shared" ref="L29:X29" si="3">L$3</f>
        <v>2023</v>
      </c>
      <c r="M29" s="292"/>
      <c r="N29" s="292"/>
      <c r="O29" s="294"/>
      <c r="P29" s="291">
        <f t="shared" ref="P29" si="4">P$3</f>
        <v>2024</v>
      </c>
      <c r="Q29" s="292"/>
      <c r="R29" s="292"/>
      <c r="S29" s="294"/>
      <c r="T29" s="291">
        <f t="shared" si="3"/>
        <v>2025</v>
      </c>
      <c r="U29" s="292"/>
      <c r="V29" s="292"/>
      <c r="W29" s="294"/>
      <c r="X29" s="291">
        <f t="shared" si="3"/>
        <v>2026</v>
      </c>
      <c r="Y29" s="292"/>
      <c r="Z29" s="292"/>
      <c r="AA29" s="293"/>
    </row>
    <row r="30" spans="2:27" x14ac:dyDescent="0.2">
      <c r="B30" s="301"/>
      <c r="C30" s="302"/>
      <c r="D30" s="302"/>
      <c r="E30" s="302"/>
      <c r="F30" s="303"/>
      <c r="G30" s="305"/>
      <c r="H30" s="173">
        <f>$H$4</f>
        <v>2023</v>
      </c>
      <c r="I30" s="296"/>
      <c r="J30" s="296"/>
      <c r="K30" s="311"/>
      <c r="L30" s="115" t="s">
        <v>0</v>
      </c>
      <c r="M30" s="113" t="s">
        <v>1</v>
      </c>
      <c r="N30" s="113" t="s">
        <v>2</v>
      </c>
      <c r="O30" s="114" t="s">
        <v>3</v>
      </c>
      <c r="P30" s="115" t="s">
        <v>0</v>
      </c>
      <c r="Q30" s="113" t="s">
        <v>1</v>
      </c>
      <c r="R30" s="113" t="s">
        <v>2</v>
      </c>
      <c r="S30" s="203" t="s">
        <v>3</v>
      </c>
      <c r="T30" s="115" t="s">
        <v>0</v>
      </c>
      <c r="U30" s="113" t="s">
        <v>1</v>
      </c>
      <c r="V30" s="113" t="s">
        <v>2</v>
      </c>
      <c r="W30" s="114" t="s">
        <v>3</v>
      </c>
      <c r="X30" s="113" t="s">
        <v>0</v>
      </c>
      <c r="Y30" s="113" t="s">
        <v>1</v>
      </c>
      <c r="Z30" s="113" t="s">
        <v>2</v>
      </c>
      <c r="AA30" s="116" t="s">
        <v>3</v>
      </c>
    </row>
    <row r="31" spans="2:27" ht="4.3499999999999996" customHeight="1" x14ac:dyDescent="0.2">
      <c r="B31" s="8"/>
      <c r="C31" s="9"/>
      <c r="D31" s="9"/>
      <c r="E31" s="9"/>
      <c r="F31" s="117"/>
      <c r="G31" s="118"/>
      <c r="H31" s="121"/>
      <c r="I31" s="120"/>
      <c r="J31" s="120"/>
      <c r="K31" s="233"/>
      <c r="L31" s="61"/>
      <c r="M31" s="61"/>
      <c r="N31" s="61"/>
      <c r="O31" s="232"/>
      <c r="P31" s="61"/>
      <c r="Q31" s="61"/>
      <c r="R31" s="61"/>
      <c r="S31" s="61"/>
      <c r="T31" s="162"/>
      <c r="U31" s="61"/>
      <c r="V31" s="61"/>
      <c r="W31" s="86"/>
      <c r="X31" s="61"/>
      <c r="Y31" s="61"/>
      <c r="Z31" s="61"/>
      <c r="AA31" s="4"/>
    </row>
    <row r="32" spans="2:27" x14ac:dyDescent="0.2">
      <c r="B32" s="3"/>
      <c r="C32" s="52" t="s">
        <v>25</v>
      </c>
      <c r="F32" s="86"/>
      <c r="G32" s="42" t="s">
        <v>107</v>
      </c>
      <c r="H32" s="138">
        <v>1.1496766530017624</v>
      </c>
      <c r="I32" s="155">
        <v>2.2663700261421553</v>
      </c>
      <c r="J32" s="155">
        <v>3.1632405389929232</v>
      </c>
      <c r="K32" s="138">
        <v>2.0161698978130147</v>
      </c>
      <c r="L32" s="155">
        <v>0.22143064433970494</v>
      </c>
      <c r="M32" s="155">
        <v>0.45671125370469667</v>
      </c>
      <c r="N32" s="155">
        <v>0.26923209192246134</v>
      </c>
      <c r="O32" s="138">
        <v>0.34777691768978514</v>
      </c>
      <c r="P32" s="155">
        <v>0.48248259768391222</v>
      </c>
      <c r="Q32" s="155">
        <v>1.0522392005897672</v>
      </c>
      <c r="R32" s="155">
        <v>0.52069337231898771</v>
      </c>
      <c r="S32" s="155">
        <v>0.81663955638175878</v>
      </c>
      <c r="T32" s="163">
        <v>0.91317479377137545</v>
      </c>
      <c r="U32" s="155">
        <v>0.70665814786757153</v>
      </c>
      <c r="V32" s="155">
        <v>0.79180943036062956</v>
      </c>
      <c r="W32" s="138">
        <v>0.60968635004515193</v>
      </c>
      <c r="X32" s="155">
        <v>0.45470846376485952</v>
      </c>
      <c r="Y32" s="155">
        <v>0.34342438542620357</v>
      </c>
      <c r="Z32" s="155">
        <v>0.33803427271499231</v>
      </c>
      <c r="AA32" s="144">
        <v>0.37148565369358266</v>
      </c>
    </row>
    <row r="33" spans="2:27" x14ac:dyDescent="0.2">
      <c r="B33" s="3"/>
      <c r="E33" s="52" t="s">
        <v>102</v>
      </c>
      <c r="F33" s="86"/>
      <c r="G33" s="42" t="s">
        <v>213</v>
      </c>
      <c r="H33" s="138">
        <v>-1.3457698453781763</v>
      </c>
      <c r="I33" s="155">
        <v>0.33805688961805702</v>
      </c>
      <c r="J33" s="155">
        <v>1.1031678693290907</v>
      </c>
      <c r="K33" s="138">
        <v>0.85695065388059888</v>
      </c>
      <c r="L33" s="155">
        <v>-1.0402608728187017</v>
      </c>
      <c r="M33" s="155">
        <v>-0.38919879151973763</v>
      </c>
      <c r="N33" s="155">
        <v>-0.14496607520380639</v>
      </c>
      <c r="O33" s="138">
        <v>-0.36212733770004479</v>
      </c>
      <c r="P33" s="155">
        <v>0.35035736489763614</v>
      </c>
      <c r="Q33" s="155">
        <v>0.25997135537890564</v>
      </c>
      <c r="R33" s="155">
        <v>0.31232955295543052</v>
      </c>
      <c r="S33" s="155">
        <v>0.27609930722379394</v>
      </c>
      <c r="T33" s="163">
        <v>0.26944847505898045</v>
      </c>
      <c r="U33" s="155">
        <v>0.25043476557383471</v>
      </c>
      <c r="V33" s="155">
        <v>0.27182643106547744</v>
      </c>
      <c r="W33" s="138">
        <v>0.27618849539147372</v>
      </c>
      <c r="X33" s="155">
        <v>0.22503948713800703</v>
      </c>
      <c r="Y33" s="155">
        <v>0.1690284440269329</v>
      </c>
      <c r="Z33" s="155">
        <v>0.13207020207297901</v>
      </c>
      <c r="AA33" s="144">
        <v>0.11095727810286797</v>
      </c>
    </row>
    <row r="34" spans="2:27" x14ac:dyDescent="0.2">
      <c r="B34" s="3"/>
      <c r="E34" s="52" t="s">
        <v>103</v>
      </c>
      <c r="F34" s="86"/>
      <c r="G34" s="42" t="s">
        <v>213</v>
      </c>
      <c r="H34" s="138">
        <v>-9.105350192584237E-2</v>
      </c>
      <c r="I34" s="155">
        <v>1.4635845158686819E-2</v>
      </c>
      <c r="J34" s="155">
        <v>0.52118038508860798</v>
      </c>
      <c r="K34" s="138">
        <v>0.3665365634435967</v>
      </c>
      <c r="L34" s="155">
        <v>-5.1124085947643989E-3</v>
      </c>
      <c r="M34" s="155">
        <v>9.8804893548886982E-2</v>
      </c>
      <c r="N34" s="155">
        <v>0.12785964989975829</v>
      </c>
      <c r="O34" s="138">
        <v>-7.2245974606588556E-4</v>
      </c>
      <c r="P34" s="155">
        <v>-0.13587252047167112</v>
      </c>
      <c r="Q34" s="155">
        <v>3.8526141047106464E-2</v>
      </c>
      <c r="R34" s="155">
        <v>5.68450213058543E-5</v>
      </c>
      <c r="S34" s="155">
        <v>0.13299376545699149</v>
      </c>
      <c r="T34" s="163">
        <v>0.24914904810999422</v>
      </c>
      <c r="U34" s="155">
        <v>0.13365442217986365</v>
      </c>
      <c r="V34" s="155">
        <v>6.9660205248378904E-2</v>
      </c>
      <c r="W34" s="138">
        <v>8.3038056121187157E-2</v>
      </c>
      <c r="X34" s="155">
        <v>8.5984838438361882E-2</v>
      </c>
      <c r="Y34" s="155">
        <v>0.13285285116161719</v>
      </c>
      <c r="Z34" s="155">
        <v>7.3322681114330671E-2</v>
      </c>
      <c r="AA34" s="144">
        <v>4.2737817009356596E-2</v>
      </c>
    </row>
    <row r="35" spans="2:27" x14ac:dyDescent="0.2">
      <c r="B35" s="3"/>
      <c r="E35" s="52" t="s">
        <v>29</v>
      </c>
      <c r="F35" s="86"/>
      <c r="G35" s="42" t="s">
        <v>213</v>
      </c>
      <c r="H35" s="138">
        <v>1.9386980791564183</v>
      </c>
      <c r="I35" s="155">
        <v>0.20110823325524066</v>
      </c>
      <c r="J35" s="155">
        <v>1.2980495231798923</v>
      </c>
      <c r="K35" s="138">
        <v>0.21746140713102055</v>
      </c>
      <c r="L35" s="155">
        <v>-0.2523958666294675</v>
      </c>
      <c r="M35" s="155">
        <v>0.70528502608974097</v>
      </c>
      <c r="N35" s="155">
        <v>0.27359124823476449</v>
      </c>
      <c r="O35" s="138">
        <v>2.3465880901979803</v>
      </c>
      <c r="P35" s="155">
        <v>-1.7332071703277965</v>
      </c>
      <c r="Q35" s="155">
        <v>-4.1230171822083314E-2</v>
      </c>
      <c r="R35" s="155">
        <v>-0.23769192976561654</v>
      </c>
      <c r="S35" s="155">
        <v>8.1535120031736685E-2</v>
      </c>
      <c r="T35" s="163">
        <v>0.77444809480718779</v>
      </c>
      <c r="U35" s="155">
        <v>0.28843803913518495</v>
      </c>
      <c r="V35" s="155">
        <v>0.59478870869605793</v>
      </c>
      <c r="W35" s="138">
        <v>0.21553441238330415</v>
      </c>
      <c r="X35" s="155">
        <v>0.32765067513098461</v>
      </c>
      <c r="Y35" s="155">
        <v>-0.23513796106927501</v>
      </c>
      <c r="Z35" s="155">
        <v>-0.86344152737944257</v>
      </c>
      <c r="AA35" s="144">
        <v>-9.7393241209179596E-2</v>
      </c>
    </row>
    <row r="36" spans="2:27" x14ac:dyDescent="0.2">
      <c r="B36" s="3"/>
      <c r="E36" s="52" t="s">
        <v>104</v>
      </c>
      <c r="F36" s="86"/>
      <c r="G36" s="42" t="s">
        <v>213</v>
      </c>
      <c r="H36" s="138">
        <v>0.50187473185241738</v>
      </c>
      <c r="I36" s="155">
        <v>0.55380096803196499</v>
      </c>
      <c r="J36" s="155">
        <v>2.9223977775975949</v>
      </c>
      <c r="K36" s="138">
        <v>1.4409486244552014</v>
      </c>
      <c r="L36" s="155">
        <v>-1.2977691480429083</v>
      </c>
      <c r="M36" s="155">
        <v>0.41489112811889228</v>
      </c>
      <c r="N36" s="155">
        <v>0.25648482293070668</v>
      </c>
      <c r="O36" s="138">
        <v>1.9837382927518639</v>
      </c>
      <c r="P36" s="155">
        <v>-1.5187223259018297</v>
      </c>
      <c r="Q36" s="155">
        <v>0.25726732460391916</v>
      </c>
      <c r="R36" s="155">
        <v>7.469446821112366E-2</v>
      </c>
      <c r="S36" s="155">
        <v>0.49062819271252589</v>
      </c>
      <c r="T36" s="163">
        <v>1.2930456179761587</v>
      </c>
      <c r="U36" s="155">
        <v>0.67252722688889455</v>
      </c>
      <c r="V36" s="155">
        <v>0.93627534500991605</v>
      </c>
      <c r="W36" s="138">
        <v>0.57476096389596876</v>
      </c>
      <c r="X36" s="155">
        <v>0.63867500070733518</v>
      </c>
      <c r="Y36" s="155">
        <v>6.6743334119271427E-2</v>
      </c>
      <c r="Z36" s="155">
        <v>-0.65804864419211118</v>
      </c>
      <c r="AA36" s="144">
        <v>5.6301853903037741E-2</v>
      </c>
    </row>
    <row r="37" spans="2:27" x14ac:dyDescent="0.2">
      <c r="B37" s="3"/>
      <c r="D37" s="52" t="s">
        <v>105</v>
      </c>
      <c r="F37" s="86"/>
      <c r="G37" s="42" t="s">
        <v>213</v>
      </c>
      <c r="H37" s="138">
        <v>-0.88533385264712416</v>
      </c>
      <c r="I37" s="155">
        <v>3.9945105175567797</v>
      </c>
      <c r="J37" s="155">
        <v>4.0805169706382634</v>
      </c>
      <c r="K37" s="138">
        <v>3.3739396737656286</v>
      </c>
      <c r="L37" s="155">
        <v>-4.9543705052194165</v>
      </c>
      <c r="M37" s="155">
        <v>2.9251300726152443</v>
      </c>
      <c r="N37" s="155">
        <v>3.3232559600914668</v>
      </c>
      <c r="O37" s="138">
        <v>-1.6990821020396274</v>
      </c>
      <c r="P37" s="155">
        <v>0.75870498709770073</v>
      </c>
      <c r="Q37" s="155">
        <v>1.7566196137066135</v>
      </c>
      <c r="R37" s="155">
        <v>0.96746878010070625</v>
      </c>
      <c r="S37" s="155">
        <v>1.158229943952914</v>
      </c>
      <c r="T37" s="163">
        <v>0.95530439997972194</v>
      </c>
      <c r="U37" s="155">
        <v>0.9497895377118929</v>
      </c>
      <c r="V37" s="155">
        <v>0.78396134031436215</v>
      </c>
      <c r="W37" s="138">
        <v>0.75937966479596242</v>
      </c>
      <c r="X37" s="155">
        <v>0.82760560934031469</v>
      </c>
      <c r="Y37" s="155">
        <v>0.88386404186441003</v>
      </c>
      <c r="Z37" s="155">
        <v>0.86642046464645295</v>
      </c>
      <c r="AA37" s="144">
        <v>0.8869429430151532</v>
      </c>
    </row>
    <row r="38" spans="2:27" x14ac:dyDescent="0.2">
      <c r="B38" s="3"/>
      <c r="D38" s="52" t="s">
        <v>106</v>
      </c>
      <c r="F38" s="86"/>
      <c r="G38" s="42" t="s">
        <v>213</v>
      </c>
      <c r="H38" s="138">
        <v>6.4742344698795042</v>
      </c>
      <c r="I38" s="155">
        <v>-4.5218273313699333</v>
      </c>
      <c r="J38" s="155">
        <v>-3.8746253422678998</v>
      </c>
      <c r="K38" s="138">
        <v>-2.7987184004078234</v>
      </c>
      <c r="L38" s="155">
        <v>13.660111370581657</v>
      </c>
      <c r="M38" s="155">
        <v>-3.396592539492735</v>
      </c>
      <c r="N38" s="155">
        <v>-4.9128635568933259</v>
      </c>
      <c r="O38" s="138">
        <v>-0.30863701457023984</v>
      </c>
      <c r="P38" s="155">
        <v>0.24442062416783747</v>
      </c>
      <c r="Q38" s="155">
        <v>-0.94937420215279522</v>
      </c>
      <c r="R38" s="155">
        <v>-0.59758848245712393</v>
      </c>
      <c r="S38" s="155">
        <v>-0.83221858028362927</v>
      </c>
      <c r="T38" s="163">
        <v>-1.3351752241845256</v>
      </c>
      <c r="U38" s="155">
        <v>-0.91565861673321114</v>
      </c>
      <c r="V38" s="155">
        <v>-0.92842725496363254</v>
      </c>
      <c r="W38" s="138">
        <v>-0.72445427864680267</v>
      </c>
      <c r="X38" s="155">
        <v>-1.0115721462827851</v>
      </c>
      <c r="Y38" s="155">
        <v>-0.60718299055751535</v>
      </c>
      <c r="Z38" s="155">
        <v>0.12966245226068882</v>
      </c>
      <c r="AA38" s="144">
        <v>-0.57175914322458032</v>
      </c>
    </row>
    <row r="39" spans="2:27" x14ac:dyDescent="0.2">
      <c r="B39" s="3"/>
      <c r="D39" s="52" t="s">
        <v>32</v>
      </c>
      <c r="F39" s="86"/>
      <c r="G39" s="42" t="s">
        <v>213</v>
      </c>
      <c r="H39" s="136">
        <v>5.5889006172323565</v>
      </c>
      <c r="I39" s="155">
        <v>-0.52731681381315365</v>
      </c>
      <c r="J39" s="155">
        <v>0.20589162837035971</v>
      </c>
      <c r="K39" s="138">
        <v>0.57522127335780904</v>
      </c>
      <c r="L39" s="155">
        <v>8.705740865362241</v>
      </c>
      <c r="M39" s="155">
        <v>-0.47146246687749066</v>
      </c>
      <c r="N39" s="155">
        <v>-1.5896075968018595</v>
      </c>
      <c r="O39" s="138">
        <v>-2.0077191166098669</v>
      </c>
      <c r="P39" s="155">
        <v>1.0031256112655382</v>
      </c>
      <c r="Q39" s="155">
        <v>0.80724541155381813</v>
      </c>
      <c r="R39" s="155">
        <v>0.36988029764358221</v>
      </c>
      <c r="S39" s="155">
        <v>0.32601136366928474</v>
      </c>
      <c r="T39" s="163">
        <v>-0.37987082420480367</v>
      </c>
      <c r="U39" s="155">
        <v>3.4130920978681867E-2</v>
      </c>
      <c r="V39" s="155">
        <v>-0.14446591464927055</v>
      </c>
      <c r="W39" s="138">
        <v>3.4925386149159771E-2</v>
      </c>
      <c r="X39" s="155">
        <v>-0.18396653694247042</v>
      </c>
      <c r="Y39" s="155">
        <v>0.27668105130689474</v>
      </c>
      <c r="Z39" s="155">
        <v>0.99608291690714179</v>
      </c>
      <c r="AA39" s="144">
        <v>0.31518379979057293</v>
      </c>
    </row>
    <row r="40" spans="2:27" ht="15" thickBot="1" x14ac:dyDescent="0.25">
      <c r="B40" s="57"/>
      <c r="C40" s="88"/>
      <c r="D40" s="88" t="s">
        <v>108</v>
      </c>
      <c r="E40" s="88"/>
      <c r="F40" s="89"/>
      <c r="G40" s="179" t="s">
        <v>213</v>
      </c>
      <c r="H40" s="149">
        <v>-4.9410986960829737</v>
      </c>
      <c r="I40" s="150">
        <v>2.2398858719233106</v>
      </c>
      <c r="J40" s="150">
        <v>3.4951133024983476E-2</v>
      </c>
      <c r="K40" s="151">
        <v>0</v>
      </c>
      <c r="L40" s="150">
        <v>-7.1865410729796144</v>
      </c>
      <c r="M40" s="150">
        <v>0.51328259246332009</v>
      </c>
      <c r="N40" s="150">
        <v>1.6023548657935851</v>
      </c>
      <c r="O40" s="151">
        <v>0.37175774154780572</v>
      </c>
      <c r="P40" s="150">
        <v>0.99807931232019498</v>
      </c>
      <c r="Q40" s="150">
        <v>-1.2273535567995512E-2</v>
      </c>
      <c r="R40" s="150">
        <v>7.6118606464273833E-2</v>
      </c>
      <c r="S40" s="150">
        <v>0</v>
      </c>
      <c r="T40" s="168">
        <v>0</v>
      </c>
      <c r="U40" s="150">
        <v>0</v>
      </c>
      <c r="V40" s="150">
        <v>0</v>
      </c>
      <c r="W40" s="151">
        <v>0</v>
      </c>
      <c r="X40" s="150">
        <v>0</v>
      </c>
      <c r="Y40" s="150">
        <v>0</v>
      </c>
      <c r="Z40" s="150">
        <v>0</v>
      </c>
      <c r="AA40" s="169">
        <v>0</v>
      </c>
    </row>
    <row r="41" spans="2:27" x14ac:dyDescent="0.2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2:27" x14ac:dyDescent="0.2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2:27" ht="15" thickBot="1" x14ac:dyDescent="0.25">
      <c r="B43" s="174" t="s">
        <v>11</v>
      </c>
      <c r="I43" s="88"/>
      <c r="J43" s="88"/>
      <c r="K43" s="61"/>
    </row>
    <row r="44" spans="2:27" x14ac:dyDescent="0.2">
      <c r="B44" s="298" t="s">
        <v>100</v>
      </c>
      <c r="C44" s="299"/>
      <c r="D44" s="299"/>
      <c r="E44" s="299"/>
      <c r="F44" s="300"/>
      <c r="G44" s="304" t="s">
        <v>19</v>
      </c>
      <c r="H44" s="183" t="str">
        <f>H$3</f>
        <v>Actual</v>
      </c>
      <c r="I44" s="297">
        <f t="shared" ref="I44:K44" si="5">I$3</f>
        <v>2024</v>
      </c>
      <c r="J44" s="297">
        <f t="shared" si="5"/>
        <v>2025</v>
      </c>
      <c r="K44" s="312">
        <f t="shared" si="5"/>
        <v>2026</v>
      </c>
    </row>
    <row r="45" spans="2:27" ht="15" customHeight="1" x14ac:dyDescent="0.2">
      <c r="B45" s="301"/>
      <c r="C45" s="302"/>
      <c r="D45" s="302"/>
      <c r="E45" s="302"/>
      <c r="F45" s="303"/>
      <c r="G45" s="305"/>
      <c r="H45" s="173">
        <f>$H$4</f>
        <v>2023</v>
      </c>
      <c r="I45" s="296"/>
      <c r="J45" s="296"/>
      <c r="K45" s="313"/>
    </row>
    <row r="46" spans="2:27" ht="4.3499999999999996" customHeight="1" x14ac:dyDescent="0.2">
      <c r="B46" s="8"/>
      <c r="C46" s="9"/>
      <c r="D46" s="9"/>
      <c r="E46" s="9"/>
      <c r="F46" s="117"/>
      <c r="G46" s="118"/>
      <c r="H46" s="184"/>
      <c r="I46" s="120"/>
      <c r="J46" s="120"/>
      <c r="K46" s="122"/>
    </row>
    <row r="47" spans="2:27" x14ac:dyDescent="0.2">
      <c r="B47" s="3"/>
      <c r="C47" s="52" t="s">
        <v>29</v>
      </c>
      <c r="F47" s="86"/>
      <c r="G47" s="42" t="s">
        <v>107</v>
      </c>
      <c r="H47" s="136">
        <v>9.5668666328073897</v>
      </c>
      <c r="I47" s="155">
        <v>0.91616700558871855</v>
      </c>
      <c r="J47" s="155">
        <v>5.9925015151517442</v>
      </c>
      <c r="K47" s="144">
        <v>0.97712228458171069</v>
      </c>
    </row>
    <row r="48" spans="2:27" x14ac:dyDescent="0.2">
      <c r="B48" s="3"/>
      <c r="D48" s="174" t="s">
        <v>109</v>
      </c>
      <c r="F48" s="86"/>
      <c r="G48" s="42" t="s">
        <v>107</v>
      </c>
      <c r="H48" s="136">
        <v>3.2556343799589342</v>
      </c>
      <c r="I48" s="155">
        <v>3.0918380921446129</v>
      </c>
      <c r="J48" s="155">
        <v>5.2694363442273016</v>
      </c>
      <c r="K48" s="144">
        <v>2.335006070202212</v>
      </c>
    </row>
    <row r="49" spans="2:11" ht="15" thickBot="1" x14ac:dyDescent="0.25">
      <c r="B49" s="57"/>
      <c r="C49" s="88"/>
      <c r="D49" s="185" t="s">
        <v>110</v>
      </c>
      <c r="E49" s="88"/>
      <c r="F49" s="89"/>
      <c r="G49" s="90" t="s">
        <v>107</v>
      </c>
      <c r="H49" s="149">
        <v>45.388815923611475</v>
      </c>
      <c r="I49" s="150">
        <v>-7.8540643936508303</v>
      </c>
      <c r="J49" s="150">
        <v>9.253445611721034</v>
      </c>
      <c r="K49" s="169">
        <v>-4.9234708338448314</v>
      </c>
    </row>
    <row r="50" spans="2:11" ht="15" x14ac:dyDescent="0.25">
      <c r="B50" s="11" t="s">
        <v>111</v>
      </c>
      <c r="C50" s="247"/>
      <c r="D50" s="247"/>
      <c r="E50" s="247"/>
      <c r="F50" s="247"/>
      <c r="G50" s="94"/>
      <c r="H50" s="61"/>
      <c r="I50" s="61"/>
    </row>
    <row r="57" spans="2:11" x14ac:dyDescent="0.2">
      <c r="B57" s="61"/>
      <c r="C57" s="61"/>
      <c r="D57" s="61"/>
      <c r="E57" s="61"/>
      <c r="F57" s="61"/>
      <c r="G57" s="94"/>
      <c r="H57" s="61"/>
      <c r="I57" s="61"/>
    </row>
    <row r="58" spans="2:11" x14ac:dyDescent="0.2">
      <c r="B58" s="61"/>
      <c r="C58" s="61"/>
      <c r="D58" s="61"/>
      <c r="E58" s="61"/>
      <c r="F58" s="61"/>
      <c r="G58" s="94"/>
      <c r="H58" s="61"/>
      <c r="I58" s="61"/>
    </row>
    <row r="59" spans="2:11" x14ac:dyDescent="0.2">
      <c r="B59" s="61"/>
      <c r="C59" s="61"/>
      <c r="D59" s="61"/>
      <c r="E59" s="61"/>
      <c r="F59" s="61"/>
      <c r="G59" s="94"/>
      <c r="H59" s="61"/>
      <c r="I59" s="61"/>
    </row>
    <row r="60" spans="2:11" x14ac:dyDescent="0.2">
      <c r="B60" s="61"/>
      <c r="C60" s="61"/>
      <c r="D60" s="61"/>
      <c r="E60" s="61"/>
      <c r="F60" s="61"/>
      <c r="G60" s="94"/>
      <c r="H60" s="61"/>
      <c r="I60" s="61"/>
    </row>
    <row r="61" spans="2:11" x14ac:dyDescent="0.2">
      <c r="B61" s="61"/>
      <c r="C61" s="61"/>
      <c r="D61" s="61"/>
      <c r="E61" s="61"/>
      <c r="F61" s="61"/>
      <c r="G61" s="94"/>
      <c r="H61" s="61"/>
      <c r="I61" s="61"/>
    </row>
    <row r="62" spans="2:11" x14ac:dyDescent="0.2">
      <c r="B62" s="61"/>
      <c r="C62" s="61"/>
      <c r="D62" s="61"/>
      <c r="E62" s="61"/>
      <c r="F62" s="61"/>
      <c r="G62" s="94"/>
      <c r="H62" s="61"/>
      <c r="I62" s="61"/>
    </row>
    <row r="63" spans="2:11" x14ac:dyDescent="0.2">
      <c r="B63" s="61"/>
      <c r="C63" s="61"/>
      <c r="D63" s="61"/>
      <c r="E63" s="61"/>
      <c r="F63" s="61"/>
      <c r="G63" s="94"/>
      <c r="H63" s="61"/>
      <c r="I63" s="61"/>
    </row>
    <row r="64" spans="2:11" x14ac:dyDescent="0.2">
      <c r="B64" s="61"/>
      <c r="C64" s="61"/>
      <c r="D64" s="61"/>
      <c r="E64" s="61"/>
      <c r="F64" s="61"/>
      <c r="G64" s="94"/>
      <c r="H64" s="61"/>
      <c r="I64" s="61"/>
    </row>
    <row r="65" spans="2:9" x14ac:dyDescent="0.2">
      <c r="B65" s="61"/>
      <c r="C65" s="61"/>
      <c r="D65" s="61"/>
      <c r="E65" s="61"/>
      <c r="F65" s="61"/>
      <c r="G65" s="94"/>
      <c r="H65" s="61"/>
      <c r="I65" s="61"/>
    </row>
    <row r="66" spans="2:9" x14ac:dyDescent="0.2">
      <c r="B66" s="61"/>
      <c r="C66" s="61"/>
      <c r="D66" s="61"/>
      <c r="E66" s="61"/>
      <c r="F66" s="61"/>
      <c r="G66" s="94"/>
      <c r="H66" s="61"/>
      <c r="I66" s="61"/>
    </row>
    <row r="67" spans="2:9" x14ac:dyDescent="0.2">
      <c r="B67" s="61"/>
      <c r="C67" s="61"/>
      <c r="D67" s="61"/>
      <c r="E67" s="61"/>
      <c r="F67" s="61"/>
      <c r="G67" s="94"/>
      <c r="H67" s="61"/>
      <c r="I67" s="61"/>
    </row>
    <row r="68" spans="2:9" x14ac:dyDescent="0.2">
      <c r="B68" s="61"/>
      <c r="C68" s="61"/>
      <c r="D68" s="61"/>
      <c r="E68" s="61"/>
      <c r="F68" s="61"/>
      <c r="G68" s="94"/>
      <c r="H68" s="61"/>
      <c r="I68" s="61"/>
    </row>
    <row r="69" spans="2:9" x14ac:dyDescent="0.2">
      <c r="B69" s="61"/>
      <c r="C69" s="61"/>
      <c r="D69" s="61"/>
      <c r="E69" s="61"/>
      <c r="F69" s="61"/>
      <c r="G69" s="94"/>
      <c r="H69" s="61"/>
      <c r="I69" s="61"/>
    </row>
    <row r="70" spans="2:9" x14ac:dyDescent="0.2">
      <c r="B70" s="61"/>
      <c r="C70" s="61"/>
      <c r="D70" s="61"/>
      <c r="E70" s="61"/>
      <c r="F70" s="61"/>
      <c r="G70" s="61"/>
      <c r="H70" s="61"/>
      <c r="I70" s="61"/>
    </row>
    <row r="71" spans="2:9" x14ac:dyDescent="0.2">
      <c r="B71" s="61"/>
      <c r="C71" s="61"/>
      <c r="D71" s="61"/>
      <c r="E71" s="61"/>
      <c r="F71" s="61"/>
      <c r="G71" s="61"/>
      <c r="H71" s="61"/>
      <c r="I71" s="61"/>
    </row>
    <row r="72" spans="2:9" x14ac:dyDescent="0.2">
      <c r="B72" s="61"/>
      <c r="C72" s="61"/>
      <c r="D72" s="61"/>
      <c r="E72" s="61"/>
      <c r="F72" s="61"/>
      <c r="G72" s="61"/>
      <c r="H72" s="61"/>
      <c r="I72" s="61"/>
    </row>
    <row r="73" spans="2:9" x14ac:dyDescent="0.2">
      <c r="B73" s="61"/>
      <c r="C73" s="61"/>
      <c r="D73" s="61"/>
      <c r="E73" s="61"/>
      <c r="F73" s="61"/>
      <c r="G73" s="61"/>
      <c r="H73" s="61"/>
      <c r="I73" s="61"/>
    </row>
    <row r="74" spans="2:9" x14ac:dyDescent="0.2">
      <c r="B74" s="61"/>
      <c r="C74" s="61"/>
      <c r="D74" s="61"/>
      <c r="E74" s="61"/>
      <c r="F74" s="61"/>
      <c r="G74" s="61"/>
      <c r="H74" s="61"/>
      <c r="I74" s="61"/>
    </row>
    <row r="75" spans="2:9" x14ac:dyDescent="0.2">
      <c r="B75" s="61"/>
      <c r="C75" s="61"/>
      <c r="D75" s="61"/>
      <c r="E75" s="61"/>
      <c r="F75" s="61"/>
      <c r="G75" s="61"/>
      <c r="H75" s="61"/>
      <c r="I75" s="61"/>
    </row>
    <row r="76" spans="2:9" x14ac:dyDescent="0.2">
      <c r="B76" s="61"/>
      <c r="C76" s="61"/>
      <c r="D76" s="61"/>
      <c r="E76" s="61"/>
      <c r="F76" s="61"/>
      <c r="G76" s="61"/>
      <c r="H76" s="61"/>
      <c r="I76" s="61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AA40" sqref="AA40"/>
    </sheetView>
  </sheetViews>
  <sheetFormatPr defaultColWidth="9.140625" defaultRowHeight="14.25" x14ac:dyDescent="0.2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112</v>
      </c>
    </row>
    <row r="2" spans="2:27" ht="30" customHeight="1" x14ac:dyDescent="0.2">
      <c r="B2" s="65" t="str">
        <f>""&amp;Summary!$H$3&amp;" - price development [annual growth]"</f>
        <v>Spring medium-term forecast (MTF-2024Q1)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6" t="s">
        <v>100</v>
      </c>
      <c r="C3" s="307"/>
      <c r="D3" s="307"/>
      <c r="E3" s="307"/>
      <c r="F3" s="308"/>
      <c r="G3" s="309" t="s">
        <v>19</v>
      </c>
      <c r="H3" s="111" t="s">
        <v>20</v>
      </c>
      <c r="I3" s="295">
        <v>2024</v>
      </c>
      <c r="J3" s="295">
        <v>2025</v>
      </c>
      <c r="K3" s="310">
        <v>2026</v>
      </c>
      <c r="L3" s="291">
        <v>2023</v>
      </c>
      <c r="M3" s="292"/>
      <c r="N3" s="292"/>
      <c r="O3" s="294"/>
      <c r="P3" s="291">
        <v>2024</v>
      </c>
      <c r="Q3" s="292"/>
      <c r="R3" s="292"/>
      <c r="S3" s="294"/>
      <c r="T3" s="291">
        <v>2025</v>
      </c>
      <c r="U3" s="292"/>
      <c r="V3" s="292"/>
      <c r="W3" s="294"/>
      <c r="X3" s="292">
        <v>2026</v>
      </c>
      <c r="Y3" s="292"/>
      <c r="Z3" s="292"/>
      <c r="AA3" s="293"/>
    </row>
    <row r="4" spans="2:27" x14ac:dyDescent="0.2">
      <c r="B4" s="301"/>
      <c r="C4" s="302"/>
      <c r="D4" s="302"/>
      <c r="E4" s="302"/>
      <c r="F4" s="303"/>
      <c r="G4" s="305"/>
      <c r="H4" s="173">
        <v>2023</v>
      </c>
      <c r="I4" s="296"/>
      <c r="J4" s="296"/>
      <c r="K4" s="311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76"/>
      <c r="J5" s="202"/>
      <c r="K5" s="119"/>
      <c r="L5" s="156"/>
      <c r="M5" s="120"/>
      <c r="N5" s="120"/>
      <c r="O5" s="121"/>
      <c r="P5" s="156"/>
      <c r="Q5" s="120"/>
      <c r="R5" s="120"/>
      <c r="S5" s="121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/>
      <c r="C6" s="248" t="s">
        <v>113</v>
      </c>
      <c r="D6" s="249"/>
      <c r="E6" s="249"/>
      <c r="F6" s="73"/>
      <c r="G6" s="42" t="s">
        <v>114</v>
      </c>
      <c r="H6" s="143">
        <v>10.983606557377044</v>
      </c>
      <c r="I6" s="27">
        <v>2.7817937498869441</v>
      </c>
      <c r="J6" s="27">
        <v>3.7389766659985639</v>
      </c>
      <c r="K6" s="143">
        <v>3.7163447439440915</v>
      </c>
      <c r="L6" s="28">
        <v>15.102762803234498</v>
      </c>
      <c r="M6" s="27">
        <v>12.53873723355521</v>
      </c>
      <c r="N6" s="27">
        <v>9.6428852562252274</v>
      </c>
      <c r="O6" s="143">
        <v>7.0747501529675674</v>
      </c>
      <c r="P6" s="28">
        <v>3.6695466820455067</v>
      </c>
      <c r="Q6" s="27">
        <v>2.3920355730561624</v>
      </c>
      <c r="R6" s="27">
        <v>2.5722813430847395</v>
      </c>
      <c r="S6" s="143">
        <v>2.5112714745376081</v>
      </c>
      <c r="T6" s="28">
        <v>3.5915008505866837</v>
      </c>
      <c r="U6" s="27">
        <v>3.6772214839246828</v>
      </c>
      <c r="V6" s="27">
        <v>3.8727758705409627</v>
      </c>
      <c r="W6" s="143">
        <v>3.8126889293580035</v>
      </c>
      <c r="X6" s="27">
        <v>3.7181690498597391</v>
      </c>
      <c r="Y6" s="27">
        <v>3.7625870844444762</v>
      </c>
      <c r="Z6" s="27">
        <v>3.7182490232250558</v>
      </c>
      <c r="AA6" s="29">
        <v>3.6667829391888347</v>
      </c>
    </row>
    <row r="7" spans="2:27" x14ac:dyDescent="0.2">
      <c r="B7" s="3"/>
      <c r="D7" s="52" t="s">
        <v>115</v>
      </c>
      <c r="F7" s="86"/>
      <c r="G7" s="42" t="s">
        <v>114</v>
      </c>
      <c r="H7" s="138">
        <v>7.3863557402337392</v>
      </c>
      <c r="I7" s="137">
        <v>-0.57444866565759867</v>
      </c>
      <c r="J7" s="137">
        <v>7.3996195736108348</v>
      </c>
      <c r="K7" s="138">
        <v>6.9918834036746063</v>
      </c>
      <c r="L7" s="163">
        <v>11.221844576300469</v>
      </c>
      <c r="M7" s="137">
        <v>6.462942477876112</v>
      </c>
      <c r="N7" s="137">
        <v>6.7679292443760772</v>
      </c>
      <c r="O7" s="138">
        <v>5.2772393458734683</v>
      </c>
      <c r="P7" s="163">
        <v>-0.70059754707548905</v>
      </c>
      <c r="Q7" s="137">
        <v>-0.13739145551991783</v>
      </c>
      <c r="R7" s="137">
        <v>-1.1786597383422759</v>
      </c>
      <c r="S7" s="138">
        <v>-0.27539752477461832</v>
      </c>
      <c r="T7" s="163">
        <v>7.6197472041319401</v>
      </c>
      <c r="U7" s="137">
        <v>7.2759937502137433</v>
      </c>
      <c r="V7" s="137">
        <v>7.3358978781370467</v>
      </c>
      <c r="W7" s="138">
        <v>7.3673736865370358</v>
      </c>
      <c r="X7" s="137">
        <v>6.5399346990742089</v>
      </c>
      <c r="Y7" s="137">
        <v>6.7205424616516183</v>
      </c>
      <c r="Z7" s="137">
        <v>7.0941986894219156</v>
      </c>
      <c r="AA7" s="144">
        <v>7.6124277304524526</v>
      </c>
    </row>
    <row r="8" spans="2:27" x14ac:dyDescent="0.2">
      <c r="B8" s="3"/>
      <c r="D8" s="52" t="s">
        <v>116</v>
      </c>
      <c r="F8" s="86"/>
      <c r="G8" s="42" t="s">
        <v>114</v>
      </c>
      <c r="H8" s="138">
        <v>15.590323247639375</v>
      </c>
      <c r="I8" s="137">
        <v>3.2028015183927607</v>
      </c>
      <c r="J8" s="137">
        <v>4.0110784997466453</v>
      </c>
      <c r="K8" s="138">
        <v>4.1491673351759601</v>
      </c>
      <c r="L8" s="163">
        <v>23.836431632680899</v>
      </c>
      <c r="M8" s="137">
        <v>19.291227530322885</v>
      </c>
      <c r="N8" s="137">
        <v>12.901018887287137</v>
      </c>
      <c r="O8" s="138">
        <v>7.7761256447191016</v>
      </c>
      <c r="P8" s="163">
        <v>4.1829813034831318</v>
      </c>
      <c r="Q8" s="137">
        <v>2.3886763786193228</v>
      </c>
      <c r="R8" s="137">
        <v>3.280930196032898</v>
      </c>
      <c r="S8" s="138">
        <v>2.9828604492581547</v>
      </c>
      <c r="T8" s="163">
        <v>3.4823589336993734</v>
      </c>
      <c r="U8" s="137">
        <v>3.9345949072812516</v>
      </c>
      <c r="V8" s="137">
        <v>4.2594793249789404</v>
      </c>
      <c r="W8" s="138">
        <v>4.3622671173005614</v>
      </c>
      <c r="X8" s="137">
        <v>4.3042517436091714</v>
      </c>
      <c r="Y8" s="137">
        <v>4.3704120886189628</v>
      </c>
      <c r="Z8" s="137">
        <v>4.0653792900821486</v>
      </c>
      <c r="AA8" s="144">
        <v>3.8609654909166125</v>
      </c>
    </row>
    <row r="9" spans="2:27" x14ac:dyDescent="0.2">
      <c r="B9" s="3"/>
      <c r="D9" s="52" t="s">
        <v>117</v>
      </c>
      <c r="F9" s="86"/>
      <c r="G9" s="42" t="s">
        <v>114</v>
      </c>
      <c r="H9" s="138">
        <v>10.141652963188392</v>
      </c>
      <c r="I9" s="137">
        <v>4.4354278912712459</v>
      </c>
      <c r="J9" s="137">
        <v>3.0812852137842413</v>
      </c>
      <c r="K9" s="138">
        <v>3.280639176159724</v>
      </c>
      <c r="L9" s="163">
        <v>12.697343606875378</v>
      </c>
      <c r="M9" s="137">
        <v>10.93285334168101</v>
      </c>
      <c r="N9" s="137">
        <v>8.8292334388077904</v>
      </c>
      <c r="O9" s="138">
        <v>8.2893877756014405</v>
      </c>
      <c r="P9" s="163">
        <v>5.164668147562594</v>
      </c>
      <c r="Q9" s="137">
        <v>4.1843243707564</v>
      </c>
      <c r="R9" s="137">
        <v>4.4419166484742192</v>
      </c>
      <c r="S9" s="138">
        <v>3.9692403702681105</v>
      </c>
      <c r="T9" s="163">
        <v>2.9577222712721181</v>
      </c>
      <c r="U9" s="137">
        <v>2.9585040502344384</v>
      </c>
      <c r="V9" s="137">
        <v>3.2367256145183063</v>
      </c>
      <c r="W9" s="138">
        <v>3.1694261363117278</v>
      </c>
      <c r="X9" s="137">
        <v>3.2950268574050341</v>
      </c>
      <c r="Y9" s="137">
        <v>3.3158601432958505</v>
      </c>
      <c r="Z9" s="137">
        <v>3.3263460903212518</v>
      </c>
      <c r="AA9" s="144">
        <v>3.1863792313994992</v>
      </c>
    </row>
    <row r="10" spans="2:27" x14ac:dyDescent="0.2">
      <c r="B10" s="3"/>
      <c r="D10" s="52" t="s">
        <v>118</v>
      </c>
      <c r="F10" s="86"/>
      <c r="G10" s="42" t="s">
        <v>114</v>
      </c>
      <c r="H10" s="138">
        <v>8.8242098262051059</v>
      </c>
      <c r="I10" s="137">
        <v>2.5006981191276054</v>
      </c>
      <c r="J10" s="137">
        <v>2.0510815740827866</v>
      </c>
      <c r="K10" s="138">
        <v>1.853246925732563</v>
      </c>
      <c r="L10" s="163">
        <v>10.569618352700942</v>
      </c>
      <c r="M10" s="137">
        <v>10.309459104058917</v>
      </c>
      <c r="N10" s="137">
        <v>8.4456166504214565</v>
      </c>
      <c r="O10" s="138">
        <v>6.1584720752825888</v>
      </c>
      <c r="P10" s="163">
        <v>4.0628337197651518</v>
      </c>
      <c r="Q10" s="137">
        <v>2.0303644861631653</v>
      </c>
      <c r="R10" s="137">
        <v>1.9576677149763242</v>
      </c>
      <c r="S10" s="138">
        <v>1.9964720298733454</v>
      </c>
      <c r="T10" s="163">
        <v>2.1114728269495942</v>
      </c>
      <c r="U10" s="137">
        <v>2.0936694803420011</v>
      </c>
      <c r="V10" s="137">
        <v>2.1391653945667173</v>
      </c>
      <c r="W10" s="138">
        <v>1.8620495437947255</v>
      </c>
      <c r="X10" s="137">
        <v>1.9138628958224899</v>
      </c>
      <c r="Y10" s="137">
        <v>1.8782990297504512</v>
      </c>
      <c r="Z10" s="137">
        <v>1.8571840209251889</v>
      </c>
      <c r="AA10" s="144">
        <v>1.7645950564938033</v>
      </c>
    </row>
    <row r="11" spans="2:27" ht="4.3499999999999996" customHeight="1" x14ac:dyDescent="0.2">
      <c r="B11" s="3"/>
      <c r="F11" s="86"/>
      <c r="G11" s="42"/>
      <c r="H11" s="138"/>
      <c r="I11" s="137"/>
      <c r="J11" s="137"/>
      <c r="K11" s="138"/>
      <c r="L11" s="163"/>
      <c r="M11" s="137"/>
      <c r="N11" s="137"/>
      <c r="O11" s="138"/>
      <c r="P11" s="163"/>
      <c r="Q11" s="137"/>
      <c r="R11" s="137"/>
      <c r="S11" s="138"/>
      <c r="T11" s="163"/>
      <c r="U11" s="137"/>
      <c r="V11" s="137"/>
      <c r="W11" s="138"/>
      <c r="X11" s="137"/>
      <c r="Y11" s="137"/>
      <c r="Z11" s="137"/>
      <c r="AA11" s="144"/>
    </row>
    <row r="12" spans="2:27" x14ac:dyDescent="0.2">
      <c r="B12" s="3"/>
      <c r="D12" s="52" t="s">
        <v>119</v>
      </c>
      <c r="F12" s="86"/>
      <c r="G12" s="42" t="s">
        <v>114</v>
      </c>
      <c r="H12" s="138">
        <v>11.673535921120632</v>
      </c>
      <c r="I12" s="137">
        <v>3.3742218269253499</v>
      </c>
      <c r="J12" s="137">
        <v>3.1090374388960385</v>
      </c>
      <c r="K12" s="138">
        <v>3.1578333000096563</v>
      </c>
      <c r="L12" s="163">
        <v>15.868037079564232</v>
      </c>
      <c r="M12" s="137">
        <v>13.715161125594648</v>
      </c>
      <c r="N12" s="137">
        <v>10.196579413911792</v>
      </c>
      <c r="O12" s="138">
        <v>7.4084350721420833</v>
      </c>
      <c r="P12" s="163">
        <v>4.4580718964628119</v>
      </c>
      <c r="Q12" s="137">
        <v>2.8360637810848459</v>
      </c>
      <c r="R12" s="137">
        <v>3.2356217338785882</v>
      </c>
      <c r="S12" s="138">
        <v>2.9934310546406238</v>
      </c>
      <c r="T12" s="163">
        <v>2.893544632984927</v>
      </c>
      <c r="U12" s="137">
        <v>3.055739461511763</v>
      </c>
      <c r="V12" s="137">
        <v>3.2780845840818529</v>
      </c>
      <c r="W12" s="138">
        <v>3.2060770627549289</v>
      </c>
      <c r="X12" s="137">
        <v>3.2389313899165586</v>
      </c>
      <c r="Y12" s="137">
        <v>3.2587608949379785</v>
      </c>
      <c r="Z12" s="137">
        <v>3.1423437495533335</v>
      </c>
      <c r="AA12" s="144">
        <v>2.9935934415170635</v>
      </c>
    </row>
    <row r="13" spans="2:27" x14ac:dyDescent="0.2">
      <c r="B13" s="3"/>
      <c r="D13" s="52" t="s">
        <v>120</v>
      </c>
      <c r="F13" s="86"/>
      <c r="G13" s="42" t="s">
        <v>114</v>
      </c>
      <c r="H13" s="138">
        <v>9.4820281536148485</v>
      </c>
      <c r="I13" s="137">
        <v>3.4863224955829395</v>
      </c>
      <c r="J13" s="137">
        <v>2.5735417599461243</v>
      </c>
      <c r="K13" s="138">
        <v>2.5765235109368945</v>
      </c>
      <c r="L13" s="163">
        <v>11.618988096929073</v>
      </c>
      <c r="M13" s="137">
        <v>10.631843128602569</v>
      </c>
      <c r="N13" s="137">
        <v>8.6602896670989935</v>
      </c>
      <c r="O13" s="138">
        <v>7.1979298690325351</v>
      </c>
      <c r="P13" s="163">
        <v>4.6363752404318603</v>
      </c>
      <c r="Q13" s="137">
        <v>3.1203791177812974</v>
      </c>
      <c r="R13" s="137">
        <v>3.2182921450604454</v>
      </c>
      <c r="S13" s="138">
        <v>3.0003634519067361</v>
      </c>
      <c r="T13" s="163">
        <v>2.5426069702776317</v>
      </c>
      <c r="U13" s="137">
        <v>2.5322616687661679</v>
      </c>
      <c r="V13" s="137">
        <v>2.6948002392601467</v>
      </c>
      <c r="W13" s="138">
        <v>2.524428981378918</v>
      </c>
      <c r="X13" s="137">
        <v>2.613716230325565</v>
      </c>
      <c r="Y13" s="137">
        <v>2.6066632528170715</v>
      </c>
      <c r="Z13" s="137">
        <v>2.6016981651913085</v>
      </c>
      <c r="AA13" s="144">
        <v>2.4851023426206496</v>
      </c>
    </row>
    <row r="14" spans="2:27" x14ac:dyDescent="0.2">
      <c r="B14" s="3"/>
      <c r="D14" s="52" t="s">
        <v>121</v>
      </c>
      <c r="F14" s="86"/>
      <c r="G14" s="42" t="s">
        <v>114</v>
      </c>
      <c r="H14" s="138">
        <v>9.2851458073995445</v>
      </c>
      <c r="I14" s="137">
        <v>3.2882340288885814</v>
      </c>
      <c r="J14" s="137">
        <v>2.4516415784923566</v>
      </c>
      <c r="K14" s="138">
        <v>2.5159589589841573</v>
      </c>
      <c r="L14" s="163">
        <v>11.26728632963048</v>
      </c>
      <c r="M14" s="137">
        <v>10.560149446443788</v>
      </c>
      <c r="N14" s="137">
        <v>8.5441591611775607</v>
      </c>
      <c r="O14" s="138">
        <v>6.9560655737704877</v>
      </c>
      <c r="P14" s="163">
        <v>4.9020170673489787</v>
      </c>
      <c r="Q14" s="137">
        <v>2.9092989678820373</v>
      </c>
      <c r="R14" s="137">
        <v>2.8544190147534323</v>
      </c>
      <c r="S14" s="138">
        <v>2.537837429672706</v>
      </c>
      <c r="T14" s="163">
        <v>2.3284470404372826</v>
      </c>
      <c r="U14" s="137">
        <v>2.4240484296655751</v>
      </c>
      <c r="V14" s="137">
        <v>2.6233848064969578</v>
      </c>
      <c r="W14" s="138">
        <v>2.42976527543712</v>
      </c>
      <c r="X14" s="137">
        <v>2.5467128039474858</v>
      </c>
      <c r="Y14" s="137">
        <v>2.5279061479505032</v>
      </c>
      <c r="Z14" s="137">
        <v>2.5244661205787082</v>
      </c>
      <c r="AA14" s="144">
        <v>2.4653951809941077</v>
      </c>
    </row>
    <row r="15" spans="2:27" ht="4.3499999999999996" customHeight="1" x14ac:dyDescent="0.2">
      <c r="B15" s="3"/>
      <c r="F15" s="86"/>
      <c r="G15" s="42"/>
      <c r="H15" s="138"/>
      <c r="I15" s="137"/>
      <c r="J15" s="137"/>
      <c r="K15" s="138"/>
      <c r="L15" s="163"/>
      <c r="M15" s="137"/>
      <c r="N15" s="137"/>
      <c r="O15" s="138"/>
      <c r="P15" s="163"/>
      <c r="Q15" s="137"/>
      <c r="R15" s="137"/>
      <c r="S15" s="138"/>
      <c r="T15" s="163"/>
      <c r="U15" s="137"/>
      <c r="V15" s="137"/>
      <c r="W15" s="138"/>
      <c r="X15" s="137"/>
      <c r="Y15" s="137"/>
      <c r="Z15" s="137"/>
      <c r="AA15" s="144"/>
    </row>
    <row r="16" spans="2:27" x14ac:dyDescent="0.2">
      <c r="B16" s="3"/>
      <c r="C16" s="52" t="s">
        <v>122</v>
      </c>
      <c r="F16" s="86"/>
      <c r="G16" s="42" t="s">
        <v>114</v>
      </c>
      <c r="H16" s="138">
        <v>10.513581334114903</v>
      </c>
      <c r="I16" s="137">
        <v>2.7733828323642342</v>
      </c>
      <c r="J16" s="137">
        <v>3.7365994384369827</v>
      </c>
      <c r="K16" s="138">
        <v>3.61449848465098</v>
      </c>
      <c r="L16" s="163">
        <v>15.09739946476077</v>
      </c>
      <c r="M16" s="137">
        <v>12.156082031066134</v>
      </c>
      <c r="N16" s="137">
        <v>8.8930261476588583</v>
      </c>
      <c r="O16" s="138">
        <v>6.3908774417570555</v>
      </c>
      <c r="P16" s="163">
        <v>3.2709014386836941</v>
      </c>
      <c r="Q16" s="137">
        <v>2.2827463651129136</v>
      </c>
      <c r="R16" s="137">
        <v>2.7026624110449546</v>
      </c>
      <c r="S16" s="138">
        <v>2.8453799375898257</v>
      </c>
      <c r="T16" s="163">
        <v>3.783433888154434</v>
      </c>
      <c r="U16" s="137">
        <v>3.7373505277271732</v>
      </c>
      <c r="V16" s="137">
        <v>3.8143868240743757</v>
      </c>
      <c r="W16" s="138">
        <v>3.6124888702133262</v>
      </c>
      <c r="X16" s="137">
        <v>3.5964103196066048</v>
      </c>
      <c r="Y16" s="137">
        <v>3.7087804480342612</v>
      </c>
      <c r="Z16" s="137">
        <v>3.6329607249291627</v>
      </c>
      <c r="AA16" s="144">
        <v>3.5204299429838954</v>
      </c>
    </row>
    <row r="17" spans="2:27" ht="4.3499999999999996" customHeight="1" x14ac:dyDescent="0.2">
      <c r="B17" s="3"/>
      <c r="F17" s="86"/>
      <c r="G17" s="42"/>
      <c r="H17" s="86"/>
      <c r="I17" s="61"/>
      <c r="J17" s="61"/>
      <c r="K17" s="86"/>
      <c r="L17" s="162"/>
      <c r="M17" s="61"/>
      <c r="N17" s="61"/>
      <c r="O17" s="86"/>
      <c r="P17" s="162"/>
      <c r="Q17" s="61"/>
      <c r="R17" s="61"/>
      <c r="S17" s="86"/>
      <c r="T17" s="162"/>
      <c r="U17" s="61"/>
      <c r="V17" s="61"/>
      <c r="W17" s="86"/>
      <c r="X17" s="61"/>
      <c r="Y17" s="61"/>
      <c r="Z17" s="61"/>
      <c r="AA17" s="4"/>
    </row>
    <row r="18" spans="2:27" x14ac:dyDescent="0.2">
      <c r="B18" s="3"/>
      <c r="C18" s="52" t="s">
        <v>24</v>
      </c>
      <c r="F18" s="86"/>
      <c r="G18" s="42" t="s">
        <v>123</v>
      </c>
      <c r="H18" s="138">
        <v>10.144194517936711</v>
      </c>
      <c r="I18" s="137">
        <v>5.0534045621428305</v>
      </c>
      <c r="J18" s="137">
        <v>2.5612778499454407</v>
      </c>
      <c r="K18" s="138">
        <v>2.7107566247309762</v>
      </c>
      <c r="L18" s="163">
        <v>10.68683056128414</v>
      </c>
      <c r="M18" s="137">
        <v>9.7995988435101395</v>
      </c>
      <c r="N18" s="137">
        <v>10.047636573138675</v>
      </c>
      <c r="O18" s="138">
        <v>10.050775248776816</v>
      </c>
      <c r="P18" s="163">
        <v>7.5355260169988725</v>
      </c>
      <c r="Q18" s="137">
        <v>6.1815267410660653</v>
      </c>
      <c r="R18" s="137">
        <v>4.2186478096503777</v>
      </c>
      <c r="S18" s="138">
        <v>2.4850018327503562</v>
      </c>
      <c r="T18" s="163">
        <v>2.4243624404601434</v>
      </c>
      <c r="U18" s="137">
        <v>2.3957393387058943</v>
      </c>
      <c r="V18" s="137">
        <v>2.6376135205046864</v>
      </c>
      <c r="W18" s="138">
        <v>2.7809264992124412</v>
      </c>
      <c r="X18" s="137">
        <v>2.8038103797917842</v>
      </c>
      <c r="Y18" s="137">
        <v>2.8143054284344657</v>
      </c>
      <c r="Z18" s="137">
        <v>2.7053432209738446</v>
      </c>
      <c r="AA18" s="144">
        <v>2.5376910146640625</v>
      </c>
    </row>
    <row r="19" spans="2:27" x14ac:dyDescent="0.2">
      <c r="B19" s="3"/>
      <c r="D19" s="52" t="s">
        <v>124</v>
      </c>
      <c r="F19" s="86"/>
      <c r="G19" s="42" t="s">
        <v>123</v>
      </c>
      <c r="H19" s="138">
        <v>10.216623290689952</v>
      </c>
      <c r="I19" s="137">
        <v>2.354911769400303</v>
      </c>
      <c r="J19" s="137">
        <v>3.7486331873736418</v>
      </c>
      <c r="K19" s="138">
        <v>3.7149646880148879</v>
      </c>
      <c r="L19" s="163">
        <v>13.854974234191104</v>
      </c>
      <c r="M19" s="137">
        <v>11.323948028665527</v>
      </c>
      <c r="N19" s="137">
        <v>9.399155325846678</v>
      </c>
      <c r="O19" s="138">
        <v>6.7527243349700967</v>
      </c>
      <c r="P19" s="163">
        <v>3.2765098483405808</v>
      </c>
      <c r="Q19" s="137">
        <v>2.4659678641336029</v>
      </c>
      <c r="R19" s="137">
        <v>1.7847789044742655</v>
      </c>
      <c r="S19" s="138">
        <v>1.8716755987483964</v>
      </c>
      <c r="T19" s="163">
        <v>3.4271876822178768</v>
      </c>
      <c r="U19" s="137">
        <v>3.6758479116152785</v>
      </c>
      <c r="V19" s="137">
        <v>3.9826297587462562</v>
      </c>
      <c r="W19" s="138">
        <v>3.8994920232543677</v>
      </c>
      <c r="X19" s="137">
        <v>3.8139959177841689</v>
      </c>
      <c r="Y19" s="137">
        <v>3.7149016599536964</v>
      </c>
      <c r="Z19" s="137">
        <v>3.6860700549540013</v>
      </c>
      <c r="AA19" s="144">
        <v>3.659320217169352</v>
      </c>
    </row>
    <row r="20" spans="2:27" x14ac:dyDescent="0.2">
      <c r="B20" s="3"/>
      <c r="D20" s="52" t="s">
        <v>125</v>
      </c>
      <c r="F20" s="86"/>
      <c r="G20" s="42" t="s">
        <v>123</v>
      </c>
      <c r="H20" s="138">
        <v>10.216526953112705</v>
      </c>
      <c r="I20" s="137">
        <v>6.7353784413343192</v>
      </c>
      <c r="J20" s="137">
        <v>2.3340649369374233</v>
      </c>
      <c r="K20" s="138">
        <v>2.3956250844089624</v>
      </c>
      <c r="L20" s="163">
        <v>12.206859508763017</v>
      </c>
      <c r="M20" s="137">
        <v>10.563555994330343</v>
      </c>
      <c r="N20" s="137">
        <v>8.6544687361290755</v>
      </c>
      <c r="O20" s="138">
        <v>9.3630761915562317</v>
      </c>
      <c r="P20" s="163">
        <v>8.5890260932464173</v>
      </c>
      <c r="Q20" s="137">
        <v>7.6324096638737018</v>
      </c>
      <c r="R20" s="137">
        <v>6.5651201847846181</v>
      </c>
      <c r="S20" s="138">
        <v>4.3321899277565734</v>
      </c>
      <c r="T20" s="163">
        <v>2.3813281195616582</v>
      </c>
      <c r="U20" s="137">
        <v>2.1814549803784331</v>
      </c>
      <c r="V20" s="137">
        <v>2.2470772894933617</v>
      </c>
      <c r="W20" s="138">
        <v>2.5148239894360813</v>
      </c>
      <c r="X20" s="137">
        <v>2.5268445972195224</v>
      </c>
      <c r="Y20" s="137">
        <v>2.3892075865745994</v>
      </c>
      <c r="Z20" s="137">
        <v>2.3223857174852895</v>
      </c>
      <c r="AA20" s="144">
        <v>2.3502310464559741</v>
      </c>
    </row>
    <row r="21" spans="2:27" x14ac:dyDescent="0.2">
      <c r="B21" s="3"/>
      <c r="D21" s="52" t="s">
        <v>126</v>
      </c>
      <c r="F21" s="86"/>
      <c r="G21" s="42" t="s">
        <v>123</v>
      </c>
      <c r="H21" s="138">
        <v>9.0978784022621255</v>
      </c>
      <c r="I21" s="137">
        <v>3.6188233464137483</v>
      </c>
      <c r="J21" s="137">
        <v>2.3502994002058557</v>
      </c>
      <c r="K21" s="138">
        <v>2.6367478069313961</v>
      </c>
      <c r="L21" s="163">
        <v>14.178694820987417</v>
      </c>
      <c r="M21" s="137">
        <v>10.162283106243024</v>
      </c>
      <c r="N21" s="137">
        <v>5.3269424553805464</v>
      </c>
      <c r="O21" s="138">
        <v>7.3802142089569855</v>
      </c>
      <c r="P21" s="163">
        <v>2.1865823763988885</v>
      </c>
      <c r="Q21" s="137">
        <v>4.0506529142944743</v>
      </c>
      <c r="R21" s="137">
        <v>5.5396094009046095</v>
      </c>
      <c r="S21" s="138">
        <v>2.92695926242979</v>
      </c>
      <c r="T21" s="163">
        <v>2.3595403568930493</v>
      </c>
      <c r="U21" s="137">
        <v>2.1575483292609334</v>
      </c>
      <c r="V21" s="137">
        <v>2.343400587006812</v>
      </c>
      <c r="W21" s="138">
        <v>2.4681611218059061</v>
      </c>
      <c r="X21" s="137">
        <v>2.6820104240204046</v>
      </c>
      <c r="Y21" s="137">
        <v>2.7779381070233171</v>
      </c>
      <c r="Z21" s="137">
        <v>2.6934417708000211</v>
      </c>
      <c r="AA21" s="144">
        <v>2.5184924496632846</v>
      </c>
    </row>
    <row r="22" spans="2:27" x14ac:dyDescent="0.2">
      <c r="B22" s="3"/>
      <c r="D22" s="52" t="s">
        <v>127</v>
      </c>
      <c r="F22" s="86"/>
      <c r="G22" s="42" t="s">
        <v>123</v>
      </c>
      <c r="H22" s="138">
        <v>4.4905365846261702</v>
      </c>
      <c r="I22" s="137">
        <v>-1.3491624754782379</v>
      </c>
      <c r="J22" s="137">
        <v>1.6876182761731258</v>
      </c>
      <c r="K22" s="138">
        <v>2.1379618270799057</v>
      </c>
      <c r="L22" s="163">
        <v>14.349234871335568</v>
      </c>
      <c r="M22" s="137">
        <v>4.9887822363847505</v>
      </c>
      <c r="N22" s="137">
        <v>-0.52270984440615109</v>
      </c>
      <c r="O22" s="138">
        <v>2.1660865477031166E-2</v>
      </c>
      <c r="P22" s="163">
        <v>-6.9383955778915407</v>
      </c>
      <c r="Q22" s="137">
        <v>-2.74047639497077</v>
      </c>
      <c r="R22" s="137">
        <v>1.5031204087507604</v>
      </c>
      <c r="S22" s="138">
        <v>2.9936451003731719</v>
      </c>
      <c r="T22" s="163">
        <v>1.5464603711200766</v>
      </c>
      <c r="U22" s="137">
        <v>1.606275732862585</v>
      </c>
      <c r="V22" s="137">
        <v>1.7365589591098427</v>
      </c>
      <c r="W22" s="138">
        <v>1.8634077785068826</v>
      </c>
      <c r="X22" s="137">
        <v>2.005350405911571</v>
      </c>
      <c r="Y22" s="137">
        <v>2.145694032290038</v>
      </c>
      <c r="Z22" s="137">
        <v>2.2114960078518209</v>
      </c>
      <c r="AA22" s="144">
        <v>2.1841937094470012</v>
      </c>
    </row>
    <row r="23" spans="2:27" x14ac:dyDescent="0.2">
      <c r="B23" s="3"/>
      <c r="D23" s="52" t="s">
        <v>128</v>
      </c>
      <c r="F23" s="86"/>
      <c r="G23" s="42" t="s">
        <v>123</v>
      </c>
      <c r="H23" s="138">
        <v>4.2177093174168334</v>
      </c>
      <c r="I23" s="137">
        <v>-2.9142937915742664</v>
      </c>
      <c r="J23" s="137">
        <v>1.916828649523822</v>
      </c>
      <c r="K23" s="138">
        <v>1.9479208985716809</v>
      </c>
      <c r="L23" s="163">
        <v>17.072668148833642</v>
      </c>
      <c r="M23" s="137">
        <v>6.5365798528993508</v>
      </c>
      <c r="N23" s="137">
        <v>-3.186061766183883</v>
      </c>
      <c r="O23" s="138">
        <v>-1.8626222252678559</v>
      </c>
      <c r="P23" s="163">
        <v>-10.403271809360604</v>
      </c>
      <c r="Q23" s="137">
        <v>-5.4006948203036984</v>
      </c>
      <c r="R23" s="137">
        <v>1.368351703377769</v>
      </c>
      <c r="S23" s="138">
        <v>3.0591766401087739</v>
      </c>
      <c r="T23" s="163">
        <v>1.8828242374534483</v>
      </c>
      <c r="U23" s="137">
        <v>1.9590648756356899</v>
      </c>
      <c r="V23" s="137">
        <v>1.9513100860816479</v>
      </c>
      <c r="W23" s="138">
        <v>1.8723460285250439</v>
      </c>
      <c r="X23" s="137">
        <v>1.8583769054084485</v>
      </c>
      <c r="Y23" s="137">
        <v>1.9207676045300133</v>
      </c>
      <c r="Z23" s="137">
        <v>1.9925472308009091</v>
      </c>
      <c r="AA23" s="144">
        <v>2.0318353431382832</v>
      </c>
    </row>
    <row r="24" spans="2:27" ht="18" x14ac:dyDescent="0.25">
      <c r="B24" s="3"/>
      <c r="D24" s="52" t="s">
        <v>129</v>
      </c>
      <c r="F24" s="86"/>
      <c r="G24" s="42" t="s">
        <v>123</v>
      </c>
      <c r="H24" s="138">
        <v>0.26178589895732784</v>
      </c>
      <c r="I24" s="137">
        <v>1.6121130259236764</v>
      </c>
      <c r="J24" s="137">
        <v>-0.22489943651889632</v>
      </c>
      <c r="K24" s="138">
        <v>0.18640981280756819</v>
      </c>
      <c r="L24" s="163">
        <v>-2.3262759109887128</v>
      </c>
      <c r="M24" s="137">
        <v>-1.4528320870181233</v>
      </c>
      <c r="N24" s="137">
        <v>2.7510004967935942</v>
      </c>
      <c r="O24" s="138">
        <v>1.9200462998615393</v>
      </c>
      <c r="P24" s="163">
        <v>3.8671905787638536</v>
      </c>
      <c r="Q24" s="137">
        <v>2.8120908713649584</v>
      </c>
      <c r="R24" s="137">
        <v>0.13294948877864954</v>
      </c>
      <c r="S24" s="138">
        <v>-6.358632183183488E-2</v>
      </c>
      <c r="T24" s="163">
        <v>-0.3301477642094568</v>
      </c>
      <c r="U24" s="137">
        <v>-0.34601057120660528</v>
      </c>
      <c r="V24" s="137">
        <v>-0.21064087042184099</v>
      </c>
      <c r="W24" s="138">
        <v>-8.7739709220500117E-3</v>
      </c>
      <c r="X24" s="137">
        <v>0.1442920110926309</v>
      </c>
      <c r="Y24" s="137">
        <v>0.22068753311668843</v>
      </c>
      <c r="Z24" s="137">
        <v>0.21467134903048191</v>
      </c>
      <c r="AA24" s="144">
        <v>0.14932434156096974</v>
      </c>
    </row>
    <row r="25" spans="2:27" ht="4.3499999999999996" customHeight="1" x14ac:dyDescent="0.2">
      <c r="B25" s="3"/>
      <c r="F25" s="86"/>
      <c r="G25" s="42"/>
      <c r="H25" s="86"/>
      <c r="I25" s="61"/>
      <c r="J25" s="61"/>
      <c r="K25" s="86"/>
      <c r="L25" s="162"/>
      <c r="M25" s="61"/>
      <c r="N25" s="61"/>
      <c r="O25" s="86"/>
      <c r="P25" s="162"/>
      <c r="Q25" s="61"/>
      <c r="R25" s="61"/>
      <c r="S25" s="86"/>
      <c r="T25" s="162"/>
      <c r="U25" s="61"/>
      <c r="V25" s="61"/>
      <c r="W25" s="86"/>
      <c r="X25" s="61"/>
      <c r="Y25" s="61"/>
      <c r="Z25" s="61"/>
      <c r="AA25" s="4"/>
    </row>
    <row r="26" spans="2:27" ht="18.75" thickBot="1" x14ac:dyDescent="0.3">
      <c r="B26" s="57"/>
      <c r="C26" s="88" t="s">
        <v>130</v>
      </c>
      <c r="D26" s="88"/>
      <c r="E26" s="88"/>
      <c r="F26" s="89"/>
      <c r="G26" s="90" t="s">
        <v>131</v>
      </c>
      <c r="H26" s="151">
        <v>8.1516256736098285</v>
      </c>
      <c r="I26" s="150">
        <v>5.0920449276817976</v>
      </c>
      <c r="J26" s="150">
        <v>2.4089148828493592</v>
      </c>
      <c r="K26" s="151">
        <v>3.0627032487186057</v>
      </c>
      <c r="L26" s="168">
        <v>7.895544619407886</v>
      </c>
      <c r="M26" s="150">
        <v>8.0877979791996779</v>
      </c>
      <c r="N26" s="150">
        <v>7.0459427339709038</v>
      </c>
      <c r="O26" s="151">
        <v>9.5640806380631034</v>
      </c>
      <c r="P26" s="168">
        <v>7.3830397979699285</v>
      </c>
      <c r="Q26" s="150">
        <v>6.0076947877727207</v>
      </c>
      <c r="R26" s="150">
        <v>4.6747007448923767</v>
      </c>
      <c r="S26" s="151">
        <v>2.4748038790673377</v>
      </c>
      <c r="T26" s="168">
        <v>1.9794767276781755</v>
      </c>
      <c r="U26" s="150">
        <v>2.3128221201882155</v>
      </c>
      <c r="V26" s="150">
        <v>2.59225924749353</v>
      </c>
      <c r="W26" s="151">
        <v>2.7362170551190417</v>
      </c>
      <c r="X26" s="150">
        <v>2.9356200298059179</v>
      </c>
      <c r="Y26" s="150">
        <v>3.0907575760198398</v>
      </c>
      <c r="Z26" s="150">
        <v>3.1784836276970765</v>
      </c>
      <c r="AA26" s="169">
        <v>3.0572539802440843</v>
      </c>
    </row>
    <row r="27" spans="2:27" ht="4.3499999999999996" customHeight="1" x14ac:dyDescent="0.2"/>
    <row r="28" spans="2:27" x14ac:dyDescent="0.2">
      <c r="B28" s="52" t="s">
        <v>111</v>
      </c>
    </row>
    <row r="29" spans="2:27" x14ac:dyDescent="0.2">
      <c r="B29" s="52" t="s">
        <v>132</v>
      </c>
      <c r="F29" s="250"/>
    </row>
    <row r="30" spans="2:27" x14ac:dyDescent="0.2">
      <c r="B30" s="52" t="s">
        <v>133</v>
      </c>
      <c r="F30" s="250"/>
    </row>
    <row r="31" spans="2:27" x14ac:dyDescent="0.2">
      <c r="G31" s="94"/>
    </row>
    <row r="32" spans="2:27" ht="15" thickBot="1" x14ac:dyDescent="0.25">
      <c r="F32" s="174" t="s">
        <v>11</v>
      </c>
    </row>
    <row r="33" spans="6:23" x14ac:dyDescent="0.2">
      <c r="F33" s="175"/>
      <c r="G33" s="176"/>
      <c r="H33" s="177">
        <v>45200</v>
      </c>
      <c r="I33" s="177">
        <v>45231</v>
      </c>
      <c r="J33" s="177">
        <v>45261</v>
      </c>
      <c r="K33" s="177">
        <v>45292</v>
      </c>
      <c r="L33" s="177">
        <v>45323</v>
      </c>
      <c r="M33" s="177">
        <v>45352</v>
      </c>
      <c r="N33" s="177">
        <v>45383</v>
      </c>
      <c r="O33" s="177">
        <v>45413</v>
      </c>
      <c r="P33" s="177">
        <v>45444</v>
      </c>
      <c r="Q33" s="177">
        <v>45474</v>
      </c>
      <c r="R33" s="177">
        <v>45505</v>
      </c>
      <c r="S33" s="177">
        <v>45536</v>
      </c>
      <c r="T33" s="177">
        <v>45566</v>
      </c>
      <c r="U33" s="177">
        <v>45597</v>
      </c>
      <c r="V33" s="177">
        <v>45627</v>
      </c>
      <c r="W33" s="269"/>
    </row>
    <row r="34" spans="6:23" ht="15" thickBot="1" x14ac:dyDescent="0.25">
      <c r="F34" s="178" t="s">
        <v>113</v>
      </c>
      <c r="G34" s="179" t="s">
        <v>134</v>
      </c>
      <c r="H34" s="150">
        <v>7.7651952854171213</v>
      </c>
      <c r="I34" s="150">
        <v>6.8791946308724761</v>
      </c>
      <c r="J34" s="150">
        <v>6.5874647780062503</v>
      </c>
      <c r="K34" s="150">
        <v>4.4205849685301786</v>
      </c>
      <c r="L34" s="150">
        <v>3.8289772311296417</v>
      </c>
      <c r="M34" s="150">
        <v>2.778762651323504</v>
      </c>
      <c r="N34" s="150">
        <v>2.3005050403425571</v>
      </c>
      <c r="O34" s="150">
        <v>2.4908820733567865</v>
      </c>
      <c r="P34" s="150">
        <v>2.3847954994183453</v>
      </c>
      <c r="Q34" s="150">
        <v>2.6556522321743898</v>
      </c>
      <c r="R34" s="150">
        <v>2.5837193954543665</v>
      </c>
      <c r="S34" s="150">
        <v>2.4778428388187308</v>
      </c>
      <c r="T34" s="150">
        <v>2.4702040816837894</v>
      </c>
      <c r="U34" s="150">
        <v>2.4788407001972104</v>
      </c>
      <c r="V34" s="150">
        <v>2.5847908107935922</v>
      </c>
      <c r="W34" s="268"/>
    </row>
    <row r="35" spans="6:23" x14ac:dyDescent="0.2">
      <c r="F35" s="52" t="s">
        <v>111</v>
      </c>
      <c r="G35" s="180"/>
      <c r="H35" s="181"/>
    </row>
    <row r="36" spans="6:23" x14ac:dyDescent="0.2">
      <c r="G36" s="180"/>
      <c r="H36" s="181"/>
    </row>
    <row r="37" spans="6:23" x14ac:dyDescent="0.2">
      <c r="G37" s="180"/>
      <c r="H37" s="181"/>
    </row>
    <row r="38" spans="6:23" x14ac:dyDescent="0.2">
      <c r="G38" s="180"/>
      <c r="H38" s="181"/>
    </row>
    <row r="39" spans="6:23" x14ac:dyDescent="0.2">
      <c r="G39" s="180"/>
      <c r="H39" s="181"/>
    </row>
    <row r="40" spans="6:23" x14ac:dyDescent="0.2">
      <c r="G40" s="180"/>
      <c r="H40" s="181"/>
    </row>
    <row r="41" spans="6:23" x14ac:dyDescent="0.2">
      <c r="G41" s="180"/>
      <c r="H41" s="181"/>
    </row>
    <row r="42" spans="6:23" x14ac:dyDescent="0.2">
      <c r="G42" s="180"/>
      <c r="H42" s="181"/>
    </row>
    <row r="43" spans="6:23" x14ac:dyDescent="0.2">
      <c r="G43" s="180"/>
      <c r="H43" s="181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0" zoomScaleNormal="80" workbookViewId="0">
      <selection activeCell="AC49" sqref="AC49"/>
    </sheetView>
  </sheetViews>
  <sheetFormatPr defaultColWidth="9.140625" defaultRowHeight="14.25" x14ac:dyDescent="0.2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1" width="9.140625" style="52" customWidth="1"/>
    <col min="12" max="18" width="9.140625" style="52"/>
    <col min="19" max="19" width="9.7109375" style="52" customWidth="1"/>
    <col min="20" max="23" width="9.140625" style="52" customWidth="1"/>
    <col min="24" max="27" width="9.140625" style="52"/>
    <col min="28" max="31" width="9.140625" style="52" customWidth="1"/>
    <col min="32" max="16384" width="9.140625" style="52"/>
  </cols>
  <sheetData>
    <row r="1" spans="2:27" ht="22.5" customHeight="1" thickBot="1" x14ac:dyDescent="0.35">
      <c r="B1" s="51" t="s">
        <v>135</v>
      </c>
    </row>
    <row r="2" spans="2:27" ht="30" customHeight="1" x14ac:dyDescent="0.2">
      <c r="B2" s="65" t="str">
        <f>""&amp;Summary!$H$3&amp;" - labour market [level]"</f>
        <v>Spring medium-term forecast (MTF-2024Q1)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6" t="s">
        <v>100</v>
      </c>
      <c r="C3" s="307"/>
      <c r="D3" s="307"/>
      <c r="E3" s="307"/>
      <c r="F3" s="308"/>
      <c r="G3" s="309" t="s">
        <v>19</v>
      </c>
      <c r="H3" s="111" t="s">
        <v>20</v>
      </c>
      <c r="I3" s="295">
        <v>2024</v>
      </c>
      <c r="J3" s="295">
        <v>2025</v>
      </c>
      <c r="K3" s="310">
        <v>2026</v>
      </c>
      <c r="L3" s="291">
        <v>2023</v>
      </c>
      <c r="M3" s="292"/>
      <c r="N3" s="292"/>
      <c r="O3" s="294"/>
      <c r="P3" s="291">
        <v>2024</v>
      </c>
      <c r="Q3" s="292"/>
      <c r="R3" s="292"/>
      <c r="S3" s="294"/>
      <c r="T3" s="291">
        <v>2025</v>
      </c>
      <c r="U3" s="292"/>
      <c r="V3" s="292"/>
      <c r="W3" s="294"/>
      <c r="X3" s="292">
        <v>2026</v>
      </c>
      <c r="Y3" s="292"/>
      <c r="Z3" s="292"/>
      <c r="AA3" s="293"/>
    </row>
    <row r="4" spans="2:27" x14ac:dyDescent="0.2">
      <c r="B4" s="301"/>
      <c r="C4" s="302"/>
      <c r="D4" s="302"/>
      <c r="E4" s="302"/>
      <c r="F4" s="303"/>
      <c r="G4" s="305"/>
      <c r="H4" s="173">
        <v>2023</v>
      </c>
      <c r="I4" s="296"/>
      <c r="J4" s="296"/>
      <c r="K4" s="311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56"/>
      <c r="M5" s="120"/>
      <c r="N5" s="120"/>
      <c r="O5" s="121"/>
      <c r="P5" s="120"/>
      <c r="Q5" s="120"/>
      <c r="R5" s="120"/>
      <c r="S5" s="120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136</v>
      </c>
      <c r="C6" s="249"/>
      <c r="D6" s="249"/>
      <c r="E6" s="249"/>
      <c r="F6" s="73"/>
      <c r="G6" s="74"/>
      <c r="H6" s="75"/>
      <c r="I6" s="76"/>
      <c r="J6" s="202"/>
      <c r="K6" s="119"/>
      <c r="L6" s="156"/>
      <c r="M6" s="120"/>
      <c r="N6" s="120"/>
      <c r="O6" s="121"/>
      <c r="P6" s="120"/>
      <c r="Q6" s="120"/>
      <c r="R6" s="120"/>
      <c r="S6" s="120"/>
      <c r="T6" s="156"/>
      <c r="U6" s="120"/>
      <c r="V6" s="120"/>
      <c r="W6" s="121"/>
      <c r="X6" s="120"/>
      <c r="Y6" s="120"/>
      <c r="Z6" s="120"/>
      <c r="AA6" s="122"/>
    </row>
    <row r="7" spans="2:27" x14ac:dyDescent="0.2">
      <c r="B7" s="8"/>
      <c r="C7" s="248" t="s">
        <v>37</v>
      </c>
      <c r="D7" s="249"/>
      <c r="E7" s="249"/>
      <c r="F7" s="73"/>
      <c r="G7" s="42" t="s">
        <v>137</v>
      </c>
      <c r="H7" s="98">
        <v>2434.0587499999997</v>
      </c>
      <c r="I7" s="99">
        <v>2441.0964634576549</v>
      </c>
      <c r="J7" s="99">
        <v>2450.1954074234327</v>
      </c>
      <c r="K7" s="145">
        <v>2450.472879573937</v>
      </c>
      <c r="L7" s="158">
        <v>2431.098</v>
      </c>
      <c r="M7" s="107">
        <v>2432.5340000000001</v>
      </c>
      <c r="N7" s="107">
        <v>2434.6659999999997</v>
      </c>
      <c r="O7" s="157">
        <v>2437.9369999999999</v>
      </c>
      <c r="P7" s="107">
        <v>2436.6423126748541</v>
      </c>
      <c r="Q7" s="107">
        <v>2440.4637785938207</v>
      </c>
      <c r="R7" s="107">
        <v>2442.7141220046683</v>
      </c>
      <c r="S7" s="107">
        <v>2444.5656405572759</v>
      </c>
      <c r="T7" s="158">
        <v>2447.594819478556</v>
      </c>
      <c r="U7" s="107">
        <v>2449.7733265556585</v>
      </c>
      <c r="V7" s="107">
        <v>2451.3578834566852</v>
      </c>
      <c r="W7" s="157">
        <v>2452.0556002028311</v>
      </c>
      <c r="X7" s="107">
        <v>2451.9010931059424</v>
      </c>
      <c r="Y7" s="107">
        <v>2450.6804826482689</v>
      </c>
      <c r="Z7" s="107">
        <v>2449.8772776485707</v>
      </c>
      <c r="AA7" s="108">
        <v>2449.4326648929664</v>
      </c>
    </row>
    <row r="8" spans="2:27" ht="4.3499999999999996" customHeight="1" x14ac:dyDescent="0.2">
      <c r="B8" s="3"/>
      <c r="D8" s="174"/>
      <c r="F8" s="86"/>
      <c r="G8" s="42"/>
      <c r="H8" s="106"/>
      <c r="I8" s="107"/>
      <c r="J8" s="107"/>
      <c r="K8" s="157"/>
      <c r="L8" s="158"/>
      <c r="M8" s="107"/>
      <c r="N8" s="107"/>
      <c r="O8" s="157"/>
      <c r="P8" s="107"/>
      <c r="Q8" s="107"/>
      <c r="R8" s="107"/>
      <c r="S8" s="107"/>
      <c r="T8" s="158"/>
      <c r="U8" s="107"/>
      <c r="V8" s="107"/>
      <c r="W8" s="157"/>
      <c r="X8" s="107"/>
      <c r="Y8" s="107"/>
      <c r="Z8" s="107"/>
      <c r="AA8" s="108"/>
    </row>
    <row r="9" spans="2:27" x14ac:dyDescent="0.2">
      <c r="B9" s="3"/>
      <c r="D9" s="174" t="s">
        <v>138</v>
      </c>
      <c r="F9" s="86"/>
      <c r="G9" s="42" t="s">
        <v>137</v>
      </c>
      <c r="H9" s="106">
        <v>2087.7382500000003</v>
      </c>
      <c r="I9" s="107">
        <v>2088.926914347061</v>
      </c>
      <c r="J9" s="107">
        <v>2096.2424883979384</v>
      </c>
      <c r="K9" s="157">
        <v>2096.4798771831229</v>
      </c>
      <c r="L9" s="160"/>
      <c r="M9" s="132"/>
      <c r="N9" s="132"/>
      <c r="O9" s="159"/>
      <c r="P9" s="132"/>
      <c r="Q9" s="132"/>
      <c r="R9" s="132"/>
      <c r="S9" s="132"/>
      <c r="T9" s="160"/>
      <c r="U9" s="132"/>
      <c r="V9" s="132"/>
      <c r="W9" s="159"/>
      <c r="X9" s="132"/>
      <c r="Y9" s="132"/>
      <c r="Z9" s="132"/>
      <c r="AA9" s="161"/>
    </row>
    <row r="10" spans="2:27" x14ac:dyDescent="0.2">
      <c r="B10" s="3"/>
      <c r="D10" s="174" t="s">
        <v>139</v>
      </c>
      <c r="F10" s="86"/>
      <c r="G10" s="42" t="s">
        <v>137</v>
      </c>
      <c r="H10" s="106">
        <v>346.32049999999992</v>
      </c>
      <c r="I10" s="107">
        <v>352.16954911059406</v>
      </c>
      <c r="J10" s="107">
        <v>353.95291902549496</v>
      </c>
      <c r="K10" s="157">
        <v>353.99300239081424</v>
      </c>
      <c r="L10" s="160"/>
      <c r="M10" s="132"/>
      <c r="N10" s="132"/>
      <c r="O10" s="159"/>
      <c r="P10" s="132"/>
      <c r="Q10" s="132"/>
      <c r="R10" s="132"/>
      <c r="S10" s="132"/>
      <c r="T10" s="160"/>
      <c r="U10" s="132"/>
      <c r="V10" s="132"/>
      <c r="W10" s="159"/>
      <c r="X10" s="132"/>
      <c r="Y10" s="132"/>
      <c r="Z10" s="132"/>
      <c r="AA10" s="161"/>
    </row>
    <row r="11" spans="2:27" ht="4.3499999999999996" customHeight="1" x14ac:dyDescent="0.2">
      <c r="B11" s="3"/>
      <c r="F11" s="86"/>
      <c r="G11" s="42"/>
      <c r="H11" s="146"/>
      <c r="I11" s="61"/>
      <c r="J11" s="61"/>
      <c r="K11" s="86"/>
      <c r="L11" s="162"/>
      <c r="M11" s="61"/>
      <c r="N11" s="61"/>
      <c r="O11" s="86"/>
      <c r="P11" s="61"/>
      <c r="Q11" s="61"/>
      <c r="R11" s="61"/>
      <c r="S11" s="61"/>
      <c r="T11" s="162"/>
      <c r="U11" s="61"/>
      <c r="V11" s="61"/>
      <c r="W11" s="86"/>
      <c r="X11" s="61"/>
      <c r="Y11" s="61"/>
      <c r="Z11" s="61"/>
      <c r="AA11" s="4"/>
    </row>
    <row r="12" spans="2:27" x14ac:dyDescent="0.2">
      <c r="B12" s="3"/>
      <c r="C12" s="52" t="s">
        <v>140</v>
      </c>
      <c r="F12" s="86"/>
      <c r="G12" s="42" t="s">
        <v>141</v>
      </c>
      <c r="H12" s="136">
        <v>161.89875000000004</v>
      </c>
      <c r="I12" s="137">
        <v>152.41799481517</v>
      </c>
      <c r="J12" s="137">
        <v>145.39509865882252</v>
      </c>
      <c r="K12" s="138">
        <v>145.11530837542165</v>
      </c>
      <c r="L12" s="28">
        <v>169.80952276019471</v>
      </c>
      <c r="M12" s="27">
        <v>161.10382608450882</v>
      </c>
      <c r="N12" s="27">
        <v>160.57414788170357</v>
      </c>
      <c r="O12" s="143">
        <v>156.10750327359295</v>
      </c>
      <c r="P12" s="27">
        <v>158.69300537524575</v>
      </c>
      <c r="Q12" s="27">
        <v>154.13525000004699</v>
      </c>
      <c r="R12" s="27">
        <v>149.57202583341333</v>
      </c>
      <c r="S12" s="27">
        <v>147.27169805197403</v>
      </c>
      <c r="T12" s="28">
        <v>145.50735303843499</v>
      </c>
      <c r="U12" s="27">
        <v>145.38488081805716</v>
      </c>
      <c r="V12" s="27">
        <v>145.23863971189516</v>
      </c>
      <c r="W12" s="143">
        <v>145.44952106690286</v>
      </c>
      <c r="X12" s="27">
        <v>145.1764768464235</v>
      </c>
      <c r="Y12" s="27">
        <v>145.60327806131397</v>
      </c>
      <c r="Z12" s="27">
        <v>145.30217090283801</v>
      </c>
      <c r="AA12" s="29">
        <v>144.37930769111108</v>
      </c>
    </row>
    <row r="13" spans="2:27" x14ac:dyDescent="0.2">
      <c r="B13" s="3"/>
      <c r="C13" s="52" t="s">
        <v>43</v>
      </c>
      <c r="F13" s="86"/>
      <c r="G13" s="42" t="s">
        <v>14</v>
      </c>
      <c r="H13" s="136">
        <v>5.8408516463158202</v>
      </c>
      <c r="I13" s="137">
        <v>5.4987076308546001</v>
      </c>
      <c r="J13" s="137">
        <v>5.264814624011513</v>
      </c>
      <c r="K13" s="138">
        <v>5.2750600222017106</v>
      </c>
      <c r="L13" s="163">
        <v>6.1242768938998475</v>
      </c>
      <c r="M13" s="137">
        <v>5.8111843817528186</v>
      </c>
      <c r="N13" s="137">
        <v>5.8056496263663231</v>
      </c>
      <c r="O13" s="138">
        <v>5.6222956832442881</v>
      </c>
      <c r="P13" s="137">
        <v>5.7157407217415228</v>
      </c>
      <c r="Q13" s="137">
        <v>5.5563008584019826</v>
      </c>
      <c r="R13" s="137">
        <v>5.3996113087108748</v>
      </c>
      <c r="S13" s="137">
        <v>5.3231776345640185</v>
      </c>
      <c r="T13" s="163">
        <v>5.263017279438114</v>
      </c>
      <c r="U13" s="137">
        <v>5.2624648970163639</v>
      </c>
      <c r="V13" s="137">
        <v>5.2610857761386489</v>
      </c>
      <c r="W13" s="138">
        <v>5.2726905434529234</v>
      </c>
      <c r="X13" s="137">
        <v>5.2685878749366237</v>
      </c>
      <c r="Y13" s="137">
        <v>5.2898957797746275</v>
      </c>
      <c r="Z13" s="137">
        <v>5.2847695479146672</v>
      </c>
      <c r="AA13" s="144">
        <v>5.2569868861809237</v>
      </c>
    </row>
    <row r="14" spans="2:27" ht="4.3499999999999996" customHeight="1" x14ac:dyDescent="0.2">
      <c r="B14" s="3"/>
      <c r="F14" s="86"/>
      <c r="G14" s="42"/>
      <c r="H14" s="146"/>
      <c r="I14" s="61"/>
      <c r="J14" s="61"/>
      <c r="K14" s="86"/>
      <c r="L14" s="162"/>
      <c r="M14" s="61"/>
      <c r="N14" s="61"/>
      <c r="O14" s="86"/>
      <c r="P14" s="61"/>
      <c r="Q14" s="61"/>
      <c r="R14" s="61"/>
      <c r="S14" s="61"/>
      <c r="T14" s="162"/>
      <c r="U14" s="61"/>
      <c r="V14" s="61"/>
      <c r="W14" s="86"/>
      <c r="X14" s="61"/>
      <c r="Y14" s="61"/>
      <c r="Z14" s="61"/>
      <c r="AA14" s="4"/>
    </row>
    <row r="15" spans="2:27" x14ac:dyDescent="0.2">
      <c r="B15" s="8" t="s">
        <v>142</v>
      </c>
      <c r="F15" s="86"/>
      <c r="G15" s="42"/>
      <c r="H15" s="146"/>
      <c r="I15" s="61"/>
      <c r="J15" s="61"/>
      <c r="K15" s="86"/>
      <c r="L15" s="162"/>
      <c r="M15" s="61"/>
      <c r="N15" s="61"/>
      <c r="O15" s="86"/>
      <c r="P15" s="61"/>
      <c r="Q15" s="61"/>
      <c r="R15" s="61"/>
      <c r="S15" s="61"/>
      <c r="T15" s="162"/>
      <c r="U15" s="61"/>
      <c r="V15" s="61"/>
      <c r="W15" s="86"/>
      <c r="X15" s="61"/>
      <c r="Y15" s="61"/>
      <c r="Z15" s="61"/>
      <c r="AA15" s="4"/>
    </row>
    <row r="16" spans="2:27" x14ac:dyDescent="0.2">
      <c r="B16" s="3"/>
      <c r="C16" s="52" t="s">
        <v>143</v>
      </c>
      <c r="F16" s="86"/>
      <c r="G16" s="42" t="s">
        <v>16</v>
      </c>
      <c r="H16" s="164">
        <v>24412.900898855496</v>
      </c>
      <c r="I16" s="204">
        <v>26161.834060904523</v>
      </c>
      <c r="J16" s="204">
        <v>27536.906298015769</v>
      </c>
      <c r="K16" s="205">
        <v>28949.196335475954</v>
      </c>
      <c r="L16" s="206">
        <v>5904.9950717750799</v>
      </c>
      <c r="M16" s="204">
        <v>6032.4176250330802</v>
      </c>
      <c r="N16" s="204">
        <v>6143.4350775543289</v>
      </c>
      <c r="O16" s="205">
        <v>6332.0887313030698</v>
      </c>
      <c r="P16" s="204">
        <v>6425.5554405471457</v>
      </c>
      <c r="Q16" s="204">
        <v>6512.1903477703127</v>
      </c>
      <c r="R16" s="204">
        <v>6564.766417998414</v>
      </c>
      <c r="S16" s="204">
        <v>6658.9975336561547</v>
      </c>
      <c r="T16" s="206">
        <v>6741.5104873712917</v>
      </c>
      <c r="U16" s="204">
        <v>6835.9261451659477</v>
      </c>
      <c r="V16" s="204">
        <v>6930.4798951101347</v>
      </c>
      <c r="W16" s="205">
        <v>7028.6983462052867</v>
      </c>
      <c r="X16" s="204">
        <v>7106.4547723066853</v>
      </c>
      <c r="Y16" s="204">
        <v>7200.7967913740067</v>
      </c>
      <c r="Z16" s="204">
        <v>7280.8056546133312</v>
      </c>
      <c r="AA16" s="207">
        <v>7361.2816744473548</v>
      </c>
    </row>
    <row r="17" spans="1:117" s="167" customFormat="1" ht="18" x14ac:dyDescent="0.25">
      <c r="A17" s="50"/>
      <c r="B17" s="251"/>
      <c r="C17" s="11" t="s">
        <v>144</v>
      </c>
      <c r="D17" s="11"/>
      <c r="E17" s="11"/>
      <c r="F17" s="24"/>
      <c r="G17" s="42" t="s">
        <v>16</v>
      </c>
      <c r="H17" s="208">
        <v>1550.3672999999999</v>
      </c>
      <c r="I17" s="209">
        <v>1661.8151</v>
      </c>
      <c r="J17" s="209">
        <v>1749.1605</v>
      </c>
      <c r="K17" s="210">
        <v>1838.87</v>
      </c>
      <c r="L17" s="211">
        <v>1500.9243220999999</v>
      </c>
      <c r="M17" s="211">
        <v>1530.2034093</v>
      </c>
      <c r="N17" s="211">
        <v>1561.4818332</v>
      </c>
      <c r="O17" s="205">
        <v>1608.8720029999999</v>
      </c>
      <c r="P17" s="204">
        <v>1632.6202443</v>
      </c>
      <c r="Q17" s="204">
        <v>1654.6326454</v>
      </c>
      <c r="R17" s="204">
        <v>1667.991297</v>
      </c>
      <c r="S17" s="205">
        <v>1691.9337605999999</v>
      </c>
      <c r="T17" s="211">
        <v>1712.898846</v>
      </c>
      <c r="U17" s="211">
        <v>1736.8881985</v>
      </c>
      <c r="V17" s="211">
        <v>1760.9126377</v>
      </c>
      <c r="W17" s="205">
        <v>1785.8682128999999</v>
      </c>
      <c r="X17" s="211">
        <v>1805.6247486</v>
      </c>
      <c r="Y17" s="211">
        <v>1829.5953907000001</v>
      </c>
      <c r="Z17" s="211">
        <v>1849.9242309000001</v>
      </c>
      <c r="AA17" s="207">
        <v>1870.3717674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</row>
    <row r="18" spans="1:117" x14ac:dyDescent="0.2">
      <c r="B18" s="3"/>
      <c r="D18" s="174" t="s">
        <v>145</v>
      </c>
      <c r="F18" s="86"/>
      <c r="G18" s="42" t="s">
        <v>16</v>
      </c>
      <c r="H18" s="208">
        <v>1536.7329</v>
      </c>
      <c r="I18" s="212">
        <v>1653.6246000000001</v>
      </c>
      <c r="J18" s="212">
        <v>1743.8788999999999</v>
      </c>
      <c r="K18" s="213">
        <v>1837.2484999999999</v>
      </c>
      <c r="L18" s="270"/>
      <c r="M18" s="271"/>
      <c r="N18" s="271"/>
      <c r="O18" s="272"/>
      <c r="P18" s="273"/>
      <c r="Q18" s="273"/>
      <c r="R18" s="273"/>
      <c r="S18" s="273"/>
      <c r="T18" s="270"/>
      <c r="U18" s="271"/>
      <c r="V18" s="271"/>
      <c r="W18" s="272"/>
      <c r="X18" s="271"/>
      <c r="Y18" s="271"/>
      <c r="Z18" s="271"/>
      <c r="AA18" s="274"/>
    </row>
    <row r="19" spans="1:117" ht="18" x14ac:dyDescent="0.25">
      <c r="B19" s="3"/>
      <c r="D19" s="174" t="s">
        <v>146</v>
      </c>
      <c r="F19" s="86"/>
      <c r="G19" s="42" t="s">
        <v>16</v>
      </c>
      <c r="H19" s="208">
        <v>1594.4174</v>
      </c>
      <c r="I19" s="212">
        <v>1684.6931999999999</v>
      </c>
      <c r="J19" s="212">
        <v>1762.7182</v>
      </c>
      <c r="K19" s="213">
        <v>1840.7211</v>
      </c>
      <c r="L19" s="270"/>
      <c r="M19" s="271"/>
      <c r="N19" s="271"/>
      <c r="O19" s="272"/>
      <c r="P19" s="273"/>
      <c r="Q19" s="273"/>
      <c r="R19" s="273"/>
      <c r="S19" s="273"/>
      <c r="T19" s="270"/>
      <c r="U19" s="271"/>
      <c r="V19" s="271"/>
      <c r="W19" s="272"/>
      <c r="X19" s="271"/>
      <c r="Y19" s="271"/>
      <c r="Z19" s="271"/>
      <c r="AA19" s="274"/>
    </row>
    <row r="20" spans="1:117" x14ac:dyDescent="0.2">
      <c r="B20" s="3"/>
      <c r="C20" s="52" t="s">
        <v>147</v>
      </c>
      <c r="F20" s="86"/>
      <c r="G20" s="42" t="s">
        <v>16</v>
      </c>
      <c r="H20" s="214">
        <v>1021.5452064352785</v>
      </c>
      <c r="I20" s="215">
        <v>1065.4105589963665</v>
      </c>
      <c r="J20" s="215">
        <v>1081.781235380696</v>
      </c>
      <c r="K20" s="216">
        <v>1096.5121515812075</v>
      </c>
      <c r="L20" s="270"/>
      <c r="M20" s="271"/>
      <c r="N20" s="271"/>
      <c r="O20" s="272"/>
      <c r="P20" s="273"/>
      <c r="Q20" s="273"/>
      <c r="R20" s="273"/>
      <c r="S20" s="273"/>
      <c r="T20" s="270"/>
      <c r="U20" s="271"/>
      <c r="V20" s="271"/>
      <c r="W20" s="272"/>
      <c r="X20" s="271"/>
      <c r="Y20" s="271"/>
      <c r="Z20" s="271"/>
      <c r="AA20" s="274"/>
    </row>
    <row r="21" spans="1:117" ht="18" x14ac:dyDescent="0.25">
      <c r="B21" s="3"/>
      <c r="C21" s="52" t="s">
        <v>148</v>
      </c>
      <c r="F21" s="86"/>
      <c r="G21" s="42" t="s">
        <v>149</v>
      </c>
      <c r="H21" s="131">
        <v>38405.734044011879</v>
      </c>
      <c r="I21" s="128">
        <v>39162.916427446056</v>
      </c>
      <c r="J21" s="128">
        <v>40251.699474889028</v>
      </c>
      <c r="K21" s="129">
        <v>41058.592446585797</v>
      </c>
      <c r="L21" s="165">
        <v>9559.0853585712084</v>
      </c>
      <c r="M21" s="128">
        <v>9597.0739813116979</v>
      </c>
      <c r="N21" s="128">
        <v>9614.4857462848868</v>
      </c>
      <c r="O21" s="129">
        <v>9634.9780117073333</v>
      </c>
      <c r="P21" s="128">
        <v>9686.6092607196588</v>
      </c>
      <c r="Q21" s="128">
        <v>9773.2079185979801</v>
      </c>
      <c r="R21" s="128">
        <v>9815.0459437654827</v>
      </c>
      <c r="S21" s="128">
        <v>9887.7048489617155</v>
      </c>
      <c r="T21" s="165">
        <v>9965.6479633720082</v>
      </c>
      <c r="U21" s="128">
        <v>10027.146261482678</v>
      </c>
      <c r="V21" s="128">
        <v>10100.009285772538</v>
      </c>
      <c r="W21" s="129">
        <v>10158.696248929939</v>
      </c>
      <c r="X21" s="128">
        <v>10205.531763930516</v>
      </c>
      <c r="Y21" s="128">
        <v>10245.68057449914</v>
      </c>
      <c r="Z21" s="128">
        <v>10283.684940854251</v>
      </c>
      <c r="AA21" s="130">
        <v>10323.760949258425</v>
      </c>
    </row>
    <row r="22" spans="1:117" x14ac:dyDescent="0.2">
      <c r="B22" s="3"/>
      <c r="C22" s="52" t="s">
        <v>150</v>
      </c>
      <c r="F22" s="86"/>
      <c r="G22" s="42" t="s">
        <v>151</v>
      </c>
      <c r="H22" s="136">
        <v>41.727358426105482</v>
      </c>
      <c r="I22" s="137">
        <v>41.642981945819493</v>
      </c>
      <c r="J22" s="137">
        <v>41.57074932731016</v>
      </c>
      <c r="K22" s="138">
        <v>41.712568868923618</v>
      </c>
      <c r="L22" s="163">
        <v>41.930708384147927</v>
      </c>
      <c r="M22" s="137">
        <v>41.864820501664305</v>
      </c>
      <c r="N22" s="137">
        <v>41.46319463092884</v>
      </c>
      <c r="O22" s="138">
        <v>41.650710187680851</v>
      </c>
      <c r="P22" s="137">
        <v>41.756079804914329</v>
      </c>
      <c r="Q22" s="137">
        <v>41.63048887641289</v>
      </c>
      <c r="R22" s="137">
        <v>41.576239687599667</v>
      </c>
      <c r="S22" s="137">
        <v>41.609119414351099</v>
      </c>
      <c r="T22" s="163">
        <v>41.54979995913267</v>
      </c>
      <c r="U22" s="137">
        <v>41.584310128691527</v>
      </c>
      <c r="V22" s="137">
        <v>41.557867669185647</v>
      </c>
      <c r="W22" s="138">
        <v>41.591019552230804</v>
      </c>
      <c r="X22" s="137">
        <v>41.6030729319003</v>
      </c>
      <c r="Y22" s="137">
        <v>41.696124061519548</v>
      </c>
      <c r="Z22" s="137">
        <v>41.749315414696255</v>
      </c>
      <c r="AA22" s="144">
        <v>41.801763067578371</v>
      </c>
    </row>
    <row r="23" spans="1:117" ht="4.3499999999999996" customHeight="1" x14ac:dyDescent="0.2">
      <c r="B23" s="3"/>
      <c r="F23" s="86"/>
      <c r="G23" s="42"/>
      <c r="H23" s="146"/>
      <c r="I23" s="61"/>
      <c r="J23" s="61"/>
      <c r="K23" s="86"/>
      <c r="L23" s="162"/>
      <c r="M23" s="61"/>
      <c r="N23" s="61"/>
      <c r="O23" s="86"/>
      <c r="P23" s="61"/>
      <c r="Q23" s="61"/>
      <c r="R23" s="61"/>
      <c r="S23" s="61"/>
      <c r="T23" s="162"/>
      <c r="U23" s="61"/>
      <c r="V23" s="61"/>
      <c r="W23" s="86"/>
      <c r="X23" s="61"/>
      <c r="Y23" s="61"/>
      <c r="Z23" s="61"/>
      <c r="AA23" s="4"/>
    </row>
    <row r="24" spans="1:117" x14ac:dyDescent="0.2">
      <c r="B24" s="8" t="s">
        <v>152</v>
      </c>
      <c r="F24" s="86"/>
      <c r="G24" s="42"/>
      <c r="H24" s="146"/>
      <c r="I24" s="61"/>
      <c r="J24" s="61"/>
      <c r="K24" s="86"/>
      <c r="L24" s="162"/>
      <c r="M24" s="61"/>
      <c r="N24" s="61"/>
      <c r="O24" s="86"/>
      <c r="P24" s="61"/>
      <c r="Q24" s="61"/>
      <c r="R24" s="61"/>
      <c r="S24" s="61"/>
      <c r="T24" s="162"/>
      <c r="U24" s="61"/>
      <c r="V24" s="61"/>
      <c r="W24" s="86"/>
      <c r="X24" s="61"/>
      <c r="Y24" s="61"/>
      <c r="Z24" s="61"/>
      <c r="AA24" s="4"/>
    </row>
    <row r="25" spans="1:117" x14ac:dyDescent="0.2">
      <c r="B25" s="3"/>
      <c r="C25" s="52" t="s">
        <v>153</v>
      </c>
      <c r="F25" s="86"/>
      <c r="G25" s="42" t="s">
        <v>141</v>
      </c>
      <c r="H25" s="106">
        <v>3658.0265320922294</v>
      </c>
      <c r="I25" s="107">
        <v>3648.6670899765131</v>
      </c>
      <c r="J25" s="107">
        <v>3628.2837161213206</v>
      </c>
      <c r="K25" s="157">
        <v>3589.2839006985264</v>
      </c>
      <c r="L25" s="158">
        <v>3657.4948495308463</v>
      </c>
      <c r="M25" s="107">
        <v>3660.4172094056203</v>
      </c>
      <c r="N25" s="107">
        <v>3657.9492132707201</v>
      </c>
      <c r="O25" s="157">
        <v>3656.2448561617302</v>
      </c>
      <c r="P25" s="107">
        <v>3654.0739451132831</v>
      </c>
      <c r="Q25" s="107">
        <v>3651.3781969508473</v>
      </c>
      <c r="R25" s="107">
        <v>3646.9252143205968</v>
      </c>
      <c r="S25" s="107">
        <v>3642.2910035213267</v>
      </c>
      <c r="T25" s="158">
        <v>3638.1547753547661</v>
      </c>
      <c r="U25" s="107">
        <v>3633.8240824874165</v>
      </c>
      <c r="V25" s="107">
        <v>3625.6640046545599</v>
      </c>
      <c r="W25" s="157">
        <v>3615.4920019885412</v>
      </c>
      <c r="X25" s="107">
        <v>3605.1255346217326</v>
      </c>
      <c r="Y25" s="107">
        <v>3594.6422941057226</v>
      </c>
      <c r="Z25" s="107">
        <v>3584.0422804405239</v>
      </c>
      <c r="AA25" s="108">
        <v>3573.3254936261246</v>
      </c>
    </row>
    <row r="26" spans="1:117" x14ac:dyDescent="0.2">
      <c r="B26" s="3"/>
      <c r="C26" s="52" t="s">
        <v>154</v>
      </c>
      <c r="F26" s="86"/>
      <c r="G26" s="42" t="s">
        <v>141</v>
      </c>
      <c r="H26" s="106">
        <v>2771.8597500000005</v>
      </c>
      <c r="I26" s="107">
        <v>2771.7868034096355</v>
      </c>
      <c r="J26" s="107">
        <v>2761.6389253957518</v>
      </c>
      <c r="K26" s="157">
        <v>2750.9669435118512</v>
      </c>
      <c r="L26" s="158">
        <v>2772.7277146684096</v>
      </c>
      <c r="M26" s="107">
        <v>2772.306220232429</v>
      </c>
      <c r="N26" s="107">
        <v>2765.8256735380141</v>
      </c>
      <c r="O26" s="157">
        <v>2776.5793915611484</v>
      </c>
      <c r="P26" s="107">
        <v>2776.4206443376556</v>
      </c>
      <c r="Q26" s="107">
        <v>2774.0623470194337</v>
      </c>
      <c r="R26" s="107">
        <v>2770.0517182064118</v>
      </c>
      <c r="S26" s="107">
        <v>2766.6125040750389</v>
      </c>
      <c r="T26" s="158">
        <v>2764.7135723249899</v>
      </c>
      <c r="U26" s="107">
        <v>2762.6764959607685</v>
      </c>
      <c r="V26" s="107">
        <v>2760.6210180152666</v>
      </c>
      <c r="W26" s="157">
        <v>2758.5446152819814</v>
      </c>
      <c r="X26" s="107">
        <v>2755.5102105641508</v>
      </c>
      <c r="Y26" s="107">
        <v>2752.4791436915098</v>
      </c>
      <c r="Z26" s="107">
        <v>2749.4514109924285</v>
      </c>
      <c r="AA26" s="108">
        <v>2746.4270087993159</v>
      </c>
    </row>
    <row r="27" spans="1:117" ht="18" x14ac:dyDescent="0.25">
      <c r="B27" s="3"/>
      <c r="C27" s="52" t="s">
        <v>155</v>
      </c>
      <c r="F27" s="86"/>
      <c r="G27" s="42" t="s">
        <v>14</v>
      </c>
      <c r="H27" s="136">
        <v>75.774757307330248</v>
      </c>
      <c r="I27" s="137">
        <v>75.967094459068747</v>
      </c>
      <c r="J27" s="137">
        <v>76.114477678708298</v>
      </c>
      <c r="K27" s="138">
        <v>76.64441809827656</v>
      </c>
      <c r="L27" s="163">
        <v>75.809476943599037</v>
      </c>
      <c r="M27" s="137">
        <v>75.737438156198536</v>
      </c>
      <c r="N27" s="137">
        <v>75.611374359814519</v>
      </c>
      <c r="O27" s="138">
        <v>75.940739769708927</v>
      </c>
      <c r="P27" s="137">
        <v>75.981512307671181</v>
      </c>
      <c r="Q27" s="137">
        <v>75.973021620602537</v>
      </c>
      <c r="R27" s="137">
        <v>75.955813607832866</v>
      </c>
      <c r="S27" s="137">
        <v>75.958030300168446</v>
      </c>
      <c r="T27" s="163">
        <v>75.992192279818411</v>
      </c>
      <c r="U27" s="137">
        <v>76.026698960882754</v>
      </c>
      <c r="V27" s="137">
        <v>76.141115516253905</v>
      </c>
      <c r="W27" s="138">
        <v>76.297903957878106</v>
      </c>
      <c r="X27" s="137">
        <v>76.433127892542927</v>
      </c>
      <c r="Y27" s="137">
        <v>76.571711967136721</v>
      </c>
      <c r="Z27" s="137">
        <v>76.713699110002864</v>
      </c>
      <c r="AA27" s="144">
        <v>76.859133423423671</v>
      </c>
    </row>
    <row r="28" spans="1:117" ht="18.75" thickBot="1" x14ac:dyDescent="0.3">
      <c r="B28" s="57"/>
      <c r="C28" s="88" t="s">
        <v>156</v>
      </c>
      <c r="D28" s="88"/>
      <c r="E28" s="88"/>
      <c r="F28" s="89"/>
      <c r="G28" s="90" t="s">
        <v>14</v>
      </c>
      <c r="H28" s="149">
        <v>6.2275713964867014</v>
      </c>
      <c r="I28" s="150">
        <v>6.1302838923052256</v>
      </c>
      <c r="J28" s="150">
        <v>6.08629809468869</v>
      </c>
      <c r="K28" s="151">
        <v>6.0590398798251375</v>
      </c>
      <c r="L28" s="168">
        <v>6.2833573340500344</v>
      </c>
      <c r="M28" s="150">
        <v>6.241353013921028</v>
      </c>
      <c r="N28" s="150">
        <v>6.2069094714152433</v>
      </c>
      <c r="O28" s="151">
        <v>6.1786657665605</v>
      </c>
      <c r="P28" s="150">
        <v>6.1555059285796094</v>
      </c>
      <c r="Q28" s="150">
        <v>6.1365148614352796</v>
      </c>
      <c r="R28" s="150">
        <v>6.1209421863769302</v>
      </c>
      <c r="S28" s="150">
        <v>6.1081725928290833</v>
      </c>
      <c r="T28" s="168">
        <v>6.0977015261198479</v>
      </c>
      <c r="U28" s="150">
        <v>6.0891152514182751</v>
      </c>
      <c r="V28" s="150">
        <v>6.0820745061629866</v>
      </c>
      <c r="W28" s="151">
        <v>6.0763010950536493</v>
      </c>
      <c r="X28" s="150">
        <v>6.0686709855482839</v>
      </c>
      <c r="Y28" s="150">
        <v>6.0618038869934558</v>
      </c>
      <c r="Z28" s="150">
        <v>6.0556234982941106</v>
      </c>
      <c r="AA28" s="169">
        <v>6.0500611484646996</v>
      </c>
    </row>
    <row r="29" spans="1:117" ht="15" thickBot="1" x14ac:dyDescent="0.25"/>
    <row r="30" spans="1:117" ht="30" customHeight="1" x14ac:dyDescent="0.2">
      <c r="B30" s="65" t="str">
        <f>""&amp;Summary!$H$3&amp;" - labour market [change over previous period]"</f>
        <v>Spring medium-term forecast (MTF-2024Q1)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</row>
    <row r="31" spans="1:117" x14ac:dyDescent="0.2">
      <c r="B31" s="306" t="s">
        <v>100</v>
      </c>
      <c r="C31" s="307"/>
      <c r="D31" s="307"/>
      <c r="E31" s="307"/>
      <c r="F31" s="308"/>
      <c r="G31" s="309" t="s">
        <v>19</v>
      </c>
      <c r="H31" s="111" t="str">
        <f t="shared" ref="H31:K31" si="0">H$3</f>
        <v>Actual</v>
      </c>
      <c r="I31" s="295">
        <f t="shared" si="0"/>
        <v>2024</v>
      </c>
      <c r="J31" s="295">
        <f t="shared" si="0"/>
        <v>2025</v>
      </c>
      <c r="K31" s="310">
        <f t="shared" si="0"/>
        <v>2026</v>
      </c>
      <c r="L31" s="291">
        <f>L$3</f>
        <v>2023</v>
      </c>
      <c r="M31" s="292"/>
      <c r="N31" s="292"/>
      <c r="O31" s="294"/>
      <c r="P31" s="291">
        <f>P$3</f>
        <v>2024</v>
      </c>
      <c r="Q31" s="292"/>
      <c r="R31" s="292"/>
      <c r="S31" s="294"/>
      <c r="T31" s="291">
        <f>T$3</f>
        <v>2025</v>
      </c>
      <c r="U31" s="292"/>
      <c r="V31" s="292"/>
      <c r="W31" s="294"/>
      <c r="X31" s="291">
        <f>X$3</f>
        <v>2026</v>
      </c>
      <c r="Y31" s="292"/>
      <c r="Z31" s="292"/>
      <c r="AA31" s="293"/>
    </row>
    <row r="32" spans="1:117" x14ac:dyDescent="0.2">
      <c r="B32" s="301"/>
      <c r="C32" s="302"/>
      <c r="D32" s="302"/>
      <c r="E32" s="302"/>
      <c r="F32" s="303"/>
      <c r="G32" s="305"/>
      <c r="H32" s="112">
        <f>$H$4</f>
        <v>2023</v>
      </c>
      <c r="I32" s="296"/>
      <c r="J32" s="296"/>
      <c r="K32" s="311"/>
      <c r="L32" s="115" t="s">
        <v>0</v>
      </c>
      <c r="M32" s="113" t="s">
        <v>1</v>
      </c>
      <c r="N32" s="113" t="s">
        <v>2</v>
      </c>
      <c r="O32" s="203" t="s">
        <v>3</v>
      </c>
      <c r="P32" s="115" t="s">
        <v>0</v>
      </c>
      <c r="Q32" s="113" t="s">
        <v>1</v>
      </c>
      <c r="R32" s="113" t="s">
        <v>2</v>
      </c>
      <c r="S32" s="203" t="s">
        <v>3</v>
      </c>
      <c r="T32" s="115" t="s">
        <v>0</v>
      </c>
      <c r="U32" s="113" t="s">
        <v>1</v>
      </c>
      <c r="V32" s="113" t="s">
        <v>2</v>
      </c>
      <c r="W32" s="203" t="s">
        <v>3</v>
      </c>
      <c r="X32" s="113" t="s">
        <v>0</v>
      </c>
      <c r="Y32" s="113" t="s">
        <v>1</v>
      </c>
      <c r="Z32" s="113" t="s">
        <v>2</v>
      </c>
      <c r="AA32" s="170" t="s">
        <v>3</v>
      </c>
    </row>
    <row r="33" spans="2:27" ht="3.75" customHeight="1" x14ac:dyDescent="0.2">
      <c r="B33" s="8"/>
      <c r="C33" s="9"/>
      <c r="D33" s="9"/>
      <c r="E33" s="9"/>
      <c r="F33" s="117"/>
      <c r="G33" s="118"/>
      <c r="H33" s="75"/>
      <c r="I33" s="76"/>
      <c r="J33" s="202"/>
      <c r="K33" s="119"/>
      <c r="L33" s="156"/>
      <c r="M33" s="120"/>
      <c r="N33" s="120"/>
      <c r="O33" s="121"/>
      <c r="P33" s="120"/>
      <c r="Q33" s="120"/>
      <c r="R33" s="120"/>
      <c r="S33" s="120"/>
      <c r="T33" s="156"/>
      <c r="U33" s="120"/>
      <c r="V33" s="120"/>
      <c r="W33" s="121"/>
      <c r="X33" s="120"/>
      <c r="Y33" s="120"/>
      <c r="Z33" s="120"/>
      <c r="AA33" s="122"/>
    </row>
    <row r="34" spans="2:27" x14ac:dyDescent="0.2">
      <c r="B34" s="8" t="s">
        <v>136</v>
      </c>
      <c r="C34" s="249"/>
      <c r="D34" s="249"/>
      <c r="E34" s="249"/>
      <c r="F34" s="73"/>
      <c r="G34" s="74"/>
      <c r="H34" s="75"/>
      <c r="I34" s="76"/>
      <c r="J34" s="202"/>
      <c r="K34" s="119"/>
      <c r="L34" s="156"/>
      <c r="M34" s="120"/>
      <c r="N34" s="120"/>
      <c r="O34" s="121"/>
      <c r="P34" s="120"/>
      <c r="Q34" s="120"/>
      <c r="R34" s="120"/>
      <c r="S34" s="120"/>
      <c r="T34" s="156"/>
      <c r="U34" s="120"/>
      <c r="V34" s="120"/>
      <c r="W34" s="121"/>
      <c r="X34" s="120"/>
      <c r="Y34" s="120"/>
      <c r="Z34" s="120"/>
      <c r="AA34" s="122"/>
    </row>
    <row r="35" spans="2:27" x14ac:dyDescent="0.2">
      <c r="B35" s="8"/>
      <c r="C35" s="248" t="s">
        <v>37</v>
      </c>
      <c r="D35" s="249"/>
      <c r="E35" s="249"/>
      <c r="F35" s="73"/>
      <c r="G35" s="42" t="s">
        <v>157</v>
      </c>
      <c r="H35" s="26">
        <v>0.27852987148673947</v>
      </c>
      <c r="I35" s="27">
        <v>0.28913490513140516</v>
      </c>
      <c r="J35" s="27">
        <v>0.3727400412882389</v>
      </c>
      <c r="K35" s="143">
        <v>1.1324490677935728E-2</v>
      </c>
      <c r="L35" s="163">
        <v>-9.7227655720416806E-2</v>
      </c>
      <c r="M35" s="137">
        <v>5.9067960238536443E-2</v>
      </c>
      <c r="N35" s="137">
        <v>8.7645229213634934E-2</v>
      </c>
      <c r="O35" s="138">
        <v>0.13435107731409346</v>
      </c>
      <c r="P35" s="137">
        <v>-5.3105856514989114E-2</v>
      </c>
      <c r="Q35" s="137">
        <v>0.15683327417768567</v>
      </c>
      <c r="R35" s="137">
        <v>9.2209662384107105E-2</v>
      </c>
      <c r="S35" s="137">
        <v>7.5797594811803037E-2</v>
      </c>
      <c r="T35" s="163">
        <v>0.12391481214591238</v>
      </c>
      <c r="U35" s="137">
        <v>8.9006033995701728E-2</v>
      </c>
      <c r="V35" s="137">
        <v>6.4681776221917175E-2</v>
      </c>
      <c r="W35" s="138">
        <v>2.846245955576876E-2</v>
      </c>
      <c r="X35" s="137">
        <v>-6.3011253446205728E-3</v>
      </c>
      <c r="Y35" s="137">
        <v>-4.9782206187074962E-2</v>
      </c>
      <c r="Z35" s="137">
        <v>-3.2774774410029295E-2</v>
      </c>
      <c r="AA35" s="144">
        <v>-1.8148368477909571E-2</v>
      </c>
    </row>
    <row r="36" spans="2:27" ht="4.3499999999999996" customHeight="1" x14ac:dyDescent="0.2">
      <c r="B36" s="3"/>
      <c r="D36" s="174"/>
      <c r="F36" s="86"/>
      <c r="G36" s="42"/>
      <c r="H36" s="146"/>
      <c r="I36" s="61"/>
      <c r="J36" s="61"/>
      <c r="K36" s="86"/>
      <c r="L36" s="162"/>
      <c r="M36" s="61"/>
      <c r="N36" s="61"/>
      <c r="O36" s="86"/>
      <c r="P36" s="61"/>
      <c r="Q36" s="61"/>
      <c r="R36" s="61"/>
      <c r="S36" s="61"/>
      <c r="T36" s="162"/>
      <c r="U36" s="61"/>
      <c r="V36" s="61"/>
      <c r="W36" s="86"/>
      <c r="X36" s="61"/>
      <c r="Y36" s="61"/>
      <c r="Z36" s="61"/>
      <c r="AA36" s="4"/>
    </row>
    <row r="37" spans="2:27" x14ac:dyDescent="0.2">
      <c r="B37" s="3"/>
      <c r="D37" s="174" t="s">
        <v>138</v>
      </c>
      <c r="F37" s="86"/>
      <c r="G37" s="42" t="s">
        <v>157</v>
      </c>
      <c r="H37" s="136">
        <v>0.1134449600730818</v>
      </c>
      <c r="I37" s="137">
        <v>5.6935506501389455E-2</v>
      </c>
      <c r="J37" s="137">
        <v>0.35020727631172122</v>
      </c>
      <c r="K37" s="138">
        <v>1.1324490677893095E-2</v>
      </c>
      <c r="L37" s="195"/>
      <c r="M37" s="193"/>
      <c r="N37" s="193"/>
      <c r="O37" s="194"/>
      <c r="P37" s="193"/>
      <c r="Q37" s="193"/>
      <c r="R37" s="193"/>
      <c r="S37" s="193"/>
      <c r="T37" s="195"/>
      <c r="U37" s="193"/>
      <c r="V37" s="193"/>
      <c r="W37" s="194"/>
      <c r="X37" s="193"/>
      <c r="Y37" s="193"/>
      <c r="Z37" s="193"/>
      <c r="AA37" s="196"/>
    </row>
    <row r="38" spans="2:27" x14ac:dyDescent="0.2">
      <c r="B38" s="3"/>
      <c r="D38" s="174" t="s">
        <v>139</v>
      </c>
      <c r="F38" s="86"/>
      <c r="G38" s="42" t="s">
        <v>157</v>
      </c>
      <c r="H38" s="136">
        <v>1.2853677189913668</v>
      </c>
      <c r="I38" s="137">
        <v>1.6889121812292842</v>
      </c>
      <c r="J38" s="137">
        <v>0.50639526313527483</v>
      </c>
      <c r="K38" s="138">
        <v>1.1324490677907306E-2</v>
      </c>
      <c r="L38" s="195"/>
      <c r="M38" s="193"/>
      <c r="N38" s="193"/>
      <c r="O38" s="194"/>
      <c r="P38" s="193"/>
      <c r="Q38" s="193"/>
      <c r="R38" s="193"/>
      <c r="S38" s="193"/>
      <c r="T38" s="195"/>
      <c r="U38" s="193"/>
      <c r="V38" s="193"/>
      <c r="W38" s="194"/>
      <c r="X38" s="193"/>
      <c r="Y38" s="193"/>
      <c r="Z38" s="193"/>
      <c r="AA38" s="196"/>
    </row>
    <row r="39" spans="2:27" ht="4.3499999999999996" customHeight="1" x14ac:dyDescent="0.2">
      <c r="B39" s="3"/>
      <c r="F39" s="86"/>
      <c r="G39" s="42"/>
      <c r="H39" s="146"/>
      <c r="I39" s="61"/>
      <c r="J39" s="61"/>
      <c r="K39" s="86"/>
      <c r="L39" s="162"/>
      <c r="M39" s="61"/>
      <c r="N39" s="61"/>
      <c r="O39" s="86"/>
      <c r="P39" s="61"/>
      <c r="Q39" s="61"/>
      <c r="R39" s="61"/>
      <c r="S39" s="61"/>
      <c r="T39" s="162"/>
      <c r="U39" s="61"/>
      <c r="V39" s="61"/>
      <c r="W39" s="86"/>
      <c r="X39" s="61"/>
      <c r="Y39" s="61"/>
      <c r="Z39" s="61"/>
      <c r="AA39" s="4"/>
    </row>
    <row r="40" spans="2:27" x14ac:dyDescent="0.2">
      <c r="B40" s="3"/>
      <c r="C40" s="52" t="s">
        <v>140</v>
      </c>
      <c r="F40" s="86"/>
      <c r="G40" s="42" t="s">
        <v>157</v>
      </c>
      <c r="H40" s="136">
        <v>-4.9917842786302913</v>
      </c>
      <c r="I40" s="137">
        <v>-5.8559780015781513</v>
      </c>
      <c r="J40" s="137">
        <v>-4.6076555231315126</v>
      </c>
      <c r="K40" s="138">
        <v>-0.19243446717376855</v>
      </c>
      <c r="L40" s="163">
        <v>1.1692862448191761</v>
      </c>
      <c r="M40" s="137">
        <v>-5.1267423252700013</v>
      </c>
      <c r="N40" s="137">
        <v>-0.32878064765972681</v>
      </c>
      <c r="O40" s="138">
        <v>-2.7816710641374414</v>
      </c>
      <c r="P40" s="137">
        <v>1.6562317937539888</v>
      </c>
      <c r="Q40" s="137">
        <v>-2.8720581379257908</v>
      </c>
      <c r="R40" s="137">
        <v>-2.960532497681271</v>
      </c>
      <c r="S40" s="137">
        <v>-1.5379398444474646</v>
      </c>
      <c r="T40" s="163">
        <v>-1.198020418639004</v>
      </c>
      <c r="U40" s="137">
        <v>-8.4169093740229073E-2</v>
      </c>
      <c r="V40" s="137">
        <v>-0.10058893699201121</v>
      </c>
      <c r="W40" s="138">
        <v>0.14519645421219707</v>
      </c>
      <c r="X40" s="137">
        <v>-0.18772438608016273</v>
      </c>
      <c r="Y40" s="137">
        <v>0.29398785819965667</v>
      </c>
      <c r="Z40" s="137">
        <v>-0.20679971116391016</v>
      </c>
      <c r="AA40" s="144">
        <v>-0.63513380838890043</v>
      </c>
    </row>
    <row r="41" spans="2:27" x14ac:dyDescent="0.2">
      <c r="B41" s="3"/>
      <c r="C41" s="52" t="s">
        <v>43</v>
      </c>
      <c r="F41" s="86"/>
      <c r="G41" s="42" t="s">
        <v>158</v>
      </c>
      <c r="H41" s="136">
        <v>-0.30129372138691796</v>
      </c>
      <c r="I41" s="137">
        <v>-0.34214401546122031</v>
      </c>
      <c r="J41" s="137">
        <v>-0.23389300684308681</v>
      </c>
      <c r="K41" s="138">
        <v>1.0245398190197874E-2</v>
      </c>
      <c r="L41" s="163">
        <v>6.7423395444791284E-2</v>
      </c>
      <c r="M41" s="137">
        <v>-0.31309251214702916</v>
      </c>
      <c r="N41" s="137">
        <v>-5.5347553864958099E-3</v>
      </c>
      <c r="O41" s="138">
        <v>-0.18335394312203462</v>
      </c>
      <c r="P41" s="137">
        <v>9.3445038497234206E-2</v>
      </c>
      <c r="Q41" s="137">
        <v>-0.15943986333953955</v>
      </c>
      <c r="R41" s="137">
        <v>-0.15668954969110804</v>
      </c>
      <c r="S41" s="137">
        <v>-7.6433674146856451E-2</v>
      </c>
      <c r="T41" s="163">
        <v>-6.0160355125904452E-2</v>
      </c>
      <c r="U41" s="137">
        <v>-5.5238242175001395E-4</v>
      </c>
      <c r="V41" s="137">
        <v>-1.3791208777154396E-3</v>
      </c>
      <c r="W41" s="138">
        <v>1.1604767314275094E-2</v>
      </c>
      <c r="X41" s="137">
        <v>-4.1026685162995347E-3</v>
      </c>
      <c r="Y41" s="137">
        <v>2.1307904838003405E-2</v>
      </c>
      <c r="Z41" s="137">
        <v>-5.1262318599601397E-3</v>
      </c>
      <c r="AA41" s="144">
        <v>-2.7782661733743302E-2</v>
      </c>
    </row>
    <row r="42" spans="2:27" ht="4.3499999999999996" customHeight="1" x14ac:dyDescent="0.2">
      <c r="B42" s="3"/>
      <c r="F42" s="86"/>
      <c r="G42" s="42"/>
      <c r="H42" s="146"/>
      <c r="I42" s="61"/>
      <c r="J42" s="61"/>
      <c r="K42" s="86"/>
      <c r="L42" s="162"/>
      <c r="M42" s="61"/>
      <c r="N42" s="61"/>
      <c r="O42" s="86"/>
      <c r="P42" s="61"/>
      <c r="Q42" s="61"/>
      <c r="R42" s="61"/>
      <c r="S42" s="61"/>
      <c r="T42" s="162"/>
      <c r="U42" s="61"/>
      <c r="V42" s="61"/>
      <c r="W42" s="86"/>
      <c r="X42" s="61"/>
      <c r="Y42" s="61"/>
      <c r="Z42" s="61"/>
      <c r="AA42" s="4"/>
    </row>
    <row r="43" spans="2:27" x14ac:dyDescent="0.2">
      <c r="B43" s="8" t="s">
        <v>142</v>
      </c>
      <c r="F43" s="86"/>
      <c r="G43" s="42"/>
      <c r="H43" s="146"/>
      <c r="I43" s="61"/>
      <c r="J43" s="61"/>
      <c r="K43" s="86"/>
      <c r="L43" s="162"/>
      <c r="M43" s="61"/>
      <c r="N43" s="61"/>
      <c r="O43" s="86"/>
      <c r="P43" s="61"/>
      <c r="Q43" s="61"/>
      <c r="R43" s="61"/>
      <c r="S43" s="61"/>
      <c r="T43" s="162"/>
      <c r="U43" s="61"/>
      <c r="V43" s="61"/>
      <c r="W43" s="86"/>
      <c r="X43" s="61"/>
      <c r="Y43" s="61"/>
      <c r="Z43" s="61"/>
      <c r="AA43" s="4"/>
    </row>
    <row r="44" spans="2:27" x14ac:dyDescent="0.2">
      <c r="B44" s="3"/>
      <c r="C44" s="52" t="s">
        <v>143</v>
      </c>
      <c r="F44" s="86"/>
      <c r="G44" s="42" t="s">
        <v>157</v>
      </c>
      <c r="H44" s="217">
        <v>9.0911681733047374</v>
      </c>
      <c r="I44" s="218">
        <v>7.1639710876433327</v>
      </c>
      <c r="J44" s="218">
        <v>5.2560238472199217</v>
      </c>
      <c r="K44" s="219">
        <v>5.1287171557174958</v>
      </c>
      <c r="L44" s="220">
        <v>3.3137658797653984</v>
      </c>
      <c r="M44" s="218">
        <v>2.1578773853184146</v>
      </c>
      <c r="N44" s="218">
        <v>1.8403475923243917</v>
      </c>
      <c r="O44" s="219">
        <v>3.0708170814404099</v>
      </c>
      <c r="P44" s="218">
        <v>1.476080219501938</v>
      </c>
      <c r="Q44" s="218">
        <v>1.348286666028514</v>
      </c>
      <c r="R44" s="218">
        <v>0.80734848676686966</v>
      </c>
      <c r="S44" s="218">
        <v>1.435406984160025</v>
      </c>
      <c r="T44" s="220">
        <v>1.2391197518559949</v>
      </c>
      <c r="U44" s="218">
        <v>1.4005119174927074</v>
      </c>
      <c r="V44" s="218">
        <v>1.3831885824432391</v>
      </c>
      <c r="W44" s="219">
        <v>1.4171955273176735</v>
      </c>
      <c r="X44" s="218">
        <v>1.1062706389068211</v>
      </c>
      <c r="Y44" s="218">
        <v>1.3275539223153174</v>
      </c>
      <c r="Z44" s="218">
        <v>1.1111112500101115</v>
      </c>
      <c r="AA44" s="221">
        <v>1.1053175108860529</v>
      </c>
    </row>
    <row r="45" spans="2:27" ht="18" x14ac:dyDescent="0.25">
      <c r="B45" s="3"/>
      <c r="C45" s="11" t="s">
        <v>144</v>
      </c>
      <c r="D45" s="11"/>
      <c r="E45" s="11"/>
      <c r="F45" s="24"/>
      <c r="G45" s="25" t="s">
        <v>157</v>
      </c>
      <c r="H45" s="222">
        <v>9.1104691899999999</v>
      </c>
      <c r="I45" s="223">
        <v>7.1869338799999998</v>
      </c>
      <c r="J45" s="223">
        <v>5.2562147499999998</v>
      </c>
      <c r="K45" s="224">
        <v>5.1303474500000004</v>
      </c>
      <c r="L45" s="220">
        <v>3.2771902000000002</v>
      </c>
      <c r="M45" s="225">
        <v>1.9507371</v>
      </c>
      <c r="N45" s="225">
        <v>2.0440697000000001</v>
      </c>
      <c r="O45" s="219">
        <v>3.0349485</v>
      </c>
      <c r="P45" s="218">
        <v>1.4760802</v>
      </c>
      <c r="Q45" s="218">
        <v>1.3482867000000001</v>
      </c>
      <c r="R45" s="218">
        <v>0.80734850000000002</v>
      </c>
      <c r="S45" s="218">
        <v>1.4354070000000001</v>
      </c>
      <c r="T45" s="220">
        <v>1.2391198000000001</v>
      </c>
      <c r="U45" s="225">
        <v>1.4005118999999999</v>
      </c>
      <c r="V45" s="225">
        <v>1.3831886</v>
      </c>
      <c r="W45" s="219">
        <v>1.4171955000000001</v>
      </c>
      <c r="X45" s="225">
        <v>1.1062706</v>
      </c>
      <c r="Y45" s="225">
        <v>1.3275539000000001</v>
      </c>
      <c r="Z45" s="225">
        <v>1.1111112999999999</v>
      </c>
      <c r="AA45" s="221">
        <v>1.1053175</v>
      </c>
    </row>
    <row r="46" spans="2:27" x14ac:dyDescent="0.2">
      <c r="B46" s="3"/>
      <c r="D46" s="174" t="s">
        <v>145</v>
      </c>
      <c r="F46" s="86"/>
      <c r="G46" s="42" t="s">
        <v>157</v>
      </c>
      <c r="H46" s="226">
        <v>8.7931811</v>
      </c>
      <c r="I46" s="227">
        <v>7.6065097000000002</v>
      </c>
      <c r="J46" s="227">
        <v>5.4579677000000002</v>
      </c>
      <c r="K46" s="228">
        <v>5.3541297999999999</v>
      </c>
      <c r="L46" s="195"/>
      <c r="M46" s="275"/>
      <c r="N46" s="275"/>
      <c r="O46" s="194"/>
      <c r="P46" s="193"/>
      <c r="Q46" s="193"/>
      <c r="R46" s="193"/>
      <c r="S46" s="193"/>
      <c r="T46" s="195"/>
      <c r="U46" s="275"/>
      <c r="V46" s="275"/>
      <c r="W46" s="194"/>
      <c r="X46" s="275"/>
      <c r="Y46" s="275"/>
      <c r="Z46" s="275"/>
      <c r="AA46" s="196"/>
    </row>
    <row r="47" spans="2:27" ht="18" x14ac:dyDescent="0.25">
      <c r="B47" s="3"/>
      <c r="D47" s="174" t="s">
        <v>159</v>
      </c>
      <c r="F47" s="86"/>
      <c r="G47" s="42" t="s">
        <v>157</v>
      </c>
      <c r="H47" s="226">
        <v>10.063888</v>
      </c>
      <c r="I47" s="227">
        <v>5.6619970000000004</v>
      </c>
      <c r="J47" s="227">
        <v>4.6314060000000001</v>
      </c>
      <c r="K47" s="228">
        <v>4.4251490000000002</v>
      </c>
      <c r="L47" s="195"/>
      <c r="M47" s="275"/>
      <c r="N47" s="275"/>
      <c r="O47" s="194"/>
      <c r="P47" s="193"/>
      <c r="Q47" s="193"/>
      <c r="R47" s="193"/>
      <c r="S47" s="193"/>
      <c r="T47" s="195"/>
      <c r="U47" s="275"/>
      <c r="V47" s="275"/>
      <c r="W47" s="194"/>
      <c r="X47" s="275"/>
      <c r="Y47" s="275"/>
      <c r="Z47" s="275"/>
      <c r="AA47" s="196"/>
    </row>
    <row r="48" spans="2:27" x14ac:dyDescent="0.2">
      <c r="B48" s="3"/>
      <c r="C48" s="52" t="s">
        <v>147</v>
      </c>
      <c r="F48" s="86"/>
      <c r="G48" s="42" t="s">
        <v>157</v>
      </c>
      <c r="H48" s="229">
        <v>-1.2511410999999999</v>
      </c>
      <c r="I48" s="230">
        <v>4.2940197149138299</v>
      </c>
      <c r="J48" s="230">
        <v>1.5365603659636093</v>
      </c>
      <c r="K48" s="231">
        <v>1.3617278354183497</v>
      </c>
      <c r="L48" s="195"/>
      <c r="M48" s="275"/>
      <c r="N48" s="275"/>
      <c r="O48" s="194"/>
      <c r="P48" s="193"/>
      <c r="Q48" s="193"/>
      <c r="R48" s="193"/>
      <c r="S48" s="193"/>
      <c r="T48" s="195"/>
      <c r="U48" s="275"/>
      <c r="V48" s="275"/>
      <c r="W48" s="194"/>
      <c r="X48" s="275"/>
      <c r="Y48" s="275"/>
      <c r="Z48" s="275"/>
      <c r="AA48" s="196"/>
    </row>
    <row r="49" spans="2:27" ht="18" x14ac:dyDescent="0.25">
      <c r="B49" s="3"/>
      <c r="C49" s="52" t="s">
        <v>148</v>
      </c>
      <c r="F49" s="86"/>
      <c r="G49" s="42" t="s">
        <v>157</v>
      </c>
      <c r="H49" s="136">
        <v>0.8687271169925026</v>
      </c>
      <c r="I49" s="137">
        <v>1.9715347259512583</v>
      </c>
      <c r="J49" s="137">
        <v>2.7801378108805324</v>
      </c>
      <c r="K49" s="138">
        <v>2.0046183943118905</v>
      </c>
      <c r="L49" s="163">
        <v>0.3189684255828098</v>
      </c>
      <c r="M49" s="137">
        <v>0.39740855234049377</v>
      </c>
      <c r="N49" s="137">
        <v>0.18142784985397498</v>
      </c>
      <c r="O49" s="138">
        <v>0.21313948518115922</v>
      </c>
      <c r="P49" s="137">
        <v>0.53587303416352938</v>
      </c>
      <c r="Q49" s="137">
        <v>0.89400383093276048</v>
      </c>
      <c r="R49" s="137">
        <v>0.42808897054042916</v>
      </c>
      <c r="S49" s="137">
        <v>0.74028084649349069</v>
      </c>
      <c r="T49" s="163">
        <v>0.78828318200130809</v>
      </c>
      <c r="U49" s="137">
        <v>0.61710285509484208</v>
      </c>
      <c r="V49" s="137">
        <v>0.7266576390707371</v>
      </c>
      <c r="W49" s="138">
        <v>0.5810585069468317</v>
      </c>
      <c r="X49" s="137">
        <v>0.4610386397320525</v>
      </c>
      <c r="Y49" s="137">
        <v>0.39340243602514136</v>
      </c>
      <c r="Z49" s="137">
        <v>0.37093061879853906</v>
      </c>
      <c r="AA49" s="144">
        <v>0.38970474722501081</v>
      </c>
    </row>
    <row r="50" spans="2:27" ht="4.3499999999999996" customHeight="1" x14ac:dyDescent="0.2">
      <c r="B50" s="3"/>
      <c r="F50" s="86"/>
      <c r="G50" s="42"/>
      <c r="H50" s="146"/>
      <c r="I50" s="61"/>
      <c r="J50" s="61"/>
      <c r="K50" s="86"/>
      <c r="L50" s="162"/>
      <c r="M50" s="61"/>
      <c r="N50" s="61"/>
      <c r="O50" s="86"/>
      <c r="P50" s="61"/>
      <c r="Q50" s="61"/>
      <c r="R50" s="61"/>
      <c r="S50" s="61"/>
      <c r="T50" s="162"/>
      <c r="U50" s="61"/>
      <c r="V50" s="61"/>
      <c r="W50" s="86"/>
      <c r="X50" s="61"/>
      <c r="Y50" s="61"/>
      <c r="Z50" s="61"/>
      <c r="AA50" s="4"/>
    </row>
    <row r="51" spans="2:27" x14ac:dyDescent="0.2">
      <c r="B51" s="8" t="s">
        <v>152</v>
      </c>
      <c r="F51" s="86"/>
      <c r="G51" s="42"/>
      <c r="H51" s="146"/>
      <c r="I51" s="61"/>
      <c r="J51" s="61"/>
      <c r="K51" s="86"/>
      <c r="L51" s="162"/>
      <c r="M51" s="61"/>
      <c r="N51" s="61"/>
      <c r="O51" s="86"/>
      <c r="P51" s="61"/>
      <c r="Q51" s="61"/>
      <c r="R51" s="61"/>
      <c r="S51" s="61"/>
      <c r="T51" s="162"/>
      <c r="U51" s="61"/>
      <c r="V51" s="61"/>
      <c r="W51" s="86"/>
      <c r="X51" s="61"/>
      <c r="Y51" s="61"/>
      <c r="Z51" s="61"/>
      <c r="AA51" s="4"/>
    </row>
    <row r="52" spans="2:27" x14ac:dyDescent="0.2">
      <c r="B52" s="3"/>
      <c r="C52" s="52" t="s">
        <v>160</v>
      </c>
      <c r="F52" s="86"/>
      <c r="G52" s="42" t="s">
        <v>157</v>
      </c>
      <c r="H52" s="136">
        <v>2.5207862851701179E-2</v>
      </c>
      <c r="I52" s="137">
        <v>-0.25586042183142865</v>
      </c>
      <c r="J52" s="137">
        <v>-0.55865260799454575</v>
      </c>
      <c r="K52" s="138">
        <v>-1.0748832912241397</v>
      </c>
      <c r="L52" s="163">
        <v>-5.3599513732208948E-2</v>
      </c>
      <c r="M52" s="137">
        <v>7.9900587560601366E-2</v>
      </c>
      <c r="N52" s="137">
        <v>-6.7423902623957588E-2</v>
      </c>
      <c r="O52" s="138">
        <v>-4.6593241448150025E-2</v>
      </c>
      <c r="P52" s="137">
        <v>-5.9375428447822287E-2</v>
      </c>
      <c r="Q52" s="137">
        <v>-7.3773771492525952E-2</v>
      </c>
      <c r="R52" s="137">
        <v>-0.12195347592229666</v>
      </c>
      <c r="S52" s="137">
        <v>-0.12707172554766544</v>
      </c>
      <c r="T52" s="163">
        <v>-0.1135611669293155</v>
      </c>
      <c r="U52" s="137">
        <v>-0.11903542138136913</v>
      </c>
      <c r="V52" s="137">
        <v>-0.22455896729240976</v>
      </c>
      <c r="W52" s="138">
        <v>-0.28055557969409506</v>
      </c>
      <c r="X52" s="137">
        <v>-0.28672355964573626</v>
      </c>
      <c r="Y52" s="137">
        <v>-0.29078711449392358</v>
      </c>
      <c r="Z52" s="137">
        <v>-0.2948836851605563</v>
      </c>
      <c r="AA52" s="144">
        <v>-0.29901396177397999</v>
      </c>
    </row>
    <row r="53" spans="2:27" ht="15" thickBot="1" x14ac:dyDescent="0.25">
      <c r="B53" s="57"/>
      <c r="C53" s="88" t="s">
        <v>154</v>
      </c>
      <c r="D53" s="88"/>
      <c r="E53" s="88"/>
      <c r="F53" s="89"/>
      <c r="G53" s="90" t="s">
        <v>157</v>
      </c>
      <c r="H53" s="149">
        <v>-8.906652532320436E-2</v>
      </c>
      <c r="I53" s="150">
        <v>-2.6316840296516375E-3</v>
      </c>
      <c r="J53" s="150">
        <v>-0.36611322347738451</v>
      </c>
      <c r="K53" s="151">
        <v>-0.38643653903346831</v>
      </c>
      <c r="L53" s="168">
        <v>5.5493235207549674E-2</v>
      </c>
      <c r="M53" s="150">
        <v>-1.5201436251771838E-2</v>
      </c>
      <c r="N53" s="150">
        <v>-0.23376013252503469</v>
      </c>
      <c r="O53" s="151">
        <v>0.38880679017555053</v>
      </c>
      <c r="P53" s="150">
        <v>-5.7173666265413203E-3</v>
      </c>
      <c r="Q53" s="150">
        <v>-8.4940202524109054E-2</v>
      </c>
      <c r="R53" s="150">
        <v>-0.14457601565196398</v>
      </c>
      <c r="S53" s="150">
        <v>-0.12415703680794365</v>
      </c>
      <c r="T53" s="168">
        <v>-6.8637431055194043E-2</v>
      </c>
      <c r="U53" s="150">
        <v>-7.3681280571449292E-2</v>
      </c>
      <c r="V53" s="150">
        <v>-7.4401687946718198E-2</v>
      </c>
      <c r="W53" s="151">
        <v>-7.5215059210762547E-2</v>
      </c>
      <c r="X53" s="150">
        <v>-0.11000020449263559</v>
      </c>
      <c r="Y53" s="150">
        <v>-0.11000020471780658</v>
      </c>
      <c r="Z53" s="150">
        <v>-0.11000020494326179</v>
      </c>
      <c r="AA53" s="169">
        <v>-0.11000020516895859</v>
      </c>
    </row>
    <row r="54" spans="2:27" ht="15" thickBot="1" x14ac:dyDescent="0.25"/>
    <row r="55" spans="2:27" ht="30" customHeight="1" x14ac:dyDescent="0.2">
      <c r="B55" s="65" t="str">
        <f>""&amp;Summary!$H$3&amp;" - labour market [change over the same period in the previous year]"</f>
        <v>Spring medium-term forecast (MTF-2024Q1)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171"/>
      <c r="Y55" s="171"/>
      <c r="Z55" s="171"/>
      <c r="AA55" s="172"/>
    </row>
    <row r="56" spans="2:27" x14ac:dyDescent="0.2">
      <c r="B56" s="306" t="s">
        <v>100</v>
      </c>
      <c r="C56" s="307"/>
      <c r="D56" s="307"/>
      <c r="E56" s="307"/>
      <c r="F56" s="308"/>
      <c r="G56" s="309" t="s">
        <v>19</v>
      </c>
      <c r="H56" s="111" t="str">
        <f t="shared" ref="H56:K56" si="1">H$3</f>
        <v>Actual</v>
      </c>
      <c r="I56" s="295">
        <f t="shared" si="1"/>
        <v>2024</v>
      </c>
      <c r="J56" s="295">
        <f t="shared" si="1"/>
        <v>2025</v>
      </c>
      <c r="K56" s="310">
        <f t="shared" si="1"/>
        <v>2026</v>
      </c>
      <c r="L56" s="291">
        <f>L$3</f>
        <v>2023</v>
      </c>
      <c r="M56" s="292"/>
      <c r="N56" s="292"/>
      <c r="O56" s="294"/>
      <c r="P56" s="291">
        <f>P$3</f>
        <v>2024</v>
      </c>
      <c r="Q56" s="292"/>
      <c r="R56" s="292"/>
      <c r="S56" s="294"/>
      <c r="T56" s="291">
        <f>T$3</f>
        <v>2025</v>
      </c>
      <c r="U56" s="292"/>
      <c r="V56" s="292"/>
      <c r="W56" s="294"/>
      <c r="X56" s="291">
        <f>X$3</f>
        <v>2026</v>
      </c>
      <c r="Y56" s="292"/>
      <c r="Z56" s="292"/>
      <c r="AA56" s="293"/>
    </row>
    <row r="57" spans="2:27" x14ac:dyDescent="0.2">
      <c r="B57" s="301"/>
      <c r="C57" s="302"/>
      <c r="D57" s="302"/>
      <c r="E57" s="302"/>
      <c r="F57" s="303"/>
      <c r="G57" s="305"/>
      <c r="H57" s="112">
        <f>$H$4</f>
        <v>2023</v>
      </c>
      <c r="I57" s="296"/>
      <c r="J57" s="296"/>
      <c r="K57" s="311"/>
      <c r="L57" s="115" t="s">
        <v>0</v>
      </c>
      <c r="M57" s="113" t="s">
        <v>1</v>
      </c>
      <c r="N57" s="113" t="s">
        <v>2</v>
      </c>
      <c r="O57" s="203" t="s">
        <v>3</v>
      </c>
      <c r="P57" s="115" t="s">
        <v>0</v>
      </c>
      <c r="Q57" s="113" t="s">
        <v>1</v>
      </c>
      <c r="R57" s="113" t="s">
        <v>2</v>
      </c>
      <c r="S57" s="203" t="s">
        <v>3</v>
      </c>
      <c r="T57" s="115" t="s">
        <v>0</v>
      </c>
      <c r="U57" s="113" t="s">
        <v>1</v>
      </c>
      <c r="V57" s="113" t="s">
        <v>2</v>
      </c>
      <c r="W57" s="203" t="s">
        <v>3</v>
      </c>
      <c r="X57" s="113" t="s">
        <v>0</v>
      </c>
      <c r="Y57" s="113" t="s">
        <v>1</v>
      </c>
      <c r="Z57" s="113" t="s">
        <v>2</v>
      </c>
      <c r="AA57" s="116" t="s">
        <v>3</v>
      </c>
    </row>
    <row r="58" spans="2:27" ht="4.3499999999999996" customHeight="1" x14ac:dyDescent="0.2">
      <c r="B58" s="3"/>
      <c r="C58" s="61"/>
      <c r="D58" s="61"/>
      <c r="E58" s="61"/>
      <c r="F58" s="86"/>
      <c r="G58" s="42"/>
      <c r="H58" s="146"/>
      <c r="I58" s="61"/>
      <c r="J58" s="61"/>
      <c r="K58" s="86"/>
      <c r="L58" s="162"/>
      <c r="M58" s="61"/>
      <c r="N58" s="61"/>
      <c r="O58" s="86"/>
      <c r="P58" s="61"/>
      <c r="Q58" s="61"/>
      <c r="R58" s="61"/>
      <c r="S58" s="61"/>
      <c r="T58" s="162"/>
      <c r="U58" s="61"/>
      <c r="V58" s="61"/>
      <c r="W58" s="86"/>
      <c r="X58" s="61"/>
      <c r="Y58" s="61"/>
      <c r="Z58" s="61"/>
      <c r="AA58" s="4"/>
    </row>
    <row r="59" spans="2:27" x14ac:dyDescent="0.2">
      <c r="B59" s="8" t="s">
        <v>142</v>
      </c>
      <c r="F59" s="86"/>
      <c r="G59" s="42"/>
      <c r="H59" s="146"/>
      <c r="I59" s="61"/>
      <c r="J59" s="61"/>
      <c r="K59" s="86"/>
      <c r="L59" s="162"/>
      <c r="M59" s="61"/>
      <c r="N59" s="61"/>
      <c r="O59" s="86"/>
      <c r="P59" s="61"/>
      <c r="Q59" s="61"/>
      <c r="R59" s="61"/>
      <c r="S59" s="61"/>
      <c r="T59" s="162"/>
      <c r="U59" s="61"/>
      <c r="V59" s="61"/>
      <c r="W59" s="86"/>
      <c r="X59" s="61"/>
      <c r="Y59" s="61"/>
      <c r="Z59" s="61"/>
      <c r="AA59" s="4"/>
    </row>
    <row r="60" spans="2:27" x14ac:dyDescent="0.2">
      <c r="B60" s="3"/>
      <c r="C60" s="52" t="s">
        <v>143</v>
      </c>
      <c r="F60" s="86"/>
      <c r="G60" s="42" t="s">
        <v>157</v>
      </c>
      <c r="H60" s="136">
        <v>9.0911681733047374</v>
      </c>
      <c r="I60" s="137">
        <v>7.1639710876433327</v>
      </c>
      <c r="J60" s="137">
        <v>5.2560238472199217</v>
      </c>
      <c r="K60" s="138">
        <v>5.1287171557174958</v>
      </c>
      <c r="L60" s="163">
        <v>8.1546563878246872</v>
      </c>
      <c r="M60" s="137">
        <v>9.3028394854205061</v>
      </c>
      <c r="N60" s="137">
        <v>8.1108626406720674</v>
      </c>
      <c r="O60" s="138">
        <v>10.786194529217738</v>
      </c>
      <c r="P60" s="137">
        <v>8.8155936193792854</v>
      </c>
      <c r="Q60" s="137">
        <v>7.9532411805557217</v>
      </c>
      <c r="R60" s="137">
        <v>6.8582370469489007</v>
      </c>
      <c r="S60" s="137">
        <v>5.1627324919973177</v>
      </c>
      <c r="T60" s="163">
        <v>4.917163189198817</v>
      </c>
      <c r="U60" s="137">
        <v>4.9712274996150541</v>
      </c>
      <c r="V60" s="137">
        <v>5.5708528502865846</v>
      </c>
      <c r="W60" s="138">
        <v>5.5518989259355749</v>
      </c>
      <c r="X60" s="137">
        <v>5.4133904503899259</v>
      </c>
      <c r="Y60" s="137">
        <v>5.3375451761730659</v>
      </c>
      <c r="Z60" s="137">
        <v>5.0548557214684706</v>
      </c>
      <c r="AA60" s="144">
        <v>4.7317911775460715</v>
      </c>
    </row>
    <row r="61" spans="2:27" ht="18" x14ac:dyDescent="0.25">
      <c r="B61" s="3"/>
      <c r="C61" s="52" t="s">
        <v>144</v>
      </c>
      <c r="F61" s="86"/>
      <c r="G61" s="42" t="s">
        <v>157</v>
      </c>
      <c r="H61" s="222">
        <v>9.1104691899999999</v>
      </c>
      <c r="I61" s="223">
        <v>7.1869338799999998</v>
      </c>
      <c r="J61" s="223">
        <v>5.2562147499999998</v>
      </c>
      <c r="K61" s="224">
        <v>5.1303474500000004</v>
      </c>
      <c r="L61" s="220">
        <v>8.4451132999999992</v>
      </c>
      <c r="M61" s="225">
        <v>8.9063494999999993</v>
      </c>
      <c r="N61" s="225">
        <v>8.3405929000000008</v>
      </c>
      <c r="O61" s="219">
        <v>10.7049685</v>
      </c>
      <c r="P61" s="218">
        <v>8.7743213000000004</v>
      </c>
      <c r="Q61" s="218">
        <v>8.1315486999999997</v>
      </c>
      <c r="R61" s="218">
        <v>6.8210505000000001</v>
      </c>
      <c r="S61" s="218">
        <v>5.1627324999999997</v>
      </c>
      <c r="T61" s="220">
        <v>4.9171632000000001</v>
      </c>
      <c r="U61" s="225">
        <v>4.9712275000000004</v>
      </c>
      <c r="V61" s="225">
        <v>5.5708527999999999</v>
      </c>
      <c r="W61" s="219">
        <v>5.5518989000000003</v>
      </c>
      <c r="X61" s="225">
        <v>5.4133903999999999</v>
      </c>
      <c r="Y61" s="225">
        <v>5.3375452000000001</v>
      </c>
      <c r="Z61" s="225">
        <v>5.0548557000000001</v>
      </c>
      <c r="AA61" s="221">
        <v>4.7317912</v>
      </c>
    </row>
    <row r="62" spans="2:27" ht="18.75" thickBot="1" x14ac:dyDescent="0.3">
      <c r="B62" s="57"/>
      <c r="C62" s="88" t="s">
        <v>148</v>
      </c>
      <c r="D62" s="88"/>
      <c r="E62" s="88"/>
      <c r="F62" s="89"/>
      <c r="G62" s="90" t="s">
        <v>157</v>
      </c>
      <c r="H62" s="149">
        <v>0.8687271169925026</v>
      </c>
      <c r="I62" s="150">
        <v>1.9715347259512583</v>
      </c>
      <c r="J62" s="150">
        <v>2.7801378108805324</v>
      </c>
      <c r="K62" s="151">
        <v>2.0046183943118905</v>
      </c>
      <c r="L62" s="168">
        <v>0.24015057278849383</v>
      </c>
      <c r="M62" s="150">
        <v>1.1241245810693812</v>
      </c>
      <c r="N62" s="150">
        <v>0.99482509986175671</v>
      </c>
      <c r="O62" s="151">
        <v>1.1154329813543455</v>
      </c>
      <c r="P62" s="150">
        <v>1.3340596653853112</v>
      </c>
      <c r="Q62" s="150">
        <v>1.8352878974286</v>
      </c>
      <c r="R62" s="150">
        <v>2.0860210600249047</v>
      </c>
      <c r="S62" s="150">
        <v>2.6230141568283472</v>
      </c>
      <c r="T62" s="168">
        <v>2.8806643805060332</v>
      </c>
      <c r="U62" s="150">
        <v>2.598311066333352</v>
      </c>
      <c r="V62" s="150">
        <v>2.9033317178516427</v>
      </c>
      <c r="W62" s="151">
        <v>2.740690626467071</v>
      </c>
      <c r="X62" s="150">
        <v>2.4071069080523699</v>
      </c>
      <c r="Y62" s="150">
        <v>2.1794268011819042</v>
      </c>
      <c r="Z62" s="150">
        <v>1.8185691704308624</v>
      </c>
      <c r="AA62" s="169">
        <v>1.6248610676382214</v>
      </c>
    </row>
    <row r="63" spans="2:27" ht="4.3499999999999996" customHeight="1" x14ac:dyDescent="0.2"/>
    <row r="64" spans="2:27" x14ac:dyDescent="0.2">
      <c r="B64" s="52" t="s">
        <v>111</v>
      </c>
    </row>
    <row r="65" spans="2:2" x14ac:dyDescent="0.2">
      <c r="B65" s="52" t="s">
        <v>161</v>
      </c>
    </row>
    <row r="66" spans="2:2" x14ac:dyDescent="0.2">
      <c r="B66" s="52" t="s">
        <v>162</v>
      </c>
    </row>
    <row r="67" spans="2:2" x14ac:dyDescent="0.2">
      <c r="B67" s="52" t="s">
        <v>163</v>
      </c>
    </row>
    <row r="68" spans="2:2" x14ac:dyDescent="0.2">
      <c r="B68" s="52" t="s">
        <v>164</v>
      </c>
    </row>
    <row r="69" spans="2:2" x14ac:dyDescent="0.2">
      <c r="B69" s="52" t="s">
        <v>165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I48" sqref="I48"/>
    </sheetView>
  </sheetViews>
  <sheetFormatPr defaultColWidth="9.140625" defaultRowHeight="14.25" x14ac:dyDescent="0.2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166</v>
      </c>
    </row>
    <row r="2" spans="2:27" ht="30" customHeight="1" x14ac:dyDescent="0.2">
      <c r="B2" s="65" t="str">
        <f>""&amp;Summary!$H$3&amp;" - trade balance and balance of payments [level]"</f>
        <v>Spring medium-term forecast (MTF-2024Q1)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6" t="s">
        <v>100</v>
      </c>
      <c r="C3" s="307"/>
      <c r="D3" s="307"/>
      <c r="E3" s="307"/>
      <c r="F3" s="308"/>
      <c r="G3" s="309" t="s">
        <v>19</v>
      </c>
      <c r="H3" s="111" t="s">
        <v>20</v>
      </c>
      <c r="I3" s="295">
        <v>2024</v>
      </c>
      <c r="J3" s="295">
        <v>2025</v>
      </c>
      <c r="K3" s="310">
        <v>2026</v>
      </c>
      <c r="L3" s="291">
        <v>2023</v>
      </c>
      <c r="M3" s="292"/>
      <c r="N3" s="292"/>
      <c r="O3" s="294"/>
      <c r="P3" s="291">
        <v>2024</v>
      </c>
      <c r="Q3" s="292"/>
      <c r="R3" s="292"/>
      <c r="S3" s="294"/>
      <c r="T3" s="291">
        <v>2025</v>
      </c>
      <c r="U3" s="292"/>
      <c r="V3" s="292"/>
      <c r="W3" s="294"/>
      <c r="X3" s="292">
        <v>2026</v>
      </c>
      <c r="Y3" s="292"/>
      <c r="Z3" s="292"/>
      <c r="AA3" s="293"/>
    </row>
    <row r="4" spans="2:27" x14ac:dyDescent="0.2">
      <c r="B4" s="301"/>
      <c r="C4" s="302"/>
      <c r="D4" s="302"/>
      <c r="E4" s="302"/>
      <c r="F4" s="303"/>
      <c r="G4" s="305"/>
      <c r="H4" s="173">
        <v>2023</v>
      </c>
      <c r="I4" s="296"/>
      <c r="J4" s="296"/>
      <c r="K4" s="311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3.75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20"/>
      <c r="M5" s="120"/>
      <c r="N5" s="120"/>
      <c r="O5" s="121"/>
      <c r="P5" s="120"/>
      <c r="Q5" s="120"/>
      <c r="R5" s="120"/>
      <c r="S5" s="121"/>
      <c r="T5" s="120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167</v>
      </c>
      <c r="C6" s="249"/>
      <c r="D6" s="249"/>
      <c r="E6" s="249"/>
      <c r="F6" s="73"/>
      <c r="G6" s="74"/>
      <c r="H6" s="78"/>
      <c r="I6" s="79"/>
      <c r="J6" s="79"/>
      <c r="K6" s="123"/>
      <c r="L6" s="124"/>
      <c r="M6" s="124"/>
      <c r="N6" s="124"/>
      <c r="O6" s="125"/>
      <c r="P6" s="124"/>
      <c r="Q6" s="124"/>
      <c r="R6" s="124"/>
      <c r="S6" s="125"/>
      <c r="T6" s="124"/>
      <c r="U6" s="124"/>
      <c r="V6" s="124"/>
      <c r="W6" s="125"/>
      <c r="X6" s="124"/>
      <c r="Y6" s="124"/>
      <c r="Z6" s="124"/>
      <c r="AA6" s="126"/>
    </row>
    <row r="7" spans="2:27" x14ac:dyDescent="0.2">
      <c r="B7" s="8"/>
      <c r="C7" s="248" t="s">
        <v>105</v>
      </c>
      <c r="D7" s="249"/>
      <c r="E7" s="249"/>
      <c r="F7" s="73"/>
      <c r="G7" s="42" t="s">
        <v>168</v>
      </c>
      <c r="H7" s="82">
        <v>89359.282231137535</v>
      </c>
      <c r="I7" s="83">
        <v>93093.423083425296</v>
      </c>
      <c r="J7" s="83">
        <v>96994.415946737776</v>
      </c>
      <c r="K7" s="127">
        <v>100321.9480652909</v>
      </c>
      <c r="L7" s="128">
        <v>21541.510741894792</v>
      </c>
      <c r="M7" s="128">
        <v>22221.283863503952</v>
      </c>
      <c r="N7" s="128">
        <v>22997.10490501831</v>
      </c>
      <c r="O7" s="129">
        <v>22599.382720720481</v>
      </c>
      <c r="P7" s="128">
        <v>22777.598496417064</v>
      </c>
      <c r="Q7" s="128">
        <v>23192.209945575614</v>
      </c>
      <c r="R7" s="128">
        <v>23422.9624715516</v>
      </c>
      <c r="S7" s="129">
        <v>23700.652169881028</v>
      </c>
      <c r="T7" s="128">
        <v>23931.560167622505</v>
      </c>
      <c r="U7" s="128">
        <v>24163.231581053325</v>
      </c>
      <c r="V7" s="128">
        <v>24355.805690547484</v>
      </c>
      <c r="W7" s="129">
        <v>24543.818507514454</v>
      </c>
      <c r="X7" s="128">
        <v>24749.972482902926</v>
      </c>
      <c r="Y7" s="128">
        <v>24971.141379831879</v>
      </c>
      <c r="Z7" s="128">
        <v>25188.689936172123</v>
      </c>
      <c r="AA7" s="130">
        <v>25412.144266383973</v>
      </c>
    </row>
    <row r="8" spans="2:27" x14ac:dyDescent="0.2">
      <c r="B8" s="3"/>
      <c r="D8" s="174" t="s">
        <v>169</v>
      </c>
      <c r="F8" s="86"/>
      <c r="G8" s="42" t="s">
        <v>168</v>
      </c>
      <c r="H8" s="82">
        <v>42308.155667234903</v>
      </c>
      <c r="I8" s="83">
        <v>43364.422805521768</v>
      </c>
      <c r="J8" s="83">
        <v>45061.648588608979</v>
      </c>
      <c r="K8" s="127">
        <v>46421.211487213055</v>
      </c>
      <c r="L8" s="83">
        <v>10319.709522189001</v>
      </c>
      <c r="M8" s="83">
        <v>10596.515530348401</v>
      </c>
      <c r="N8" s="83">
        <v>10852.790572362921</v>
      </c>
      <c r="O8" s="127">
        <v>10539.140042334579</v>
      </c>
      <c r="P8" s="83">
        <v>10622.038501693973</v>
      </c>
      <c r="Q8" s="83">
        <v>10807.348532418475</v>
      </c>
      <c r="R8" s="83">
        <v>10904.725555616043</v>
      </c>
      <c r="S8" s="127">
        <v>11030.31021579327</v>
      </c>
      <c r="T8" s="83">
        <v>11131.216965593769</v>
      </c>
      <c r="U8" s="83">
        <v>11230.859931756138</v>
      </c>
      <c r="V8" s="83">
        <v>11311.648718015384</v>
      </c>
      <c r="W8" s="127">
        <v>11387.922973243683</v>
      </c>
      <c r="X8" s="83">
        <v>11469.743010498496</v>
      </c>
      <c r="Y8" s="83">
        <v>11560.102050631849</v>
      </c>
      <c r="Z8" s="83">
        <v>11650.038816939335</v>
      </c>
      <c r="AA8" s="84">
        <v>11741.327609143371</v>
      </c>
    </row>
    <row r="9" spans="2:27" ht="15" customHeight="1" x14ac:dyDescent="0.2">
      <c r="B9" s="3"/>
      <c r="D9" s="174" t="s">
        <v>170</v>
      </c>
      <c r="F9" s="86"/>
      <c r="G9" s="42" t="s">
        <v>168</v>
      </c>
      <c r="H9" s="82">
        <v>46885.177177650563</v>
      </c>
      <c r="I9" s="83">
        <v>49729.000277903549</v>
      </c>
      <c r="J9" s="83">
        <v>51932.767358128796</v>
      </c>
      <c r="K9" s="127">
        <v>53900.736578077849</v>
      </c>
      <c r="L9" s="83">
        <v>11322.64298057152</v>
      </c>
      <c r="M9" s="83">
        <v>11545.126685260722</v>
      </c>
      <c r="N9" s="83">
        <v>11980.655394054444</v>
      </c>
      <c r="O9" s="127">
        <v>12036.752117763879</v>
      </c>
      <c r="P9" s="83">
        <v>12155.559994723091</v>
      </c>
      <c r="Q9" s="83">
        <v>12384.861413157138</v>
      </c>
      <c r="R9" s="83">
        <v>12518.236915935558</v>
      </c>
      <c r="S9" s="127">
        <v>12670.34195408776</v>
      </c>
      <c r="T9" s="83">
        <v>12800.343202028735</v>
      </c>
      <c r="U9" s="83">
        <v>12932.371649297189</v>
      </c>
      <c r="V9" s="83">
        <v>13044.156972532101</v>
      </c>
      <c r="W9" s="127">
        <v>13155.895534270769</v>
      </c>
      <c r="X9" s="83">
        <v>13280.22947240443</v>
      </c>
      <c r="Y9" s="83">
        <v>13411.039329200028</v>
      </c>
      <c r="Z9" s="83">
        <v>13538.651119232787</v>
      </c>
      <c r="AA9" s="84">
        <v>13670.816657240603</v>
      </c>
    </row>
    <row r="10" spans="2:27" ht="3.75" customHeight="1" x14ac:dyDescent="0.2">
      <c r="B10" s="3"/>
      <c r="F10" s="86"/>
      <c r="G10" s="42"/>
      <c r="H10" s="82"/>
      <c r="I10" s="83"/>
      <c r="J10" s="83"/>
      <c r="K10" s="127"/>
      <c r="L10" s="83"/>
      <c r="M10" s="83"/>
      <c r="N10" s="83"/>
      <c r="O10" s="127"/>
      <c r="P10" s="83"/>
      <c r="Q10" s="83"/>
      <c r="R10" s="83"/>
      <c r="S10" s="127"/>
      <c r="T10" s="83"/>
      <c r="U10" s="83"/>
      <c r="V10" s="83"/>
      <c r="W10" s="127"/>
      <c r="X10" s="83"/>
      <c r="Y10" s="83"/>
      <c r="Z10" s="83"/>
      <c r="AA10" s="84"/>
    </row>
    <row r="11" spans="2:27" ht="15" customHeight="1" x14ac:dyDescent="0.2">
      <c r="B11" s="3"/>
      <c r="C11" s="52" t="s">
        <v>106</v>
      </c>
      <c r="F11" s="86"/>
      <c r="G11" s="42" t="s">
        <v>168</v>
      </c>
      <c r="H11" s="131">
        <v>82624.801762427625</v>
      </c>
      <c r="I11" s="128">
        <v>86851.887932521757</v>
      </c>
      <c r="J11" s="128">
        <v>90556.047458620364</v>
      </c>
      <c r="K11" s="129">
        <v>93316.270304498539</v>
      </c>
      <c r="L11" s="128">
        <v>19472.677355901764</v>
      </c>
      <c r="M11" s="128">
        <v>20262.013985756672</v>
      </c>
      <c r="N11" s="128">
        <v>21408.932239210135</v>
      </c>
      <c r="O11" s="129">
        <v>21481.178181559055</v>
      </c>
      <c r="P11" s="128">
        <v>21423.765073864924</v>
      </c>
      <c r="Q11" s="128">
        <v>21647.843986952852</v>
      </c>
      <c r="R11" s="128">
        <v>21790.375771603085</v>
      </c>
      <c r="S11" s="129">
        <v>21989.903100100906</v>
      </c>
      <c r="T11" s="128">
        <v>22312.630220018935</v>
      </c>
      <c r="U11" s="128">
        <v>22535.976464145537</v>
      </c>
      <c r="V11" s="128">
        <v>22764.037521063259</v>
      </c>
      <c r="W11" s="129">
        <v>22943.403253392629</v>
      </c>
      <c r="X11" s="128">
        <v>23195.38271920929</v>
      </c>
      <c r="Y11" s="128">
        <v>23347.317842593606</v>
      </c>
      <c r="Z11" s="128">
        <v>23314.761040842208</v>
      </c>
      <c r="AA11" s="130">
        <v>23458.808701853439</v>
      </c>
    </row>
    <row r="12" spans="2:27" ht="15" customHeight="1" x14ac:dyDescent="0.2">
      <c r="B12" s="3"/>
      <c r="D12" s="174" t="s">
        <v>171</v>
      </c>
      <c r="F12" s="86"/>
      <c r="G12" s="42" t="s">
        <v>168</v>
      </c>
      <c r="H12" s="82">
        <v>24530.081941694058</v>
      </c>
      <c r="I12" s="83">
        <v>25664.061895959618</v>
      </c>
      <c r="J12" s="83">
        <v>26758.612418847049</v>
      </c>
      <c r="K12" s="127">
        <v>27574.236945262601</v>
      </c>
      <c r="L12" s="83">
        <v>5820.3564593805868</v>
      </c>
      <c r="M12" s="83">
        <v>6015.3693889943588</v>
      </c>
      <c r="N12" s="83">
        <v>6345.8094667427713</v>
      </c>
      <c r="O12" s="127">
        <v>6348.5466265763398</v>
      </c>
      <c r="P12" s="83">
        <v>6330.5570666160083</v>
      </c>
      <c r="Q12" s="83">
        <v>6396.7706542761398</v>
      </c>
      <c r="R12" s="83">
        <v>6438.8876954882671</v>
      </c>
      <c r="S12" s="127">
        <v>6497.8464795792006</v>
      </c>
      <c r="T12" s="83">
        <v>6593.2098502351846</v>
      </c>
      <c r="U12" s="83">
        <v>6659.2069398775957</v>
      </c>
      <c r="V12" s="83">
        <v>6726.5972202747453</v>
      </c>
      <c r="W12" s="127">
        <v>6779.5984084595257</v>
      </c>
      <c r="X12" s="83">
        <v>6854.0563939008316</v>
      </c>
      <c r="Y12" s="83">
        <v>6898.9520490618888</v>
      </c>
      <c r="Z12" s="83">
        <v>6889.3317656671115</v>
      </c>
      <c r="AA12" s="84">
        <v>6931.8967366327706</v>
      </c>
    </row>
    <row r="13" spans="2:27" ht="15" customHeight="1" x14ac:dyDescent="0.2">
      <c r="B13" s="3"/>
      <c r="D13" s="174" t="s">
        <v>172</v>
      </c>
      <c r="F13" s="86"/>
      <c r="G13" s="42" t="s">
        <v>168</v>
      </c>
      <c r="H13" s="82">
        <v>58054.458492646947</v>
      </c>
      <c r="I13" s="83">
        <v>61187.826036562154</v>
      </c>
      <c r="J13" s="83">
        <v>63797.435039773292</v>
      </c>
      <c r="K13" s="127">
        <v>65742.033359235938</v>
      </c>
      <c r="L13" s="83">
        <v>13701.549107776294</v>
      </c>
      <c r="M13" s="83">
        <v>14132.661896393784</v>
      </c>
      <c r="N13" s="83">
        <v>15084.170994182259</v>
      </c>
      <c r="O13" s="127">
        <v>15136.076494294604</v>
      </c>
      <c r="P13" s="83">
        <v>15093.208007248917</v>
      </c>
      <c r="Q13" s="83">
        <v>15251.073332676713</v>
      </c>
      <c r="R13" s="83">
        <v>15351.488076114816</v>
      </c>
      <c r="S13" s="127">
        <v>15492.056620521702</v>
      </c>
      <c r="T13" s="83">
        <v>15719.420369783746</v>
      </c>
      <c r="U13" s="83">
        <v>15876.769524267938</v>
      </c>
      <c r="V13" s="83">
        <v>16037.440300788512</v>
      </c>
      <c r="W13" s="127">
        <v>16163.8048449331</v>
      </c>
      <c r="X13" s="83">
        <v>16341.326325308455</v>
      </c>
      <c r="Y13" s="83">
        <v>16448.365793531713</v>
      </c>
      <c r="Z13" s="83">
        <v>16425.429275175095</v>
      </c>
      <c r="AA13" s="84">
        <v>16526.911965220668</v>
      </c>
    </row>
    <row r="14" spans="2:27" ht="3.75" customHeight="1" x14ac:dyDescent="0.2">
      <c r="B14" s="3"/>
      <c r="F14" s="86"/>
      <c r="G14" s="42"/>
      <c r="H14" s="82"/>
      <c r="I14" s="83"/>
      <c r="J14" s="83"/>
      <c r="K14" s="127"/>
      <c r="L14" s="83"/>
      <c r="M14" s="83"/>
      <c r="N14" s="83"/>
      <c r="O14" s="127"/>
      <c r="P14" s="83"/>
      <c r="Q14" s="83"/>
      <c r="R14" s="83"/>
      <c r="S14" s="127"/>
      <c r="T14" s="83"/>
      <c r="U14" s="83"/>
      <c r="V14" s="83"/>
      <c r="W14" s="127"/>
      <c r="X14" s="83"/>
      <c r="Y14" s="83"/>
      <c r="Z14" s="83"/>
      <c r="AA14" s="84"/>
    </row>
    <row r="15" spans="2:27" ht="15" customHeight="1" x14ac:dyDescent="0.2">
      <c r="B15" s="3"/>
      <c r="C15" s="52" t="s">
        <v>173</v>
      </c>
      <c r="F15" s="86"/>
      <c r="G15" s="42" t="s">
        <v>168</v>
      </c>
      <c r="H15" s="131">
        <v>6734.4804687099095</v>
      </c>
      <c r="I15" s="128">
        <v>6241.535150903539</v>
      </c>
      <c r="J15" s="128">
        <v>6438.3684881174086</v>
      </c>
      <c r="K15" s="129">
        <v>7005.6777607923577</v>
      </c>
      <c r="L15" s="128">
        <v>2068.8333859930281</v>
      </c>
      <c r="M15" s="128">
        <v>1959.2698777472797</v>
      </c>
      <c r="N15" s="128">
        <v>1588.1726658081752</v>
      </c>
      <c r="O15" s="129">
        <v>1118.2045391614265</v>
      </c>
      <c r="P15" s="128">
        <v>1353.8334225521394</v>
      </c>
      <c r="Q15" s="128">
        <v>1544.3659586227623</v>
      </c>
      <c r="R15" s="128">
        <v>1632.5866999485152</v>
      </c>
      <c r="S15" s="129">
        <v>1710.7490697801222</v>
      </c>
      <c r="T15" s="128">
        <v>1618.9299476035703</v>
      </c>
      <c r="U15" s="128">
        <v>1627.2551169077888</v>
      </c>
      <c r="V15" s="128">
        <v>1591.7681694842249</v>
      </c>
      <c r="W15" s="129">
        <v>1600.4152541218245</v>
      </c>
      <c r="X15" s="128">
        <v>1554.5897636936352</v>
      </c>
      <c r="Y15" s="128">
        <v>1623.8235372382733</v>
      </c>
      <c r="Z15" s="128">
        <v>1873.9288953299147</v>
      </c>
      <c r="AA15" s="130">
        <v>1953.3355645305346</v>
      </c>
    </row>
    <row r="16" spans="2:27" ht="4.3499999999999996" customHeight="1" x14ac:dyDescent="0.2">
      <c r="B16" s="8"/>
      <c r="F16" s="86"/>
      <c r="G16" s="42"/>
      <c r="H16" s="131"/>
      <c r="I16" s="128"/>
      <c r="J16" s="128"/>
      <c r="K16" s="129"/>
      <c r="L16" s="128"/>
      <c r="M16" s="128"/>
      <c r="N16" s="128"/>
      <c r="O16" s="129"/>
      <c r="P16" s="128"/>
      <c r="Q16" s="128"/>
      <c r="R16" s="128"/>
      <c r="S16" s="129"/>
      <c r="T16" s="128"/>
      <c r="U16" s="128"/>
      <c r="V16" s="128"/>
      <c r="W16" s="129"/>
      <c r="X16" s="128"/>
      <c r="Y16" s="128"/>
      <c r="Z16" s="128"/>
      <c r="AA16" s="130"/>
    </row>
    <row r="17" spans="2:27" ht="15" customHeight="1" x14ac:dyDescent="0.2">
      <c r="B17" s="8" t="s">
        <v>174</v>
      </c>
      <c r="C17" s="249"/>
      <c r="D17" s="249"/>
      <c r="E17" s="249"/>
      <c r="F17" s="73"/>
      <c r="G17" s="42"/>
      <c r="H17" s="131"/>
      <c r="I17" s="128"/>
      <c r="J17" s="128"/>
      <c r="K17" s="129"/>
      <c r="L17" s="128"/>
      <c r="M17" s="128"/>
      <c r="N17" s="128"/>
      <c r="O17" s="129"/>
      <c r="P17" s="128"/>
      <c r="Q17" s="128"/>
      <c r="R17" s="128"/>
      <c r="S17" s="129"/>
      <c r="T17" s="128"/>
      <c r="U17" s="128"/>
      <c r="V17" s="128"/>
      <c r="W17" s="129"/>
      <c r="X17" s="128"/>
      <c r="Y17" s="128"/>
      <c r="Z17" s="128"/>
      <c r="AA17" s="130"/>
    </row>
    <row r="18" spans="2:27" ht="15" customHeight="1" x14ac:dyDescent="0.25">
      <c r="B18" s="8"/>
      <c r="C18" s="248" t="s">
        <v>105</v>
      </c>
      <c r="D18" s="249"/>
      <c r="E18" s="249"/>
      <c r="F18" s="73"/>
      <c r="G18" s="42" t="s">
        <v>175</v>
      </c>
      <c r="H18" s="131">
        <v>112132.28374559594</v>
      </c>
      <c r="I18" s="128">
        <v>115737.83458271305</v>
      </c>
      <c r="J18" s="128">
        <v>122628.729490275</v>
      </c>
      <c r="K18" s="129">
        <v>129553.02383060823</v>
      </c>
      <c r="L18" s="132"/>
      <c r="M18" s="132"/>
      <c r="N18" s="132"/>
      <c r="O18" s="133"/>
      <c r="P18" s="134"/>
      <c r="Q18" s="134"/>
      <c r="R18" s="134"/>
      <c r="S18" s="133"/>
      <c r="T18" s="134"/>
      <c r="U18" s="134"/>
      <c r="V18" s="134"/>
      <c r="W18" s="133"/>
      <c r="X18" s="134"/>
      <c r="Y18" s="134"/>
      <c r="Z18" s="134"/>
      <c r="AA18" s="135"/>
    </row>
    <row r="19" spans="2:27" ht="15" customHeight="1" x14ac:dyDescent="0.2">
      <c r="B19" s="3"/>
      <c r="C19" s="52" t="s">
        <v>106</v>
      </c>
      <c r="F19" s="86"/>
      <c r="G19" s="42" t="s">
        <v>176</v>
      </c>
      <c r="H19" s="131">
        <v>109951.6181927983</v>
      </c>
      <c r="I19" s="128">
        <v>114047.17173046171</v>
      </c>
      <c r="J19" s="128">
        <v>121184.24730447563</v>
      </c>
      <c r="K19" s="129">
        <v>127305.5130035405</v>
      </c>
      <c r="L19" s="132"/>
      <c r="M19" s="132"/>
      <c r="N19" s="132"/>
      <c r="O19" s="133"/>
      <c r="P19" s="134"/>
      <c r="Q19" s="134"/>
      <c r="R19" s="134"/>
      <c r="S19" s="133"/>
      <c r="T19" s="134"/>
      <c r="U19" s="134"/>
      <c r="V19" s="134"/>
      <c r="W19" s="133"/>
      <c r="X19" s="134"/>
      <c r="Y19" s="134"/>
      <c r="Z19" s="134"/>
      <c r="AA19" s="135"/>
    </row>
    <row r="20" spans="2:27" ht="3.75" customHeight="1" x14ac:dyDescent="0.2">
      <c r="B20" s="3"/>
      <c r="D20" s="174"/>
      <c r="F20" s="86"/>
      <c r="G20" s="42"/>
      <c r="H20" s="131"/>
      <c r="I20" s="128"/>
      <c r="J20" s="128"/>
      <c r="K20" s="129"/>
      <c r="L20" s="134"/>
      <c r="M20" s="134"/>
      <c r="N20" s="134"/>
      <c r="O20" s="133"/>
      <c r="P20" s="134"/>
      <c r="Q20" s="134"/>
      <c r="R20" s="134"/>
      <c r="S20" s="133"/>
      <c r="T20" s="134"/>
      <c r="U20" s="134"/>
      <c r="V20" s="134"/>
      <c r="W20" s="133"/>
      <c r="X20" s="134"/>
      <c r="Y20" s="134"/>
      <c r="Z20" s="134"/>
      <c r="AA20" s="135"/>
    </row>
    <row r="21" spans="2:27" ht="15" customHeight="1" x14ac:dyDescent="0.2">
      <c r="B21" s="3"/>
      <c r="C21" s="248" t="s">
        <v>177</v>
      </c>
      <c r="F21" s="86"/>
      <c r="G21" s="42" t="s">
        <v>176</v>
      </c>
      <c r="H21" s="131">
        <v>2180.6655527976454</v>
      </c>
      <c r="I21" s="128">
        <v>1690.6628522513492</v>
      </c>
      <c r="J21" s="128">
        <v>1444.4821857993666</v>
      </c>
      <c r="K21" s="129">
        <v>2247.5108270677301</v>
      </c>
      <c r="L21" s="134"/>
      <c r="M21" s="134"/>
      <c r="N21" s="134"/>
      <c r="O21" s="133"/>
      <c r="P21" s="134"/>
      <c r="Q21" s="134"/>
      <c r="R21" s="134"/>
      <c r="S21" s="133"/>
      <c r="T21" s="134"/>
      <c r="U21" s="134"/>
      <c r="V21" s="134"/>
      <c r="W21" s="133"/>
      <c r="X21" s="134"/>
      <c r="Y21" s="134"/>
      <c r="Z21" s="134"/>
      <c r="AA21" s="135"/>
    </row>
    <row r="22" spans="2:27" ht="15" customHeight="1" x14ac:dyDescent="0.2">
      <c r="B22" s="8"/>
      <c r="C22" s="248" t="s">
        <v>177</v>
      </c>
      <c r="F22" s="86"/>
      <c r="G22" s="42" t="s">
        <v>56</v>
      </c>
      <c r="H22" s="136">
        <v>1.7851445668202155</v>
      </c>
      <c r="I22" s="137">
        <v>1.2882447082250335</v>
      </c>
      <c r="J22" s="137">
        <v>1.0402677819804611</v>
      </c>
      <c r="K22" s="138">
        <v>1.5447201358361227</v>
      </c>
      <c r="L22" s="134"/>
      <c r="M22" s="134"/>
      <c r="N22" s="134"/>
      <c r="O22" s="133"/>
      <c r="P22" s="134"/>
      <c r="Q22" s="134"/>
      <c r="R22" s="134"/>
      <c r="S22" s="133"/>
      <c r="T22" s="134"/>
      <c r="U22" s="134"/>
      <c r="V22" s="134"/>
      <c r="W22" s="133"/>
      <c r="X22" s="134"/>
      <c r="Y22" s="134"/>
      <c r="Z22" s="134"/>
      <c r="AA22" s="135"/>
    </row>
    <row r="23" spans="2:27" ht="15" customHeight="1" x14ac:dyDescent="0.2">
      <c r="B23" s="3"/>
      <c r="C23" s="248" t="s">
        <v>178</v>
      </c>
      <c r="F23" s="86"/>
      <c r="G23" s="42" t="s">
        <v>176</v>
      </c>
      <c r="H23" s="131">
        <v>-1942.2272355788991</v>
      </c>
      <c r="I23" s="128">
        <v>-2513.7242324018516</v>
      </c>
      <c r="J23" s="128">
        <v>-2712.3155973633247</v>
      </c>
      <c r="K23" s="129">
        <v>-2098.2491665493708</v>
      </c>
      <c r="L23" s="134"/>
      <c r="M23" s="134"/>
      <c r="N23" s="134"/>
      <c r="O23" s="133"/>
      <c r="P23" s="134"/>
      <c r="Q23" s="134"/>
      <c r="R23" s="134"/>
      <c r="S23" s="133"/>
      <c r="T23" s="134"/>
      <c r="U23" s="134"/>
      <c r="V23" s="134"/>
      <c r="W23" s="133"/>
      <c r="X23" s="134"/>
      <c r="Y23" s="134"/>
      <c r="Z23" s="134"/>
      <c r="AA23" s="135"/>
    </row>
    <row r="24" spans="2:27" ht="15" customHeight="1" x14ac:dyDescent="0.2">
      <c r="B24" s="3"/>
      <c r="C24" s="248" t="s">
        <v>178</v>
      </c>
      <c r="F24" s="86"/>
      <c r="G24" s="42" t="s">
        <v>56</v>
      </c>
      <c r="H24" s="136">
        <v>-1.5899533024107217</v>
      </c>
      <c r="I24" s="137">
        <v>-1.9153978192733554</v>
      </c>
      <c r="J24" s="137">
        <v>-1.9533190220264012</v>
      </c>
      <c r="K24" s="138">
        <v>-1.4421322017829343</v>
      </c>
      <c r="L24" s="134"/>
      <c r="M24" s="134"/>
      <c r="N24" s="134"/>
      <c r="O24" s="133"/>
      <c r="P24" s="134"/>
      <c r="Q24" s="134"/>
      <c r="R24" s="134"/>
      <c r="S24" s="133"/>
      <c r="T24" s="134"/>
      <c r="U24" s="134"/>
      <c r="V24" s="134"/>
      <c r="W24" s="133"/>
      <c r="X24" s="134"/>
      <c r="Y24" s="134"/>
      <c r="Z24" s="134"/>
      <c r="AA24" s="135"/>
    </row>
    <row r="25" spans="2:27" ht="15" customHeight="1" thickBot="1" x14ac:dyDescent="0.25">
      <c r="B25" s="57"/>
      <c r="C25" s="109" t="s">
        <v>179</v>
      </c>
      <c r="D25" s="88"/>
      <c r="E25" s="88"/>
      <c r="F25" s="89"/>
      <c r="G25" s="90" t="s">
        <v>180</v>
      </c>
      <c r="H25" s="91">
        <v>122156.24400000001</v>
      </c>
      <c r="I25" s="92">
        <v>131237.70984324726</v>
      </c>
      <c r="J25" s="92">
        <v>138856.76465432308</v>
      </c>
      <c r="K25" s="139">
        <v>145496.31191615213</v>
      </c>
      <c r="L25" s="140"/>
      <c r="M25" s="140"/>
      <c r="N25" s="140"/>
      <c r="O25" s="141"/>
      <c r="P25" s="140"/>
      <c r="Q25" s="140"/>
      <c r="R25" s="140"/>
      <c r="S25" s="141"/>
      <c r="T25" s="140"/>
      <c r="U25" s="140"/>
      <c r="V25" s="140"/>
      <c r="W25" s="141"/>
      <c r="X25" s="140"/>
      <c r="Y25" s="140"/>
      <c r="Z25" s="140"/>
      <c r="AA25" s="142"/>
    </row>
    <row r="26" spans="2:27" ht="15" thickBot="1" x14ac:dyDescent="0.25"/>
    <row r="27" spans="2:27" ht="30" customHeight="1" x14ac:dyDescent="0.2">
      <c r="B27" s="65" t="str">
        <f>""&amp;Summary!$H$3&amp;" - trade balance and balance of payments [change over previous period]"</f>
        <v>Spring medium-term forecast (MTF-2024Q1)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2:27" x14ac:dyDescent="0.2">
      <c r="B28" s="306" t="s">
        <v>100</v>
      </c>
      <c r="C28" s="307"/>
      <c r="D28" s="307"/>
      <c r="E28" s="307"/>
      <c r="F28" s="308"/>
      <c r="G28" s="309" t="s">
        <v>19</v>
      </c>
      <c r="H28" s="111" t="str">
        <f t="shared" ref="H28:L28" si="0">H$3</f>
        <v>Actual</v>
      </c>
      <c r="I28" s="295">
        <f t="shared" si="0"/>
        <v>2024</v>
      </c>
      <c r="J28" s="295">
        <f t="shared" si="0"/>
        <v>2025</v>
      </c>
      <c r="K28" s="310">
        <f t="shared" si="0"/>
        <v>2026</v>
      </c>
      <c r="L28" s="291">
        <f t="shared" si="0"/>
        <v>2023</v>
      </c>
      <c r="M28" s="292"/>
      <c r="N28" s="292"/>
      <c r="O28" s="292"/>
      <c r="P28" s="291">
        <f>P$3</f>
        <v>2024</v>
      </c>
      <c r="Q28" s="292"/>
      <c r="R28" s="292"/>
      <c r="S28" s="292"/>
      <c r="T28" s="291">
        <f>T$3</f>
        <v>2025</v>
      </c>
      <c r="U28" s="292"/>
      <c r="V28" s="292"/>
      <c r="W28" s="292"/>
      <c r="X28" s="291">
        <f>X$3</f>
        <v>2026</v>
      </c>
      <c r="Y28" s="292"/>
      <c r="Z28" s="292"/>
      <c r="AA28" s="293"/>
    </row>
    <row r="29" spans="2:27" x14ac:dyDescent="0.2">
      <c r="B29" s="301"/>
      <c r="C29" s="302"/>
      <c r="D29" s="302"/>
      <c r="E29" s="302"/>
      <c r="F29" s="303"/>
      <c r="G29" s="305"/>
      <c r="H29" s="112">
        <f>$H$4</f>
        <v>2023</v>
      </c>
      <c r="I29" s="296"/>
      <c r="J29" s="296"/>
      <c r="K29" s="311"/>
      <c r="L29" s="113" t="s">
        <v>0</v>
      </c>
      <c r="M29" s="113" t="s">
        <v>1</v>
      </c>
      <c r="N29" s="113" t="s">
        <v>2</v>
      </c>
      <c r="O29" s="114" t="s">
        <v>3</v>
      </c>
      <c r="P29" s="115" t="s">
        <v>0</v>
      </c>
      <c r="Q29" s="113" t="s">
        <v>1</v>
      </c>
      <c r="R29" s="113" t="s">
        <v>2</v>
      </c>
      <c r="S29" s="114" t="s">
        <v>3</v>
      </c>
      <c r="T29" s="115" t="s">
        <v>0</v>
      </c>
      <c r="U29" s="113" t="s">
        <v>1</v>
      </c>
      <c r="V29" s="113" t="s">
        <v>2</v>
      </c>
      <c r="W29" s="114" t="s">
        <v>3</v>
      </c>
      <c r="X29" s="113" t="s">
        <v>0</v>
      </c>
      <c r="Y29" s="113" t="s">
        <v>1</v>
      </c>
      <c r="Z29" s="113" t="s">
        <v>2</v>
      </c>
      <c r="AA29" s="116" t="s">
        <v>3</v>
      </c>
    </row>
    <row r="30" spans="2:27" ht="4.3499999999999996" customHeight="1" x14ac:dyDescent="0.2">
      <c r="B30" s="8"/>
      <c r="C30" s="9"/>
      <c r="D30" s="9"/>
      <c r="E30" s="9"/>
      <c r="F30" s="117"/>
      <c r="G30" s="118"/>
      <c r="H30" s="75"/>
      <c r="I30" s="76"/>
      <c r="J30" s="202"/>
      <c r="K30" s="119"/>
      <c r="L30" s="120"/>
      <c r="M30" s="120"/>
      <c r="N30" s="120"/>
      <c r="O30" s="121"/>
      <c r="P30" s="120"/>
      <c r="Q30" s="120"/>
      <c r="R30" s="120"/>
      <c r="S30" s="121"/>
      <c r="T30" s="120"/>
      <c r="U30" s="120"/>
      <c r="V30" s="120"/>
      <c r="W30" s="121"/>
      <c r="X30" s="120"/>
      <c r="Y30" s="120"/>
      <c r="Z30" s="120"/>
      <c r="AA30" s="122"/>
    </row>
    <row r="31" spans="2:27" x14ac:dyDescent="0.2">
      <c r="B31" s="8" t="s">
        <v>167</v>
      </c>
      <c r="C31" s="249"/>
      <c r="D31" s="249"/>
      <c r="E31" s="249"/>
      <c r="F31" s="73"/>
      <c r="G31" s="74"/>
      <c r="H31" s="75"/>
      <c r="I31" s="76"/>
      <c r="J31" s="202"/>
      <c r="K31" s="119"/>
      <c r="L31" s="120"/>
      <c r="M31" s="120"/>
      <c r="N31" s="120"/>
      <c r="O31" s="121"/>
      <c r="P31" s="120"/>
      <c r="Q31" s="120"/>
      <c r="R31" s="120"/>
      <c r="S31" s="121"/>
      <c r="T31" s="120"/>
      <c r="U31" s="120"/>
      <c r="V31" s="120"/>
      <c r="W31" s="121"/>
      <c r="X31" s="120"/>
      <c r="Y31" s="120"/>
      <c r="Z31" s="120"/>
      <c r="AA31" s="122"/>
    </row>
    <row r="32" spans="2:27" x14ac:dyDescent="0.2">
      <c r="B32" s="8"/>
      <c r="C32" s="248" t="s">
        <v>105</v>
      </c>
      <c r="D32" s="249"/>
      <c r="E32" s="249"/>
      <c r="F32" s="73"/>
      <c r="G32" s="42" t="s">
        <v>157</v>
      </c>
      <c r="H32" s="26">
        <v>-0.90734301484252455</v>
      </c>
      <c r="I32" s="198">
        <v>4.1787945908394732</v>
      </c>
      <c r="J32" s="198">
        <v>4.190406512194329</v>
      </c>
      <c r="K32" s="143">
        <v>3.4306429767878086</v>
      </c>
      <c r="L32" s="155">
        <v>-5.0629790604861</v>
      </c>
      <c r="M32" s="155">
        <v>3.1556427483384795</v>
      </c>
      <c r="N32" s="155">
        <v>3.4913421127235438</v>
      </c>
      <c r="O32" s="138">
        <v>-1.7294445798307407</v>
      </c>
      <c r="P32" s="155">
        <v>0.78858691805410785</v>
      </c>
      <c r="Q32" s="155">
        <v>1.8202597136119039</v>
      </c>
      <c r="R32" s="155">
        <v>0.99495704168548116</v>
      </c>
      <c r="S32" s="138">
        <v>1.1855447348587944</v>
      </c>
      <c r="T32" s="155">
        <v>0.97426853947469283</v>
      </c>
      <c r="U32" s="155">
        <v>0.96805812829643401</v>
      </c>
      <c r="V32" s="155">
        <v>0.79697166684094611</v>
      </c>
      <c r="W32" s="138">
        <v>0.7719425066686938</v>
      </c>
      <c r="X32" s="155">
        <v>0.83994255142228269</v>
      </c>
      <c r="Y32" s="155">
        <v>0.89361269828374645</v>
      </c>
      <c r="Z32" s="155">
        <v>0.87119989043011969</v>
      </c>
      <c r="AA32" s="144">
        <v>0.88712168349398723</v>
      </c>
    </row>
    <row r="33" spans="2:27" x14ac:dyDescent="0.2">
      <c r="B33" s="3"/>
      <c r="D33" s="174" t="s">
        <v>169</v>
      </c>
      <c r="F33" s="86"/>
      <c r="G33" s="42" t="s">
        <v>157</v>
      </c>
      <c r="H33" s="26">
        <v>0.13173365437313578</v>
      </c>
      <c r="I33" s="198">
        <v>2.4966040746249689</v>
      </c>
      <c r="J33" s="198">
        <v>3.9138668827643102</v>
      </c>
      <c r="K33" s="143">
        <v>3.0171175294011761</v>
      </c>
      <c r="L33" s="199">
        <v>-4.331991962589953</v>
      </c>
      <c r="M33" s="199">
        <v>2.6823042602528915</v>
      </c>
      <c r="N33" s="199">
        <v>2.4184840882887357</v>
      </c>
      <c r="O33" s="145">
        <v>-2.8900449883098958</v>
      </c>
      <c r="P33" s="199">
        <v>0.7865770739016682</v>
      </c>
      <c r="Q33" s="199">
        <v>1.744580672485327</v>
      </c>
      <c r="R33" s="199">
        <v>0.90102602785012209</v>
      </c>
      <c r="S33" s="145">
        <v>1.151653560988052</v>
      </c>
      <c r="T33" s="199">
        <v>0.914813344560514</v>
      </c>
      <c r="U33" s="199">
        <v>0.89516686693254144</v>
      </c>
      <c r="V33" s="199">
        <v>0.71934639689349922</v>
      </c>
      <c r="W33" s="145">
        <v>0.67429830195153784</v>
      </c>
      <c r="X33" s="199">
        <v>0.71848077517779529</v>
      </c>
      <c r="Y33" s="199">
        <v>0.78780352838458612</v>
      </c>
      <c r="Z33" s="199">
        <v>0.77799284049200423</v>
      </c>
      <c r="AA33" s="100">
        <v>0.78359217199603393</v>
      </c>
    </row>
    <row r="34" spans="2:27" ht="15" customHeight="1" x14ac:dyDescent="0.2">
      <c r="B34" s="3"/>
      <c r="D34" s="174" t="s">
        <v>170</v>
      </c>
      <c r="F34" s="86"/>
      <c r="G34" s="42" t="s">
        <v>157</v>
      </c>
      <c r="H34" s="26">
        <v>-2.1614922510064503</v>
      </c>
      <c r="I34" s="198">
        <v>6.0655057129838355</v>
      </c>
      <c r="J34" s="198">
        <v>4.4315531539138107</v>
      </c>
      <c r="K34" s="143">
        <v>3.7894557137267952</v>
      </c>
      <c r="L34" s="199">
        <v>-5.0930615321861694</v>
      </c>
      <c r="M34" s="199">
        <v>1.9649449785793109</v>
      </c>
      <c r="N34" s="199">
        <v>3.7724030291477675</v>
      </c>
      <c r="O34" s="145">
        <v>0.46822750395838852</v>
      </c>
      <c r="P34" s="199">
        <v>0.98704264902053751</v>
      </c>
      <c r="Q34" s="199">
        <v>1.8863912360564967</v>
      </c>
      <c r="R34" s="199">
        <v>1.0769236596925396</v>
      </c>
      <c r="S34" s="145">
        <v>1.2150675783949509</v>
      </c>
      <c r="T34" s="199">
        <v>1.0260279352526425</v>
      </c>
      <c r="U34" s="199">
        <v>1.0314445885132955</v>
      </c>
      <c r="V34" s="199">
        <v>0.86438378254453596</v>
      </c>
      <c r="W34" s="145">
        <v>0.85661773293561794</v>
      </c>
      <c r="X34" s="199">
        <v>0.94508152493133935</v>
      </c>
      <c r="Y34" s="199">
        <v>0.98499696159177574</v>
      </c>
      <c r="Z34" s="199">
        <v>0.95154288120613728</v>
      </c>
      <c r="AA34" s="100">
        <v>0.97620905394380486</v>
      </c>
    </row>
    <row r="35" spans="2:27" ht="4.3499999999999996" customHeight="1" x14ac:dyDescent="0.2">
      <c r="B35" s="3"/>
      <c r="F35" s="86"/>
      <c r="G35" s="42"/>
      <c r="H35" s="136"/>
      <c r="K35" s="86"/>
      <c r="O35" s="86"/>
      <c r="S35" s="86"/>
      <c r="W35" s="86"/>
      <c r="AA35" s="4"/>
    </row>
    <row r="36" spans="2:27" ht="15" customHeight="1" x14ac:dyDescent="0.2">
      <c r="B36" s="3"/>
      <c r="C36" s="52" t="s">
        <v>106</v>
      </c>
      <c r="F36" s="86"/>
      <c r="G36" s="42" t="s">
        <v>157</v>
      </c>
      <c r="H36" s="26">
        <v>-6.7526917447751487</v>
      </c>
      <c r="I36" s="155">
        <v>5.1160015878141962</v>
      </c>
      <c r="J36" s="155">
        <v>4.2649153798205219</v>
      </c>
      <c r="K36" s="138">
        <v>3.0480822908480576</v>
      </c>
      <c r="L36" s="155">
        <v>-13.990499087388443</v>
      </c>
      <c r="M36" s="155">
        <v>4.0535598440225584</v>
      </c>
      <c r="N36" s="155">
        <v>5.660435602599506</v>
      </c>
      <c r="O36" s="138">
        <v>0.33745700879282481</v>
      </c>
      <c r="P36" s="155">
        <v>-0.26727168877272334</v>
      </c>
      <c r="Q36" s="155">
        <v>1.0459361942933469</v>
      </c>
      <c r="R36" s="155">
        <v>0.65841099342796383</v>
      </c>
      <c r="S36" s="138">
        <v>0.91566722203037898</v>
      </c>
      <c r="T36" s="155">
        <v>1.4676150160777439</v>
      </c>
      <c r="U36" s="155">
        <v>1.0009857283710915</v>
      </c>
      <c r="V36" s="155">
        <v>1.0119865774645547</v>
      </c>
      <c r="W36" s="138">
        <v>0.7879346190824208</v>
      </c>
      <c r="X36" s="155">
        <v>1.0982654274683625</v>
      </c>
      <c r="Y36" s="155">
        <v>0.65502313638691589</v>
      </c>
      <c r="Z36" s="155">
        <v>-0.13944557559413795</v>
      </c>
      <c r="AA36" s="144">
        <v>0.61783889081638677</v>
      </c>
    </row>
    <row r="37" spans="2:27" ht="15" customHeight="1" x14ac:dyDescent="0.2">
      <c r="B37" s="3"/>
      <c r="D37" s="174" t="s">
        <v>171</v>
      </c>
      <c r="F37" s="86"/>
      <c r="G37" s="42" t="s">
        <v>157</v>
      </c>
      <c r="H37" s="26">
        <v>-0.67996470783945995</v>
      </c>
      <c r="I37" s="198">
        <v>4.6228135599421876</v>
      </c>
      <c r="J37" s="198">
        <v>4.2649153798204935</v>
      </c>
      <c r="K37" s="143">
        <v>3.0480822908480718</v>
      </c>
      <c r="L37" s="199">
        <v>-7.238645392244635</v>
      </c>
      <c r="M37" s="199">
        <v>3.3505324111115584</v>
      </c>
      <c r="N37" s="199">
        <v>5.493263279109371</v>
      </c>
      <c r="O37" s="145">
        <v>4.3133344105484639E-2</v>
      </c>
      <c r="P37" s="199">
        <v>-0.28336501278928949</v>
      </c>
      <c r="Q37" s="199">
        <v>1.0459361942933469</v>
      </c>
      <c r="R37" s="199">
        <v>0.65841099342796383</v>
      </c>
      <c r="S37" s="145">
        <v>0.91566722203037898</v>
      </c>
      <c r="T37" s="198">
        <v>1.4676150160777439</v>
      </c>
      <c r="U37" s="199">
        <v>1.0009857283710915</v>
      </c>
      <c r="V37" s="199">
        <v>1.0119865774645547</v>
      </c>
      <c r="W37" s="145">
        <v>0.7879346190824208</v>
      </c>
      <c r="X37" s="199">
        <v>1.0982654274683625</v>
      </c>
      <c r="Y37" s="199">
        <v>0.65502313638691589</v>
      </c>
      <c r="Z37" s="199">
        <v>-0.13944557559413795</v>
      </c>
      <c r="AA37" s="100">
        <v>0.61783889081638677</v>
      </c>
    </row>
    <row r="38" spans="2:27" ht="15" customHeight="1" x14ac:dyDescent="0.2">
      <c r="B38" s="3"/>
      <c r="D38" s="174" t="s">
        <v>172</v>
      </c>
      <c r="F38" s="86"/>
      <c r="G38" s="42" t="s">
        <v>157</v>
      </c>
      <c r="H38" s="26">
        <v>-9.1216517848336025</v>
      </c>
      <c r="I38" s="198">
        <v>5.3972901053104749</v>
      </c>
      <c r="J38" s="198">
        <v>4.2649153798204793</v>
      </c>
      <c r="K38" s="143">
        <v>3.0480822908481002</v>
      </c>
      <c r="L38" s="199">
        <v>-16.274924266091546</v>
      </c>
      <c r="M38" s="199">
        <v>3.146452895408828</v>
      </c>
      <c r="N38" s="199">
        <v>6.732695544292838</v>
      </c>
      <c r="O38" s="145">
        <v>0.3441057525293445</v>
      </c>
      <c r="P38" s="199">
        <v>-0.28322060252435222</v>
      </c>
      <c r="Q38" s="199">
        <v>1.0459361942933469</v>
      </c>
      <c r="R38" s="199">
        <v>0.65841099342796383</v>
      </c>
      <c r="S38" s="145">
        <v>0.91566722203037898</v>
      </c>
      <c r="T38" s="198">
        <v>1.4676150160777439</v>
      </c>
      <c r="U38" s="199">
        <v>1.0009857283710915</v>
      </c>
      <c r="V38" s="199">
        <v>1.0119865774645547</v>
      </c>
      <c r="W38" s="145">
        <v>0.7879346190824208</v>
      </c>
      <c r="X38" s="199">
        <v>1.0982654274683625</v>
      </c>
      <c r="Y38" s="199">
        <v>0.65502313638691589</v>
      </c>
      <c r="Z38" s="199">
        <v>-0.13944557559413795</v>
      </c>
      <c r="AA38" s="100">
        <v>0.61783889081638677</v>
      </c>
    </row>
    <row r="39" spans="2:27" ht="4.3499999999999996" customHeight="1" x14ac:dyDescent="0.2">
      <c r="B39" s="8"/>
      <c r="F39" s="86"/>
      <c r="G39" s="42"/>
      <c r="H39" s="146"/>
      <c r="K39" s="86"/>
      <c r="O39" s="86"/>
      <c r="S39" s="86"/>
      <c r="W39" s="86"/>
      <c r="AA39" s="4"/>
    </row>
    <row r="40" spans="2:27" ht="15" customHeight="1" x14ac:dyDescent="0.2">
      <c r="B40" s="8" t="s">
        <v>174</v>
      </c>
      <c r="C40" s="249"/>
      <c r="D40" s="249"/>
      <c r="E40" s="249"/>
      <c r="F40" s="73"/>
      <c r="G40" s="42"/>
      <c r="H40" s="146"/>
      <c r="K40" s="86"/>
      <c r="O40" s="86"/>
      <c r="S40" s="86"/>
      <c r="W40" s="86"/>
      <c r="AA40" s="4"/>
    </row>
    <row r="41" spans="2:27" ht="15" customHeight="1" x14ac:dyDescent="0.2">
      <c r="B41" s="8"/>
      <c r="C41" s="248" t="s">
        <v>105</v>
      </c>
      <c r="D41" s="249"/>
      <c r="E41" s="249"/>
      <c r="F41" s="73"/>
      <c r="G41" s="42" t="s">
        <v>157</v>
      </c>
      <c r="H41" s="136">
        <v>2.9092945976133766</v>
      </c>
      <c r="I41" s="155">
        <v>3.2154440422325958</v>
      </c>
      <c r="J41" s="155">
        <v>5.9538826973968506</v>
      </c>
      <c r="K41" s="138">
        <v>5.6465514803220485</v>
      </c>
      <c r="L41" s="200"/>
      <c r="M41" s="200"/>
      <c r="N41" s="200"/>
      <c r="O41" s="147"/>
      <c r="P41" s="200"/>
      <c r="Q41" s="200"/>
      <c r="R41" s="200"/>
      <c r="S41" s="147"/>
      <c r="T41" s="200"/>
      <c r="U41" s="200"/>
      <c r="V41" s="200"/>
      <c r="W41" s="147"/>
      <c r="X41" s="200"/>
      <c r="Y41" s="200"/>
      <c r="Z41" s="200"/>
      <c r="AA41" s="148"/>
    </row>
    <row r="42" spans="2:27" ht="15" customHeight="1" thickBot="1" x14ac:dyDescent="0.25">
      <c r="B42" s="57"/>
      <c r="C42" s="88" t="s">
        <v>106</v>
      </c>
      <c r="D42" s="88"/>
      <c r="E42" s="88"/>
      <c r="F42" s="89"/>
      <c r="G42" s="90" t="s">
        <v>157</v>
      </c>
      <c r="H42" s="149">
        <v>-4.0733592224998834</v>
      </c>
      <c r="I42" s="150">
        <v>3.7248688150109066</v>
      </c>
      <c r="J42" s="150">
        <v>6.2580031277598369</v>
      </c>
      <c r="K42" s="151">
        <v>5.0512057756856521</v>
      </c>
      <c r="L42" s="152"/>
      <c r="M42" s="152"/>
      <c r="N42" s="152"/>
      <c r="O42" s="153"/>
      <c r="P42" s="152"/>
      <c r="Q42" s="152"/>
      <c r="R42" s="152"/>
      <c r="S42" s="153"/>
      <c r="T42" s="152"/>
      <c r="U42" s="152"/>
      <c r="V42" s="152"/>
      <c r="W42" s="153"/>
      <c r="X42" s="152"/>
      <c r="Y42" s="152"/>
      <c r="Z42" s="152"/>
      <c r="AA42" s="154"/>
    </row>
    <row r="43" spans="2:27" x14ac:dyDescent="0.2">
      <c r="B43" s="52" t="s">
        <v>111</v>
      </c>
    </row>
    <row r="44" spans="2:27" x14ac:dyDescent="0.2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 x14ac:dyDescent="0.2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P30" sqref="P30"/>
    </sheetView>
  </sheetViews>
  <sheetFormatPr defaultColWidth="9.140625" defaultRowHeight="14.25" x14ac:dyDescent="0.2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0" width="9.140625" style="52" customWidth="1"/>
    <col min="11" max="16384" width="9.140625" style="50"/>
  </cols>
  <sheetData>
    <row r="1" spans="2:11" ht="22.5" customHeight="1" thickBot="1" x14ac:dyDescent="0.35">
      <c r="B1" s="51" t="s">
        <v>181</v>
      </c>
    </row>
    <row r="2" spans="2:11" ht="30" customHeight="1" x14ac:dyDescent="0.2">
      <c r="B2" s="65" t="str">
        <f>""&amp;Summary!H3&amp;" - general government [level]"</f>
        <v>Spring medium-term forecast (MTF-2024Q1) - general government [level]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0" customHeight="1" x14ac:dyDescent="0.2">
      <c r="B3" s="6" t="s">
        <v>100</v>
      </c>
      <c r="C3" s="7"/>
      <c r="D3" s="7"/>
      <c r="E3" s="7"/>
      <c r="F3" s="68"/>
      <c r="G3" s="69" t="s">
        <v>19</v>
      </c>
      <c r="H3" s="70">
        <v>2023</v>
      </c>
      <c r="I3" s="71">
        <v>2024</v>
      </c>
      <c r="J3" s="71">
        <v>2025</v>
      </c>
      <c r="K3" s="72">
        <v>2026</v>
      </c>
    </row>
    <row r="4" spans="2:11" ht="4.3499999999999996" customHeight="1" x14ac:dyDescent="0.2">
      <c r="B4" s="8"/>
      <c r="C4" s="9"/>
      <c r="D4" s="9"/>
      <c r="E4" s="9"/>
      <c r="F4" s="73"/>
      <c r="G4" s="74"/>
      <c r="H4" s="75"/>
      <c r="I4" s="76"/>
      <c r="J4" s="202"/>
      <c r="K4" s="77"/>
    </row>
    <row r="5" spans="2:11" ht="15" customHeight="1" x14ac:dyDescent="0.2">
      <c r="B5" s="8" t="s">
        <v>182</v>
      </c>
      <c r="C5" s="249"/>
      <c r="D5" s="249"/>
      <c r="E5" s="249"/>
      <c r="F5" s="73"/>
      <c r="G5" s="74"/>
      <c r="H5" s="78"/>
      <c r="I5" s="79"/>
      <c r="J5" s="79"/>
      <c r="K5" s="80"/>
    </row>
    <row r="6" spans="2:11" ht="15" customHeight="1" x14ac:dyDescent="0.2">
      <c r="B6" s="3"/>
      <c r="C6" s="248" t="s">
        <v>183</v>
      </c>
      <c r="D6" s="252"/>
      <c r="E6" s="252"/>
      <c r="F6" s="81"/>
      <c r="G6" s="42" t="s">
        <v>17</v>
      </c>
      <c r="H6" s="82">
        <v>-6436.0667836786379</v>
      </c>
      <c r="I6" s="83">
        <v>-7998.3187846119763</v>
      </c>
      <c r="J6" s="83">
        <v>-7336.0991409638737</v>
      </c>
      <c r="K6" s="84">
        <v>-7131.1487538695583</v>
      </c>
    </row>
    <row r="7" spans="2:11" ht="15" customHeight="1" x14ac:dyDescent="0.2">
      <c r="B7" s="3"/>
      <c r="C7" s="248" t="s">
        <v>184</v>
      </c>
      <c r="D7" s="252"/>
      <c r="E7" s="252"/>
      <c r="F7" s="81"/>
      <c r="G7" s="42" t="s">
        <v>17</v>
      </c>
      <c r="H7" s="82">
        <v>-5084.5816988263823</v>
      </c>
      <c r="I7" s="83">
        <v>-6379.8429934905571</v>
      </c>
      <c r="J7" s="83">
        <v>-5509.9217488015338</v>
      </c>
      <c r="K7" s="84">
        <v>-5159.6071084860914</v>
      </c>
    </row>
    <row r="8" spans="2:11" ht="15" customHeight="1" x14ac:dyDescent="0.2">
      <c r="B8" s="3"/>
      <c r="C8" s="52" t="s">
        <v>55</v>
      </c>
      <c r="D8" s="174"/>
      <c r="F8" s="86"/>
      <c r="G8" s="42" t="s">
        <v>17</v>
      </c>
      <c r="H8" s="82">
        <v>51079.700726983116</v>
      </c>
      <c r="I8" s="83">
        <v>52417.869267994924</v>
      </c>
      <c r="J8" s="83">
        <v>54904.68961000476</v>
      </c>
      <c r="K8" s="84">
        <v>57336.431856241237</v>
      </c>
    </row>
    <row r="9" spans="2:11" ht="15" customHeight="1" x14ac:dyDescent="0.2">
      <c r="B9" s="3"/>
      <c r="D9" s="52" t="s">
        <v>185</v>
      </c>
      <c r="F9" s="86"/>
      <c r="G9" s="42" t="s">
        <v>17</v>
      </c>
      <c r="H9" s="82">
        <v>48437.928691651585</v>
      </c>
      <c r="I9" s="83">
        <v>51128.512913449071</v>
      </c>
      <c r="J9" s="83">
        <v>53349.714810122037</v>
      </c>
      <c r="K9" s="84">
        <v>55525.724628375086</v>
      </c>
    </row>
    <row r="10" spans="2:11" ht="15" customHeight="1" x14ac:dyDescent="0.2">
      <c r="B10" s="3"/>
      <c r="D10" s="52" t="s">
        <v>186</v>
      </c>
      <c r="F10" s="86"/>
      <c r="G10" s="42" t="s">
        <v>17</v>
      </c>
      <c r="H10" s="82">
        <v>2641.7720353315308</v>
      </c>
      <c r="I10" s="83">
        <v>1289.3563545458533</v>
      </c>
      <c r="J10" s="83">
        <v>1554.9747998827197</v>
      </c>
      <c r="K10" s="84">
        <v>1810.7072278661508</v>
      </c>
    </row>
    <row r="11" spans="2:11" ht="6" customHeight="1" x14ac:dyDescent="0.2">
      <c r="B11" s="3"/>
      <c r="D11" s="174"/>
      <c r="F11" s="86"/>
      <c r="G11" s="42"/>
      <c r="H11" s="82"/>
      <c r="I11" s="83"/>
      <c r="J11" s="83"/>
      <c r="K11" s="84"/>
    </row>
    <row r="12" spans="2:11" ht="15" customHeight="1" x14ac:dyDescent="0.2">
      <c r="B12" s="3"/>
      <c r="C12" s="52" t="s">
        <v>57</v>
      </c>
      <c r="D12" s="174"/>
      <c r="F12" s="86"/>
      <c r="G12" s="42" t="s">
        <v>17</v>
      </c>
      <c r="H12" s="82">
        <v>57515.767510661753</v>
      </c>
      <c r="I12" s="83">
        <v>60416.1880526069</v>
      </c>
      <c r="J12" s="83">
        <v>62240.788750968633</v>
      </c>
      <c r="K12" s="84">
        <v>64467.580610110796</v>
      </c>
    </row>
    <row r="13" spans="2:11" ht="15" customHeight="1" x14ac:dyDescent="0.2">
      <c r="B13" s="3"/>
      <c r="C13" s="52" t="s">
        <v>187</v>
      </c>
      <c r="D13" s="174"/>
      <c r="F13" s="86"/>
      <c r="G13" s="42" t="s">
        <v>17</v>
      </c>
      <c r="H13" s="82">
        <v>56164.282425809499</v>
      </c>
      <c r="I13" s="83">
        <v>58797.712261485482</v>
      </c>
      <c r="J13" s="83">
        <v>60414.611358806294</v>
      </c>
      <c r="K13" s="84">
        <v>62496.038964727326</v>
      </c>
    </row>
    <row r="14" spans="2:11" ht="15" customHeight="1" x14ac:dyDescent="0.2">
      <c r="B14" s="3"/>
      <c r="D14" s="52" t="s">
        <v>188</v>
      </c>
      <c r="F14" s="86"/>
      <c r="G14" s="42" t="s">
        <v>17</v>
      </c>
      <c r="H14" s="82">
        <v>51307.269556771753</v>
      </c>
      <c r="I14" s="83">
        <v>54631.318913189752</v>
      </c>
      <c r="J14" s="83">
        <v>55915.320292179866</v>
      </c>
      <c r="K14" s="84">
        <v>58269.971586187858</v>
      </c>
    </row>
    <row r="15" spans="2:11" ht="15" customHeight="1" x14ac:dyDescent="0.2">
      <c r="B15" s="3"/>
      <c r="D15" s="52" t="s">
        <v>189</v>
      </c>
      <c r="F15" s="86"/>
      <c r="G15" s="42" t="s">
        <v>17</v>
      </c>
      <c r="H15" s="82">
        <v>6208.4979538899997</v>
      </c>
      <c r="I15" s="83">
        <v>5784.8691394171492</v>
      </c>
      <c r="J15" s="83">
        <v>6325.4684587887677</v>
      </c>
      <c r="K15" s="84">
        <v>6197.6090239229352</v>
      </c>
    </row>
    <row r="16" spans="2:11" ht="6" customHeight="1" x14ac:dyDescent="0.2">
      <c r="B16" s="3"/>
      <c r="F16" s="86"/>
      <c r="G16" s="42"/>
      <c r="H16" s="82"/>
      <c r="I16" s="83"/>
      <c r="J16" s="83"/>
      <c r="K16" s="84"/>
    </row>
    <row r="17" spans="1:11" ht="15" customHeight="1" thickBot="1" x14ac:dyDescent="0.25">
      <c r="B17" s="87" t="s">
        <v>65</v>
      </c>
      <c r="C17" s="88"/>
      <c r="D17" s="88"/>
      <c r="E17" s="88"/>
      <c r="F17" s="89"/>
      <c r="G17" s="90" t="s">
        <v>17</v>
      </c>
      <c r="H17" s="91">
        <v>69054.631853611674</v>
      </c>
      <c r="I17" s="92">
        <v>75930.307445529805</v>
      </c>
      <c r="J17" s="92">
        <v>82055.647646100901</v>
      </c>
      <c r="K17" s="93">
        <v>88391.821648782206</v>
      </c>
    </row>
    <row r="18" spans="1:11" s="41" customFormat="1" ht="12.75" customHeight="1" thickBot="1" x14ac:dyDescent="0.25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</row>
    <row r="19" spans="1:11" s="41" customFormat="1" ht="30" customHeight="1" x14ac:dyDescent="0.2">
      <c r="A19" s="61"/>
      <c r="B19" s="65" t="str">
        <f>""&amp;Summary!H3&amp;" - general government [% of GDP]"</f>
        <v>Spring medium-term forecast (MTF-2024Q1) - general government [% of GDP]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s="41" customFormat="1" ht="30" customHeight="1" x14ac:dyDescent="0.2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2023</v>
      </c>
      <c r="I20" s="71">
        <f>I3</f>
        <v>2024</v>
      </c>
      <c r="J20" s="71">
        <f>J3</f>
        <v>2025</v>
      </c>
      <c r="K20" s="72">
        <f>K3</f>
        <v>2026</v>
      </c>
    </row>
    <row r="21" spans="1:11" ht="3.75" customHeight="1" x14ac:dyDescent="0.2">
      <c r="B21" s="95"/>
      <c r="C21" s="96"/>
      <c r="D21" s="96"/>
      <c r="E21" s="96"/>
      <c r="F21" s="97"/>
      <c r="G21" s="74"/>
      <c r="H21" s="75"/>
      <c r="I21" s="76"/>
      <c r="J21" s="202"/>
      <c r="K21" s="77"/>
    </row>
    <row r="22" spans="1:11" ht="15" customHeight="1" x14ac:dyDescent="0.2">
      <c r="B22" s="8" t="s">
        <v>182</v>
      </c>
      <c r="C22" s="249"/>
      <c r="D22" s="249"/>
      <c r="E22" s="249"/>
      <c r="F22" s="73"/>
      <c r="G22" s="42"/>
      <c r="H22" s="82"/>
      <c r="I22" s="83"/>
      <c r="J22" s="83"/>
      <c r="K22" s="84"/>
    </row>
    <row r="23" spans="1:11" ht="15" customHeight="1" x14ac:dyDescent="0.2">
      <c r="B23" s="3"/>
      <c r="C23" s="248" t="s">
        <v>183</v>
      </c>
      <c r="D23" s="252"/>
      <c r="E23" s="252"/>
      <c r="F23" s="81"/>
      <c r="G23" s="42" t="s">
        <v>56</v>
      </c>
      <c r="H23" s="98">
        <f>+H6/H$41*100</f>
        <v>-5.2687169913955749</v>
      </c>
      <c r="I23" s="99">
        <f t="shared" ref="I23:K27" si="0">+I6/I$41*100</f>
        <v>-6.0945278564867644</v>
      </c>
      <c r="J23" s="99">
        <f t="shared" ref="J23" si="1">+J6/J$41*100</f>
        <v>-5.2832133596276156</v>
      </c>
      <c r="K23" s="100">
        <f t="shared" si="0"/>
        <v>-4.9012573995546758</v>
      </c>
    </row>
    <row r="24" spans="1:11" ht="15" customHeight="1" x14ac:dyDescent="0.2">
      <c r="B24" s="3"/>
      <c r="C24" s="248" t="s">
        <v>184</v>
      </c>
      <c r="D24" s="252"/>
      <c r="E24" s="252"/>
      <c r="F24" s="81"/>
      <c r="G24" s="42" t="s">
        <v>56</v>
      </c>
      <c r="H24" s="98">
        <f>+H7/H$41*100</f>
        <v>-4.1623592313679705</v>
      </c>
      <c r="I24" s="99">
        <f t="shared" si="0"/>
        <v>-4.8612879644964542</v>
      </c>
      <c r="J24" s="99">
        <f t="shared" ref="J24" si="2">+J7/J$41*100</f>
        <v>-3.9680614498819744</v>
      </c>
      <c r="K24" s="100">
        <f t="shared" si="0"/>
        <v>-3.546211612195032</v>
      </c>
    </row>
    <row r="25" spans="1:11" ht="15" customHeight="1" x14ac:dyDescent="0.2">
      <c r="B25" s="3"/>
      <c r="C25" s="52" t="s">
        <v>55</v>
      </c>
      <c r="D25" s="174"/>
      <c r="F25" s="86"/>
      <c r="G25" s="42" t="s">
        <v>56</v>
      </c>
      <c r="H25" s="98">
        <f t="shared" ref="H25" si="3">+H8/H$41*100</f>
        <v>41.815055092053349</v>
      </c>
      <c r="I25" s="99">
        <f t="shared" si="0"/>
        <v>39.941164266432104</v>
      </c>
      <c r="J25" s="99">
        <f t="shared" ref="J25" si="4">+J8/J$41*100</f>
        <v>39.540522024034779</v>
      </c>
      <c r="K25" s="100">
        <f t="shared" si="0"/>
        <v>39.407481262675283</v>
      </c>
    </row>
    <row r="26" spans="1:11" ht="15" customHeight="1" x14ac:dyDescent="0.2">
      <c r="B26" s="3"/>
      <c r="D26" s="52" t="s">
        <v>185</v>
      </c>
      <c r="F26" s="86"/>
      <c r="G26" s="42" t="s">
        <v>56</v>
      </c>
      <c r="H26" s="98">
        <f>+H9/H$41*100</f>
        <v>39.652437816974448</v>
      </c>
      <c r="I26" s="99">
        <f t="shared" si="0"/>
        <v>38.95870552337275</v>
      </c>
      <c r="J26" s="99">
        <f t="shared" ref="J26" si="5">+J9/J$41*100</f>
        <v>38.420681155097817</v>
      </c>
      <c r="K26" s="100">
        <f t="shared" si="0"/>
        <v>38.16297739586274</v>
      </c>
    </row>
    <row r="27" spans="1:11" ht="15" customHeight="1" x14ac:dyDescent="0.2">
      <c r="B27" s="3"/>
      <c r="D27" s="52" t="s">
        <v>186</v>
      </c>
      <c r="F27" s="86"/>
      <c r="G27" s="42" t="s">
        <v>56</v>
      </c>
      <c r="H27" s="98">
        <f>+H10/H$41*100</f>
        <v>2.1626172750788983</v>
      </c>
      <c r="I27" s="99">
        <f t="shared" si="0"/>
        <v>0.98245874305935721</v>
      </c>
      <c r="J27" s="99">
        <f t="shared" ref="J27" si="6">+J10/J$41*100</f>
        <v>1.119840868936959</v>
      </c>
      <c r="K27" s="100">
        <f t="shared" si="0"/>
        <v>1.2445038668125421</v>
      </c>
    </row>
    <row r="28" spans="1:11" ht="3.75" customHeight="1" x14ac:dyDescent="0.2">
      <c r="B28" s="3"/>
      <c r="D28" s="174"/>
      <c r="F28" s="86"/>
      <c r="G28" s="42"/>
      <c r="H28" s="98"/>
      <c r="I28" s="99"/>
      <c r="J28" s="99"/>
      <c r="K28" s="100"/>
    </row>
    <row r="29" spans="1:11" ht="15" customHeight="1" x14ac:dyDescent="0.2">
      <c r="B29" s="3"/>
      <c r="C29" s="52" t="s">
        <v>57</v>
      </c>
      <c r="D29" s="174"/>
      <c r="F29" s="86"/>
      <c r="G29" s="42" t="s">
        <v>56</v>
      </c>
      <c r="H29" s="98">
        <f t="shared" ref="H29:H32" si="7">+H12/H$41*100</f>
        <v>47.08377208344892</v>
      </c>
      <c r="I29" s="99">
        <f t="shared" ref="I29:K32" si="8">+I12/I$41*100</f>
        <v>46.035692122918867</v>
      </c>
      <c r="J29" s="99">
        <f t="shared" ref="J29" si="9">+J12/J$41*100</f>
        <v>44.823735383662395</v>
      </c>
      <c r="K29" s="100">
        <f t="shared" si="8"/>
        <v>44.308738662229956</v>
      </c>
    </row>
    <row r="30" spans="1:11" ht="15" customHeight="1" x14ac:dyDescent="0.2">
      <c r="B30" s="3"/>
      <c r="C30" s="52" t="s">
        <v>187</v>
      </c>
      <c r="D30" s="174"/>
      <c r="F30" s="86"/>
      <c r="G30" s="42" t="s">
        <v>56</v>
      </c>
      <c r="H30" s="98">
        <f t="shared" si="7"/>
        <v>45.977414323421314</v>
      </c>
      <c r="I30" s="99">
        <f t="shared" si="8"/>
        <v>44.802452230928566</v>
      </c>
      <c r="J30" s="99">
        <f t="shared" ref="J30" si="10">+J13/J$41*100</f>
        <v>43.508583473916758</v>
      </c>
      <c r="K30" s="100">
        <f t="shared" si="8"/>
        <v>42.953692874870313</v>
      </c>
    </row>
    <row r="31" spans="1:11" ht="15" customHeight="1" x14ac:dyDescent="0.2">
      <c r="B31" s="3"/>
      <c r="D31" s="52" t="s">
        <v>188</v>
      </c>
      <c r="F31" s="86"/>
      <c r="G31" s="42" t="s">
        <v>56</v>
      </c>
      <c r="H31" s="98">
        <f t="shared" si="7"/>
        <v>42.001348336129055</v>
      </c>
      <c r="I31" s="99">
        <f t="shared" si="8"/>
        <v>41.627760022970847</v>
      </c>
      <c r="J31" s="99">
        <f t="shared" ref="J31" si="11">+J14/J$41*100</f>
        <v>40.268344456518371</v>
      </c>
      <c r="K31" s="100">
        <f t="shared" si="8"/>
        <v>40.049105588166512</v>
      </c>
    </row>
    <row r="32" spans="1:11" ht="15" customHeight="1" x14ac:dyDescent="0.2">
      <c r="B32" s="3"/>
      <c r="D32" s="52" t="s">
        <v>189</v>
      </c>
      <c r="F32" s="86"/>
      <c r="G32" s="42" t="s">
        <v>56</v>
      </c>
      <c r="H32" s="98">
        <f t="shared" si="7"/>
        <v>5.0824237473198659</v>
      </c>
      <c r="I32" s="99">
        <f t="shared" si="8"/>
        <v>4.4079320999480283</v>
      </c>
      <c r="J32" s="99">
        <f t="shared" ref="J32" si="12">+J15/J$41*100</f>
        <v>4.5553909271440274</v>
      </c>
      <c r="K32" s="100">
        <f t="shared" si="8"/>
        <v>4.2596330740634487</v>
      </c>
    </row>
    <row r="33" spans="1:18" ht="3.75" customHeight="1" x14ac:dyDescent="0.2">
      <c r="A33" s="4"/>
      <c r="B33" s="3"/>
      <c r="F33" s="86"/>
      <c r="G33" s="42"/>
      <c r="H33" s="98"/>
      <c r="I33" s="99"/>
      <c r="J33" s="99"/>
      <c r="K33" s="100"/>
    </row>
    <row r="34" spans="1:18" ht="15" customHeight="1" x14ac:dyDescent="0.2">
      <c r="A34" s="4"/>
      <c r="B34" s="8" t="s">
        <v>190</v>
      </c>
      <c r="C34" s="249"/>
      <c r="D34" s="249"/>
      <c r="E34" s="249"/>
      <c r="F34" s="73"/>
      <c r="G34" s="42"/>
      <c r="H34" s="98"/>
      <c r="I34" s="99"/>
      <c r="J34" s="99"/>
      <c r="K34" s="100"/>
    </row>
    <row r="35" spans="1:18" ht="15" customHeight="1" x14ac:dyDescent="0.2">
      <c r="A35" s="4"/>
      <c r="B35" s="3"/>
      <c r="C35" s="52" t="s">
        <v>59</v>
      </c>
      <c r="D35" s="252"/>
      <c r="E35" s="252"/>
      <c r="F35" s="81"/>
      <c r="G35" s="25" t="s">
        <v>60</v>
      </c>
      <c r="H35" s="101">
        <v>0.11308619173002477</v>
      </c>
      <c r="I35" s="102">
        <v>0.40036623980793529</v>
      </c>
      <c r="J35" s="102">
        <v>3.3428871193422083E-2</v>
      </c>
      <c r="K35" s="103">
        <v>0.11535557658899087</v>
      </c>
      <c r="L35" s="104"/>
      <c r="M35" s="104"/>
      <c r="O35" s="104"/>
      <c r="P35" s="104"/>
      <c r="Q35" s="104"/>
      <c r="R35" s="104"/>
    </row>
    <row r="36" spans="1:18" ht="15" customHeight="1" x14ac:dyDescent="0.2">
      <c r="A36" s="4"/>
      <c r="B36" s="3"/>
      <c r="C36" s="52" t="s">
        <v>61</v>
      </c>
      <c r="D36" s="252"/>
      <c r="E36" s="252"/>
      <c r="F36" s="81"/>
      <c r="G36" s="25" t="s">
        <v>60</v>
      </c>
      <c r="H36" s="101">
        <v>-5.7081290376219727</v>
      </c>
      <c r="I36" s="102">
        <v>-4.2791973169329225</v>
      </c>
      <c r="J36" s="102">
        <v>-5.6655455537543276</v>
      </c>
      <c r="K36" s="103">
        <v>-4.7972923135599528</v>
      </c>
      <c r="L36" s="104"/>
      <c r="M36" s="104"/>
      <c r="O36" s="104"/>
      <c r="P36" s="104"/>
      <c r="Q36" s="104"/>
      <c r="R36" s="104"/>
    </row>
    <row r="37" spans="1:18" ht="15" customHeight="1" x14ac:dyDescent="0.2">
      <c r="A37" s="4"/>
      <c r="B37" s="3"/>
      <c r="C37" s="52" t="s">
        <v>62</v>
      </c>
      <c r="D37" s="252"/>
      <c r="E37" s="252"/>
      <c r="F37" s="81"/>
      <c r="G37" s="25" t="s">
        <v>60</v>
      </c>
      <c r="H37" s="101">
        <v>-4.4707429788985404</v>
      </c>
      <c r="I37" s="102">
        <v>-2.585106110007656</v>
      </c>
      <c r="J37" s="102">
        <v>-4.3258190312023146</v>
      </c>
      <c r="K37" s="103">
        <v>-3.5086436659816362</v>
      </c>
      <c r="L37" s="104"/>
      <c r="M37" s="104"/>
      <c r="O37" s="104"/>
      <c r="P37" s="104"/>
      <c r="Q37" s="104"/>
      <c r="R37" s="104"/>
    </row>
    <row r="38" spans="1:18" ht="15" customHeight="1" x14ac:dyDescent="0.25">
      <c r="A38" s="4"/>
      <c r="B38" s="3"/>
      <c r="C38" s="52" t="s">
        <v>191</v>
      </c>
      <c r="D38" s="252"/>
      <c r="E38" s="252"/>
      <c r="F38" s="81"/>
      <c r="G38" s="25" t="s">
        <v>64</v>
      </c>
      <c r="H38" s="101">
        <v>-0.94156768931626544</v>
      </c>
      <c r="I38" s="102">
        <v>1.8856368688908844</v>
      </c>
      <c r="J38" s="102">
        <v>0.67721819323718613</v>
      </c>
      <c r="K38" s="103">
        <v>0.81717536522067835</v>
      </c>
      <c r="L38" s="104"/>
      <c r="M38" s="104"/>
      <c r="O38" s="104"/>
      <c r="P38" s="104"/>
      <c r="Q38" s="104"/>
      <c r="R38" s="104"/>
    </row>
    <row r="39" spans="1:18" ht="14.85" customHeight="1" x14ac:dyDescent="0.2">
      <c r="A39" s="4"/>
      <c r="B39" s="3"/>
      <c r="F39" s="86"/>
      <c r="G39" s="42"/>
      <c r="H39" s="98"/>
      <c r="I39" s="99"/>
      <c r="J39" s="99"/>
      <c r="K39" s="100"/>
    </row>
    <row r="40" spans="1:18" ht="15" customHeight="1" x14ac:dyDescent="0.2">
      <c r="A40" s="4"/>
      <c r="B40" s="105" t="s">
        <v>65</v>
      </c>
      <c r="F40" s="86"/>
      <c r="G40" s="42" t="s">
        <v>56</v>
      </c>
      <c r="H40" s="106">
        <f>+H17/H$41*100</f>
        <v>56.529760241819218</v>
      </c>
      <c r="I40" s="107">
        <f>+I17/I$41*100</f>
        <v>57.857080511555992</v>
      </c>
      <c r="J40" s="107">
        <f t="shared" ref="J40:K40" si="13">+J17/J$41*100</f>
        <v>59.093734360277153</v>
      </c>
      <c r="K40" s="108">
        <f t="shared" si="13"/>
        <v>60.751932804813222</v>
      </c>
    </row>
    <row r="41" spans="1:18" ht="15" customHeight="1" thickBot="1" x14ac:dyDescent="0.25">
      <c r="B41" s="57"/>
      <c r="C41" s="109" t="s">
        <v>179</v>
      </c>
      <c r="D41" s="88"/>
      <c r="E41" s="88"/>
      <c r="F41" s="89"/>
      <c r="G41" s="90" t="s">
        <v>180</v>
      </c>
      <c r="H41" s="91">
        <v>122156.24400000001</v>
      </c>
      <c r="I41" s="92">
        <v>131237.70984324726</v>
      </c>
      <c r="J41" s="92">
        <v>138856.76465432308</v>
      </c>
      <c r="K41" s="93">
        <v>145496.31191615213</v>
      </c>
    </row>
    <row r="42" spans="1:18" ht="15" customHeight="1" x14ac:dyDescent="0.2">
      <c r="B42" s="52" t="s">
        <v>111</v>
      </c>
      <c r="I42" s="11"/>
      <c r="J42" s="11"/>
    </row>
    <row r="43" spans="1:18" ht="15" customHeight="1" x14ac:dyDescent="0.2">
      <c r="B43" s="52" t="s">
        <v>192</v>
      </c>
      <c r="I43" s="11"/>
      <c r="J43" s="11"/>
    </row>
    <row r="44" spans="1:18" ht="15" customHeight="1" x14ac:dyDescent="0.2">
      <c r="B44" s="52" t="s">
        <v>193</v>
      </c>
      <c r="H44" s="110"/>
      <c r="I44" s="11"/>
      <c r="J44" s="11"/>
    </row>
    <row r="45" spans="1:18" ht="15" customHeight="1" x14ac:dyDescent="0.25">
      <c r="B45" s="247"/>
      <c r="C45" s="247"/>
      <c r="D45" s="247"/>
      <c r="E45" s="247"/>
      <c r="F45" s="247"/>
      <c r="G45" s="247"/>
      <c r="H45" s="247"/>
      <c r="I45" s="253"/>
      <c r="J45" s="253"/>
    </row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90" zoomScaleNormal="90" workbookViewId="0">
      <selection activeCell="P4" sqref="P4"/>
    </sheetView>
  </sheetViews>
  <sheetFormatPr defaultColWidth="9.140625" defaultRowHeight="14.25" x14ac:dyDescent="0.2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 x14ac:dyDescent="0.35">
      <c r="B1" s="51" t="s">
        <v>194</v>
      </c>
    </row>
    <row r="2" spans="2:23" ht="18" customHeight="1" x14ac:dyDescent="0.2">
      <c r="B2" s="316" t="s">
        <v>195</v>
      </c>
      <c r="C2" s="317"/>
      <c r="D2" s="314">
        <v>2023</v>
      </c>
      <c r="E2" s="314"/>
      <c r="F2" s="314"/>
      <c r="G2" s="314"/>
      <c r="H2" s="315"/>
      <c r="I2" s="314">
        <v>2024</v>
      </c>
      <c r="J2" s="314"/>
      <c r="K2" s="314"/>
      <c r="L2" s="314"/>
      <c r="M2" s="315"/>
      <c r="N2" s="314">
        <v>2025</v>
      </c>
      <c r="O2" s="314"/>
      <c r="P2" s="314"/>
      <c r="Q2" s="314"/>
      <c r="R2" s="315"/>
      <c r="S2" s="314">
        <v>2026</v>
      </c>
      <c r="T2" s="314"/>
      <c r="U2" s="314"/>
      <c r="V2" s="314"/>
      <c r="W2" s="315"/>
    </row>
    <row r="3" spans="2:23" ht="81.75" customHeight="1" thickBot="1" x14ac:dyDescent="0.25">
      <c r="B3" s="318"/>
      <c r="C3" s="319"/>
      <c r="D3" s="1" t="s">
        <v>7</v>
      </c>
      <c r="E3" s="2" t="s">
        <v>8</v>
      </c>
      <c r="F3" s="2" t="s">
        <v>209</v>
      </c>
      <c r="G3" s="53" t="s">
        <v>210</v>
      </c>
      <c r="H3" s="54" t="s">
        <v>9</v>
      </c>
      <c r="I3" s="1" t="s">
        <v>7</v>
      </c>
      <c r="J3" s="2" t="s">
        <v>8</v>
      </c>
      <c r="K3" s="2" t="s">
        <v>209</v>
      </c>
      <c r="L3" s="53" t="s">
        <v>210</v>
      </c>
      <c r="M3" s="54" t="s">
        <v>9</v>
      </c>
      <c r="N3" s="1" t="s">
        <v>7</v>
      </c>
      <c r="O3" s="2" t="s">
        <v>8</v>
      </c>
      <c r="P3" s="2" t="s">
        <v>209</v>
      </c>
      <c r="Q3" s="53" t="s">
        <v>210</v>
      </c>
      <c r="R3" s="54" t="s">
        <v>9</v>
      </c>
      <c r="S3" s="1" t="s">
        <v>7</v>
      </c>
      <c r="T3" s="2" t="s">
        <v>8</v>
      </c>
      <c r="U3" s="2" t="s">
        <v>209</v>
      </c>
      <c r="V3" s="53" t="s">
        <v>210</v>
      </c>
      <c r="W3" s="54" t="s">
        <v>9</v>
      </c>
    </row>
    <row r="4" spans="2:23" ht="15" customHeight="1" x14ac:dyDescent="0.2">
      <c r="B4" s="3" t="s">
        <v>196</v>
      </c>
      <c r="C4" s="4"/>
      <c r="D4" s="235">
        <v>1.1496766530017624</v>
      </c>
      <c r="E4" s="236">
        <v>1.2271042505635821</v>
      </c>
      <c r="F4" s="236">
        <v>1.1000000000000001</v>
      </c>
      <c r="G4" s="237">
        <v>1.1000000000000001</v>
      </c>
      <c r="H4" s="238">
        <v>1.0960548553854865</v>
      </c>
      <c r="I4" s="235">
        <v>2.2663700261421553</v>
      </c>
      <c r="J4" s="236">
        <v>2.7012035841622373</v>
      </c>
      <c r="K4" s="236">
        <v>2.2999999999999998</v>
      </c>
      <c r="L4" s="237">
        <v>2.1</v>
      </c>
      <c r="M4" s="238">
        <v>1.7562562011331773</v>
      </c>
      <c r="N4" s="235">
        <v>3.1632405389929232</v>
      </c>
      <c r="O4" s="236">
        <v>2.7893047047165886</v>
      </c>
      <c r="P4" s="236">
        <v>2.6</v>
      </c>
      <c r="Q4" s="237">
        <v>2.6</v>
      </c>
      <c r="R4" s="238">
        <v>2.405991698121368</v>
      </c>
      <c r="S4" s="5">
        <v>2.0161698978130147</v>
      </c>
      <c r="T4" s="5">
        <v>2.1447759060593485</v>
      </c>
      <c r="U4" s="5" t="s">
        <v>13</v>
      </c>
      <c r="V4" s="5">
        <v>2.8</v>
      </c>
      <c r="W4" s="56" t="s">
        <v>13</v>
      </c>
    </row>
    <row r="5" spans="2:23" ht="15" customHeight="1" x14ac:dyDescent="0.2">
      <c r="B5" s="3"/>
      <c r="C5" s="4" t="s">
        <v>197</v>
      </c>
      <c r="D5" s="235">
        <v>-2.3188313409136754</v>
      </c>
      <c r="E5" s="236">
        <v>-1.9355694412974356</v>
      </c>
      <c r="F5" s="236">
        <v>-1.6</v>
      </c>
      <c r="G5" s="237">
        <v>-1.7</v>
      </c>
      <c r="H5" s="238">
        <v>-1.8479404323100912</v>
      </c>
      <c r="I5" s="235">
        <v>0.60317288764930765</v>
      </c>
      <c r="J5" s="236">
        <v>3.3334941674563412</v>
      </c>
      <c r="K5" s="236">
        <v>1.5</v>
      </c>
      <c r="L5" s="237">
        <v>2.2000000000000002</v>
      </c>
      <c r="M5" s="238">
        <v>1.0268432843123954</v>
      </c>
      <c r="N5" s="235">
        <v>2.000851179573587</v>
      </c>
      <c r="O5" s="236">
        <v>1.6703019837363886</v>
      </c>
      <c r="P5" s="236">
        <v>1.8</v>
      </c>
      <c r="Q5" s="237">
        <v>1.6</v>
      </c>
      <c r="R5" s="238">
        <v>2.3082048761491336</v>
      </c>
      <c r="S5" s="5">
        <v>1.5719914431731041</v>
      </c>
      <c r="T5" s="5">
        <v>1.0422414708776362</v>
      </c>
      <c r="U5" s="5" t="s">
        <v>13</v>
      </c>
      <c r="V5" s="55">
        <v>1.8</v>
      </c>
      <c r="W5" s="56" t="s">
        <v>13</v>
      </c>
    </row>
    <row r="6" spans="2:23" x14ac:dyDescent="0.2">
      <c r="B6" s="3"/>
      <c r="C6" s="4" t="s">
        <v>198</v>
      </c>
      <c r="D6" s="235">
        <v>-0.52780694149139151</v>
      </c>
      <c r="E6" s="236">
        <v>-1.4941224289199417</v>
      </c>
      <c r="F6" s="236">
        <v>-1.1000000000000001</v>
      </c>
      <c r="G6" s="237">
        <v>-1.5</v>
      </c>
      <c r="H6" s="238">
        <v>-2.51463710501032</v>
      </c>
      <c r="I6" s="235">
        <v>8.626985263356346E-2</v>
      </c>
      <c r="J6" s="236">
        <v>1.3204817583895689</v>
      </c>
      <c r="K6" s="236">
        <v>1.2</v>
      </c>
      <c r="L6" s="237">
        <v>1.8</v>
      </c>
      <c r="M6" s="238">
        <v>1.1530542382720776</v>
      </c>
      <c r="N6" s="235">
        <v>3.1389735019093905</v>
      </c>
      <c r="O6" s="236">
        <v>-0.36077291346466867</v>
      </c>
      <c r="P6" s="236">
        <v>0.9</v>
      </c>
      <c r="Q6" s="237">
        <v>-0.8</v>
      </c>
      <c r="R6" s="238">
        <v>0.80240320160016587</v>
      </c>
      <c r="S6" s="5">
        <v>2.2081016471310591</v>
      </c>
      <c r="T6" s="5">
        <v>-0.9154179326120615</v>
      </c>
      <c r="U6" s="5" t="s">
        <v>13</v>
      </c>
      <c r="V6" s="55">
        <v>1.4</v>
      </c>
      <c r="W6" s="56" t="s">
        <v>13</v>
      </c>
    </row>
    <row r="7" spans="2:23" x14ac:dyDescent="0.2">
      <c r="B7" s="3"/>
      <c r="C7" s="4" t="s">
        <v>199</v>
      </c>
      <c r="D7" s="235">
        <v>9.5668666328073897</v>
      </c>
      <c r="E7" s="236">
        <v>7.7283959107139255</v>
      </c>
      <c r="F7" s="236">
        <v>5</v>
      </c>
      <c r="G7" s="237">
        <v>5.7</v>
      </c>
      <c r="H7" s="238">
        <v>6.2606343794659569</v>
      </c>
      <c r="I7" s="235">
        <v>0.91616700558871855</v>
      </c>
      <c r="J7" s="236">
        <v>5.0870995799580321</v>
      </c>
      <c r="K7" s="236">
        <v>2.5</v>
      </c>
      <c r="L7" s="237">
        <v>3.1</v>
      </c>
      <c r="M7" s="238">
        <v>4.0918546545894774</v>
      </c>
      <c r="N7" s="235">
        <v>5.9925015151517442</v>
      </c>
      <c r="O7" s="236">
        <v>4.2970187885556399</v>
      </c>
      <c r="P7" s="236">
        <v>3.3</v>
      </c>
      <c r="Q7" s="237">
        <v>3.9</v>
      </c>
      <c r="R7" s="238">
        <v>3.8913481845936904</v>
      </c>
      <c r="S7" s="5">
        <v>0.97712228458171069</v>
      </c>
      <c r="T7" s="5">
        <v>0.90137709039421754</v>
      </c>
      <c r="U7" s="5" t="s">
        <v>13</v>
      </c>
      <c r="V7" s="55">
        <v>3.8</v>
      </c>
      <c r="W7" s="56" t="s">
        <v>13</v>
      </c>
    </row>
    <row r="8" spans="2:23" x14ac:dyDescent="0.2">
      <c r="B8" s="3"/>
      <c r="C8" s="4" t="s">
        <v>200</v>
      </c>
      <c r="D8" s="235">
        <v>-0.90734301484252455</v>
      </c>
      <c r="E8" s="236">
        <v>-0.72078621438372847</v>
      </c>
      <c r="F8" s="236">
        <v>-1.2</v>
      </c>
      <c r="G8" s="237">
        <v>0.3</v>
      </c>
      <c r="H8" s="238">
        <v>-1.7734507139188227</v>
      </c>
      <c r="I8" s="235">
        <v>4.1787945908394732</v>
      </c>
      <c r="J8" s="236">
        <v>4.0175986749258819</v>
      </c>
      <c r="K8" s="236">
        <v>5.7</v>
      </c>
      <c r="L8" s="237">
        <v>3.6</v>
      </c>
      <c r="M8" s="238">
        <v>3.652627820994292</v>
      </c>
      <c r="N8" s="235">
        <v>4.190406512194329</v>
      </c>
      <c r="O8" s="236">
        <v>3.881100478754318</v>
      </c>
      <c r="P8" s="236">
        <v>4.3</v>
      </c>
      <c r="Q8" s="237">
        <v>3.6</v>
      </c>
      <c r="R8" s="238">
        <v>3.1061711532863301</v>
      </c>
      <c r="S8" s="5">
        <v>3.4306429767878086</v>
      </c>
      <c r="T8" s="5">
        <v>4.6318049204558731</v>
      </c>
      <c r="U8" s="5" t="s">
        <v>13</v>
      </c>
      <c r="V8" s="5">
        <v>3.4</v>
      </c>
      <c r="W8" s="56" t="s">
        <v>13</v>
      </c>
    </row>
    <row r="9" spans="2:23" x14ac:dyDescent="0.2">
      <c r="B9" s="3"/>
      <c r="C9" s="4" t="s">
        <v>201</v>
      </c>
      <c r="D9" s="235">
        <v>-6.7526917447751487</v>
      </c>
      <c r="E9" s="236">
        <v>-6.4465533741137833</v>
      </c>
      <c r="F9" s="236">
        <v>-6</v>
      </c>
      <c r="G9" s="237">
        <v>-5.8</v>
      </c>
      <c r="H9" s="238">
        <v>-9.1935918819057267</v>
      </c>
      <c r="I9" s="235">
        <v>5.1160015878141962</v>
      </c>
      <c r="J9" s="236">
        <v>7.431785734036489</v>
      </c>
      <c r="K9" s="236">
        <v>6.3</v>
      </c>
      <c r="L9" s="237">
        <v>7.1</v>
      </c>
      <c r="M9" s="238">
        <v>4.1994202981221695</v>
      </c>
      <c r="N9" s="235">
        <v>4.2649153798205219</v>
      </c>
      <c r="O9" s="236">
        <v>3.5030095365544911</v>
      </c>
      <c r="P9" s="236">
        <v>4.2</v>
      </c>
      <c r="Q9" s="237">
        <v>3.2</v>
      </c>
      <c r="R9" s="238">
        <v>3.1013522128426008</v>
      </c>
      <c r="S9" s="5">
        <v>3.0480822908480576</v>
      </c>
      <c r="T9" s="5">
        <v>3.2464442424895434</v>
      </c>
      <c r="U9" s="5" t="s">
        <v>13</v>
      </c>
      <c r="V9" s="5">
        <v>3.2</v>
      </c>
      <c r="W9" s="56" t="s">
        <v>13</v>
      </c>
    </row>
    <row r="10" spans="2:23" ht="3.75" customHeight="1" x14ac:dyDescent="0.2">
      <c r="B10" s="3"/>
      <c r="C10" s="4"/>
      <c r="D10" s="235"/>
      <c r="E10" s="236"/>
      <c r="F10" s="236"/>
      <c r="G10" s="237"/>
      <c r="H10" s="238"/>
      <c r="I10" s="235"/>
      <c r="J10" s="236"/>
      <c r="K10" s="236"/>
      <c r="L10" s="237"/>
      <c r="M10" s="238"/>
      <c r="N10" s="235"/>
      <c r="O10" s="236"/>
      <c r="P10" s="236"/>
      <c r="Q10" s="237"/>
      <c r="R10" s="238"/>
      <c r="S10" s="5"/>
      <c r="T10" s="5"/>
      <c r="U10" s="5"/>
      <c r="V10" s="5"/>
      <c r="W10" s="56"/>
    </row>
    <row r="11" spans="2:23" ht="16.5" x14ac:dyDescent="0.2">
      <c r="B11" s="3" t="s">
        <v>202</v>
      </c>
      <c r="C11" s="4"/>
      <c r="D11" s="235">
        <v>10.983606557377044</v>
      </c>
      <c r="E11" s="236">
        <v>11.057082439658284</v>
      </c>
      <c r="F11" s="236">
        <v>11</v>
      </c>
      <c r="G11" s="237">
        <v>11</v>
      </c>
      <c r="H11" s="238">
        <v>11.06583162225132</v>
      </c>
      <c r="I11" s="235">
        <v>2.7817937498869441</v>
      </c>
      <c r="J11" s="236">
        <v>3.1898820122693667</v>
      </c>
      <c r="K11" s="236">
        <v>3.5</v>
      </c>
      <c r="L11" s="237">
        <v>3.6</v>
      </c>
      <c r="M11" s="238">
        <v>5.1713284694166362</v>
      </c>
      <c r="N11" s="235">
        <v>3.7389766659985639</v>
      </c>
      <c r="O11" s="236">
        <v>3.4079333156996063</v>
      </c>
      <c r="P11" s="236">
        <v>2.6</v>
      </c>
      <c r="Q11" s="237">
        <v>3.9</v>
      </c>
      <c r="R11" s="238">
        <v>3.3956319727758588</v>
      </c>
      <c r="S11" s="5">
        <v>3.7163447439440915</v>
      </c>
      <c r="T11" s="5">
        <v>3.5018413142457296</v>
      </c>
      <c r="U11" s="5" t="s">
        <v>13</v>
      </c>
      <c r="V11" s="5">
        <v>2.5</v>
      </c>
      <c r="W11" s="56" t="s">
        <v>13</v>
      </c>
    </row>
    <row r="12" spans="2:23" ht="3.75" customHeight="1" x14ac:dyDescent="0.2">
      <c r="B12" s="3"/>
      <c r="C12" s="4"/>
      <c r="D12" s="235"/>
      <c r="E12" s="236"/>
      <c r="F12" s="236"/>
      <c r="G12" s="237"/>
      <c r="H12" s="238"/>
      <c r="I12" s="235"/>
      <c r="J12" s="236"/>
      <c r="K12" s="236"/>
      <c r="L12" s="237"/>
      <c r="M12" s="238"/>
      <c r="N12" s="235"/>
      <c r="O12" s="236"/>
      <c r="P12" s="236"/>
      <c r="Q12" s="237"/>
      <c r="R12" s="238"/>
      <c r="S12" s="5"/>
      <c r="T12" s="5"/>
      <c r="U12" s="5"/>
      <c r="V12" s="55"/>
      <c r="W12" s="56"/>
    </row>
    <row r="13" spans="2:23" x14ac:dyDescent="0.2">
      <c r="B13" s="3" t="s">
        <v>203</v>
      </c>
      <c r="C13" s="4"/>
      <c r="D13" s="235">
        <v>0.27852987148673947</v>
      </c>
      <c r="E13" s="236">
        <v>0.31170029364977481</v>
      </c>
      <c r="F13" s="236">
        <v>0.6</v>
      </c>
      <c r="G13" s="237">
        <v>0.3</v>
      </c>
      <c r="H13" s="238" t="s">
        <v>13</v>
      </c>
      <c r="I13" s="235">
        <v>0.28913490513140516</v>
      </c>
      <c r="J13" s="236">
        <v>0.37993919052217162</v>
      </c>
      <c r="K13" s="236">
        <v>0.1</v>
      </c>
      <c r="L13" s="237">
        <v>0.3</v>
      </c>
      <c r="M13" s="238" t="s">
        <v>13</v>
      </c>
      <c r="N13" s="235">
        <v>0.3727400412882389</v>
      </c>
      <c r="O13" s="236">
        <v>0.48030655573005898</v>
      </c>
      <c r="P13" s="236">
        <v>0.1</v>
      </c>
      <c r="Q13" s="237">
        <v>-0.1</v>
      </c>
      <c r="R13" s="238" t="s">
        <v>13</v>
      </c>
      <c r="S13" s="5">
        <v>1.1324490677935728E-2</v>
      </c>
      <c r="T13" s="5">
        <v>0.11456507010882966</v>
      </c>
      <c r="U13" s="5" t="s">
        <v>13</v>
      </c>
      <c r="V13" s="55">
        <v>-0.4</v>
      </c>
      <c r="W13" s="56" t="s">
        <v>13</v>
      </c>
    </row>
    <row r="14" spans="2:23" x14ac:dyDescent="0.2">
      <c r="B14" s="3" t="s">
        <v>204</v>
      </c>
      <c r="C14" s="4"/>
      <c r="D14" s="235">
        <v>5.8408516463158193</v>
      </c>
      <c r="E14" s="236">
        <v>5.855853516728696</v>
      </c>
      <c r="F14" s="236">
        <v>5.7</v>
      </c>
      <c r="G14" s="237">
        <v>5.9</v>
      </c>
      <c r="H14" s="238">
        <v>5.9674162548437897</v>
      </c>
      <c r="I14" s="235">
        <v>5.4987076308545992</v>
      </c>
      <c r="J14" s="236">
        <v>5.3816201477545205</v>
      </c>
      <c r="K14" s="236">
        <v>5.4</v>
      </c>
      <c r="L14" s="237">
        <v>5.9</v>
      </c>
      <c r="M14" s="238">
        <v>6.2547772933258097</v>
      </c>
      <c r="N14" s="235">
        <v>5.264814624011513</v>
      </c>
      <c r="O14" s="236">
        <v>5.0785739371795291</v>
      </c>
      <c r="P14" s="236">
        <v>5.2</v>
      </c>
      <c r="Q14" s="237">
        <v>5.9</v>
      </c>
      <c r="R14" s="238">
        <v>6.13905361120724</v>
      </c>
      <c r="S14" s="5">
        <v>5.2750600222017106</v>
      </c>
      <c r="T14" s="5">
        <v>5.0341889009524943</v>
      </c>
      <c r="U14" s="5" t="s">
        <v>13</v>
      </c>
      <c r="V14" s="55">
        <v>5.9</v>
      </c>
      <c r="W14" s="56" t="s">
        <v>13</v>
      </c>
    </row>
    <row r="15" spans="2:23" x14ac:dyDescent="0.2">
      <c r="B15" s="3" t="s">
        <v>205</v>
      </c>
      <c r="C15" s="4"/>
      <c r="D15" s="235">
        <v>9.6032202415391197</v>
      </c>
      <c r="E15" s="236">
        <v>9.8159509202454096</v>
      </c>
      <c r="F15" s="236" t="s">
        <v>13</v>
      </c>
      <c r="G15" s="237">
        <v>8.5</v>
      </c>
      <c r="H15" s="238" t="s">
        <v>13</v>
      </c>
      <c r="I15" s="235">
        <v>6.0746217515133907</v>
      </c>
      <c r="J15" s="236">
        <v>7.0530726256983201</v>
      </c>
      <c r="K15" s="236" t="s">
        <v>13</v>
      </c>
      <c r="L15" s="237">
        <v>8</v>
      </c>
      <c r="M15" s="238" t="s">
        <v>13</v>
      </c>
      <c r="N15" s="235">
        <v>5.1589538256917393</v>
      </c>
      <c r="O15" s="236">
        <v>5.2837573385518644</v>
      </c>
      <c r="P15" s="236" t="s">
        <v>13</v>
      </c>
      <c r="Q15" s="237">
        <v>6.9</v>
      </c>
      <c r="R15" s="238" t="s">
        <v>13</v>
      </c>
      <c r="S15" s="5">
        <v>5.0463351079933716</v>
      </c>
      <c r="T15" s="5">
        <v>4.4609665427509215</v>
      </c>
      <c r="U15" s="5" t="s">
        <v>13</v>
      </c>
      <c r="V15" s="55">
        <v>5</v>
      </c>
      <c r="W15" s="56" t="s">
        <v>13</v>
      </c>
    </row>
    <row r="16" spans="2:23" x14ac:dyDescent="0.2">
      <c r="B16" s="3" t="s">
        <v>143</v>
      </c>
      <c r="C16" s="4"/>
      <c r="D16" s="235">
        <v>9.0911681733047516</v>
      </c>
      <c r="E16" s="236">
        <v>8.9692990552698415</v>
      </c>
      <c r="F16" s="236">
        <v>9.6999999999999993</v>
      </c>
      <c r="G16" s="237" t="s">
        <v>13</v>
      </c>
      <c r="H16" s="238">
        <v>10.038116376736372</v>
      </c>
      <c r="I16" s="235">
        <v>7.1639710876433327</v>
      </c>
      <c r="J16" s="236">
        <v>7.0699602642307013</v>
      </c>
      <c r="K16" s="236">
        <v>7.9</v>
      </c>
      <c r="L16" s="237" t="s">
        <v>13</v>
      </c>
      <c r="M16" s="238">
        <v>8.2014253558176478</v>
      </c>
      <c r="N16" s="235">
        <v>5.2560238472199217</v>
      </c>
      <c r="O16" s="236">
        <v>5.2556697393154828</v>
      </c>
      <c r="P16" s="236">
        <v>5.9</v>
      </c>
      <c r="Q16" s="237" t="s">
        <v>13</v>
      </c>
      <c r="R16" s="238">
        <v>4.967321607315478</v>
      </c>
      <c r="S16" s="5">
        <v>5.1287171557174958</v>
      </c>
      <c r="T16" s="5">
        <v>4.993744549313317</v>
      </c>
      <c r="U16" s="5" t="s">
        <v>13</v>
      </c>
      <c r="V16" s="55" t="s">
        <v>13</v>
      </c>
      <c r="W16" s="56" t="s">
        <v>13</v>
      </c>
    </row>
    <row r="17" spans="1:23" ht="3.75" customHeight="1" x14ac:dyDescent="0.2">
      <c r="B17" s="3"/>
      <c r="C17" s="4"/>
      <c r="D17" s="235"/>
      <c r="E17" s="236"/>
      <c r="F17" s="236"/>
      <c r="G17" s="237"/>
      <c r="H17" s="238"/>
      <c r="I17" s="235"/>
      <c r="J17" s="236"/>
      <c r="K17" s="236"/>
      <c r="L17" s="237"/>
      <c r="M17" s="238"/>
      <c r="N17" s="235"/>
      <c r="O17" s="236"/>
      <c r="P17" s="236"/>
      <c r="Q17" s="237"/>
      <c r="R17" s="238"/>
      <c r="S17" s="197"/>
      <c r="T17" s="5"/>
      <c r="U17" s="5"/>
      <c r="V17" s="55"/>
      <c r="W17" s="56"/>
    </row>
    <row r="18" spans="1:23" x14ac:dyDescent="0.2">
      <c r="B18" s="3" t="s">
        <v>206</v>
      </c>
      <c r="C18" s="4"/>
      <c r="D18" s="235">
        <v>-5.2687169913955749</v>
      </c>
      <c r="E18" s="236">
        <v>-6.52</v>
      </c>
      <c r="F18" s="236">
        <v>-5.75</v>
      </c>
      <c r="G18" s="237">
        <v>-5.4950000000000001</v>
      </c>
      <c r="H18" s="238">
        <v>-5.649</v>
      </c>
      <c r="I18" s="235">
        <v>-6.0945278564867644</v>
      </c>
      <c r="J18" s="236">
        <v>-5.97</v>
      </c>
      <c r="K18" s="236">
        <v>-6.47</v>
      </c>
      <c r="L18" s="237">
        <v>-4.4119999999999999</v>
      </c>
      <c r="M18" s="238">
        <v>-4.4189999999999996</v>
      </c>
      <c r="N18" s="235">
        <v>-5.2832133596276156</v>
      </c>
      <c r="O18" s="236">
        <v>-4.97</v>
      </c>
      <c r="P18" s="236">
        <v>-6.83</v>
      </c>
      <c r="Q18" s="237">
        <v>-4.4059999999999997</v>
      </c>
      <c r="R18" s="238">
        <v>-4.2789999999999999</v>
      </c>
      <c r="S18" s="197">
        <v>-4.9012573995546713</v>
      </c>
      <c r="T18" s="5">
        <v>-3.97</v>
      </c>
      <c r="U18" s="5" t="s">
        <v>13</v>
      </c>
      <c r="V18" s="55">
        <v>-4.4809999999999999</v>
      </c>
      <c r="W18" s="56" t="s">
        <v>13</v>
      </c>
    </row>
    <row r="19" spans="1:23" x14ac:dyDescent="0.2">
      <c r="B19" s="3" t="s">
        <v>207</v>
      </c>
      <c r="C19" s="4"/>
      <c r="D19" s="235">
        <v>56.529760241819218</v>
      </c>
      <c r="E19" s="236">
        <v>56.8</v>
      </c>
      <c r="F19" s="236">
        <v>56.72</v>
      </c>
      <c r="G19" s="237">
        <v>56.677999999999997</v>
      </c>
      <c r="H19" s="238">
        <v>58.387</v>
      </c>
      <c r="I19" s="235">
        <v>57.857080511555992</v>
      </c>
      <c r="J19" s="236">
        <v>58.3</v>
      </c>
      <c r="K19" s="236">
        <v>59.93</v>
      </c>
      <c r="L19" s="237">
        <v>56.521999999999998</v>
      </c>
      <c r="M19" s="238">
        <v>59.185000000000002</v>
      </c>
      <c r="N19" s="235">
        <v>59.093734360277153</v>
      </c>
      <c r="O19" s="236">
        <v>59.6</v>
      </c>
      <c r="P19" s="236">
        <v>62.9</v>
      </c>
      <c r="Q19" s="237">
        <v>57.512</v>
      </c>
      <c r="R19" s="238">
        <v>59.34</v>
      </c>
      <c r="S19" s="197">
        <v>60.751932804813222</v>
      </c>
      <c r="T19" s="5">
        <v>61.4</v>
      </c>
      <c r="U19" s="5" t="s">
        <v>13</v>
      </c>
      <c r="V19" s="55">
        <v>60.302999999999997</v>
      </c>
      <c r="W19" s="56" t="s">
        <v>13</v>
      </c>
    </row>
    <row r="20" spans="1:23" ht="3.75" customHeight="1" x14ac:dyDescent="0.2">
      <c r="B20" s="3"/>
      <c r="C20" s="4"/>
      <c r="D20" s="235"/>
      <c r="E20" s="236"/>
      <c r="F20" s="236"/>
      <c r="G20" s="237"/>
      <c r="H20" s="238"/>
      <c r="I20" s="235"/>
      <c r="J20" s="236"/>
      <c r="K20" s="236"/>
      <c r="L20" s="237"/>
      <c r="M20" s="238"/>
      <c r="N20" s="235"/>
      <c r="O20" s="236"/>
      <c r="P20" s="236"/>
      <c r="Q20" s="237"/>
      <c r="R20" s="238"/>
      <c r="S20" s="197"/>
      <c r="T20" s="5"/>
      <c r="U20" s="5"/>
      <c r="V20" s="55"/>
      <c r="W20" s="56"/>
    </row>
    <row r="21" spans="1:23" ht="15" thickBot="1" x14ac:dyDescent="0.25">
      <c r="B21" s="57" t="s">
        <v>208</v>
      </c>
      <c r="C21" s="58"/>
      <c r="D21" s="239">
        <v>-8.1727855916345593</v>
      </c>
      <c r="E21" s="240">
        <v>-2.7365957339896392</v>
      </c>
      <c r="F21" s="240">
        <v>-2.1</v>
      </c>
      <c r="G21" s="241">
        <v>-1.7</v>
      </c>
      <c r="H21" s="242">
        <v>-2.2248188308666599</v>
      </c>
      <c r="I21" s="239">
        <v>-4.1596688914923723</v>
      </c>
      <c r="J21" s="240">
        <v>-3.8538769004332121</v>
      </c>
      <c r="K21" s="240">
        <v>-2.9</v>
      </c>
      <c r="L21" s="241">
        <v>-4.3</v>
      </c>
      <c r="M21" s="242">
        <v>-3.5753372977888001</v>
      </c>
      <c r="N21" s="239">
        <v>-2.2471418540922157</v>
      </c>
      <c r="O21" s="240">
        <v>-3.6954176475888674</v>
      </c>
      <c r="P21" s="240">
        <v>-3</v>
      </c>
      <c r="Q21" s="241">
        <v>-3.6</v>
      </c>
      <c r="R21" s="242">
        <v>-3.4323786047524698</v>
      </c>
      <c r="S21" s="201">
        <v>-0.75782759500818619</v>
      </c>
      <c r="T21" s="60">
        <v>-2.9417029227711802</v>
      </c>
      <c r="U21" s="60" t="s">
        <v>13</v>
      </c>
      <c r="V21" s="60">
        <v>-3.1</v>
      </c>
      <c r="W21" s="59" t="s">
        <v>13</v>
      </c>
    </row>
    <row r="22" spans="1:23" x14ac:dyDescent="0.2">
      <c r="B22" s="52" t="s">
        <v>211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50"/>
      <c r="T22" s="50"/>
      <c r="U22" s="50"/>
      <c r="V22" s="50"/>
      <c r="W22" s="50"/>
    </row>
    <row r="23" spans="1:23" x14ac:dyDescent="0.2">
      <c r="B23" s="52" t="s">
        <v>212</v>
      </c>
    </row>
    <row r="24" spans="1:23" x14ac:dyDescent="0.2">
      <c r="A24" s="50"/>
      <c r="B24" s="52" t="s">
        <v>214</v>
      </c>
      <c r="S24" s="50"/>
      <c r="T24" s="50"/>
      <c r="U24" s="50"/>
    </row>
    <row r="25" spans="1:23" x14ac:dyDescent="0.2">
      <c r="B25" s="62" t="s">
        <v>219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 x14ac:dyDescent="0.2">
      <c r="B26" s="50" t="s">
        <v>220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 x14ac:dyDescent="0.2">
      <c r="B27" s="52" t="s">
        <v>218</v>
      </c>
    </row>
    <row r="28" spans="1:23" x14ac:dyDescent="0.2">
      <c r="B28" s="52" t="s">
        <v>215</v>
      </c>
    </row>
    <row r="35" spans="3:23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 x14ac:dyDescent="0.2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 x14ac:dyDescent="0.2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 x14ac:dyDescent="0.2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 x14ac:dyDescent="0.2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2024-04-03T08:03:48Z</dcterms:modified>
</cp:coreProperties>
</file>