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DO\Web NBS\Ekonomický a menový vývoj\"/>
    </mc:Choice>
  </mc:AlternateContent>
  <xr:revisionPtr revIDLastSave="0" documentId="8_{3875331E-2725-490C-A537-6F9FD34C7AD8}" xr6:coauthVersionLast="47" xr6:coauthVersionMax="47" xr10:uidLastSave="{00000000-0000-0000-0000-000000000000}"/>
  <bookViews>
    <workbookView xWindow="-120" yWindow="-120" windowWidth="29040" windowHeight="15840" tabRatio="908" xr2:uid="{00000000-000D-0000-FFFF-FFFF00000000}"/>
  </bookViews>
  <sheets>
    <sheet name="Súhrn" sheetId="22" r:id="rId1"/>
    <sheet name="HDP" sheetId="12" r:id="rId2"/>
    <sheet name="Inflácia" sheetId="13" r:id="rId3"/>
    <sheet name="Trh práce" sheetId="14" r:id="rId4"/>
    <sheet name="Obchodná a platobná bilancia" sheetId="17" r:id="rId5"/>
    <sheet name="Sektor_verejnej_správy" sheetId="21" r:id="rId6"/>
    <sheet name="Porovnanie predikcií" sheetId="18" r:id="rId7"/>
  </sheets>
  <definedNames>
    <definedName name="_xlnm.Print_Area" localSheetId="1">HDP!$A$1:$AB$52</definedName>
    <definedName name="_xlnm.Print_Area" localSheetId="2">Inflácia!$A$1:$AB$40</definedName>
    <definedName name="_xlnm.Print_Area" localSheetId="6">'Porovnanie predikcií'!$A$1:$R$29</definedName>
    <definedName name="_xlnm.Print_Area" localSheetId="0">Súhrn!$B$2:$N$78</definedName>
    <definedName name="_xlnm.Print_Area" localSheetId="3">'Trh práce'!$A$1:$AF$69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1" i="18" l="1"/>
  <c r="B2" i="22"/>
  <c r="B19" i="21" l="1"/>
  <c r="B2" i="21"/>
  <c r="B27" i="17"/>
  <c r="B2" i="17"/>
  <c r="B55" i="14"/>
  <c r="B30" i="14"/>
  <c r="B2" i="14"/>
  <c r="B2" i="13"/>
  <c r="B28" i="12"/>
  <c r="B15" i="12"/>
  <c r="B2" i="12"/>
  <c r="I23" i="21" l="1"/>
  <c r="L41" i="21" l="1"/>
  <c r="K41" i="21"/>
  <c r="J41" i="21"/>
  <c r="I41" i="21"/>
  <c r="H41" i="21"/>
  <c r="I21" i="18"/>
  <c r="D21" i="18"/>
  <c r="S21" i="18"/>
  <c r="L40" i="21" l="1"/>
  <c r="K25" i="21"/>
  <c r="K32" i="21"/>
  <c r="K23" i="21"/>
  <c r="K20" i="21"/>
  <c r="K28" i="17"/>
  <c r="K24" i="21" l="1"/>
  <c r="K26" i="21"/>
  <c r="K40" i="21"/>
  <c r="K27" i="21"/>
  <c r="K30" i="21"/>
  <c r="K29" i="21"/>
  <c r="K31" i="21"/>
  <c r="Q56" i="14"/>
  <c r="Q31" i="14"/>
  <c r="U31" i="14"/>
  <c r="K56" i="14"/>
  <c r="K31" i="14"/>
  <c r="Q29" i="12"/>
  <c r="Q16" i="12"/>
  <c r="L44" i="12"/>
  <c r="K44" i="12"/>
  <c r="L29" i="12"/>
  <c r="L16" i="12"/>
  <c r="M29" i="12" l="1"/>
  <c r="U29" i="12"/>
  <c r="Y29" i="12"/>
  <c r="M16" i="12"/>
  <c r="U16" i="12"/>
  <c r="Y16" i="12"/>
  <c r="J44" i="12"/>
  <c r="J29" i="12"/>
  <c r="K29" i="12"/>
  <c r="J16" i="12"/>
  <c r="K16" i="12"/>
  <c r="L25" i="21" l="1"/>
  <c r="J40" i="21"/>
  <c r="L20" i="21"/>
  <c r="J20" i="21"/>
  <c r="I20" i="21"/>
  <c r="H20" i="21"/>
  <c r="J28" i="17"/>
  <c r="J56" i="14"/>
  <c r="J31" i="14"/>
  <c r="I27" i="21"/>
  <c r="I44" i="12"/>
  <c r="I29" i="12"/>
  <c r="I16" i="12"/>
  <c r="H29" i="17"/>
  <c r="H57" i="14"/>
  <c r="H32" i="14"/>
  <c r="H45" i="12"/>
  <c r="H30" i="12"/>
  <c r="H17" i="12"/>
  <c r="Y28" i="17"/>
  <c r="U28" i="17"/>
  <c r="Q28" i="17"/>
  <c r="M28" i="17"/>
  <c r="I28" i="17"/>
  <c r="H28" i="17"/>
  <c r="L28" i="17"/>
  <c r="Y56" i="14"/>
  <c r="U56" i="14"/>
  <c r="M56" i="14"/>
  <c r="Y31" i="14"/>
  <c r="M31" i="14"/>
  <c r="L56" i="14"/>
  <c r="I56" i="14"/>
  <c r="H56" i="14"/>
  <c r="H31" i="14"/>
  <c r="I31" i="14"/>
  <c r="L31" i="14"/>
  <c r="H23" i="21"/>
  <c r="H44" i="12"/>
  <c r="H29" i="12"/>
  <c r="H16" i="12"/>
  <c r="L27" i="21" l="1"/>
  <c r="J31" i="21"/>
  <c r="I24" i="21"/>
  <c r="H25" i="21"/>
  <c r="H27" i="21"/>
  <c r="H32" i="21"/>
  <c r="H29" i="21"/>
  <c r="J24" i="21"/>
  <c r="I29" i="21"/>
  <c r="L26" i="21"/>
  <c r="H24" i="21"/>
  <c r="H40" i="21"/>
  <c r="J29" i="21"/>
  <c r="H30" i="21"/>
  <c r="I40" i="21"/>
  <c r="L32" i="21"/>
  <c r="I31" i="21"/>
  <c r="J32" i="21"/>
  <c r="L31" i="21"/>
  <c r="J30" i="21"/>
  <c r="I30" i="21"/>
  <c r="H26" i="21"/>
  <c r="J27" i="21"/>
  <c r="L29" i="21"/>
  <c r="L30" i="21"/>
  <c r="J23" i="21"/>
  <c r="I25" i="21"/>
  <c r="I26" i="21"/>
  <c r="I32" i="21"/>
  <c r="L24" i="21"/>
  <c r="J26" i="21"/>
  <c r="J25" i="21"/>
  <c r="L23" i="21"/>
  <c r="H31" i="21"/>
</calcChain>
</file>

<file path=xl/sharedStrings.xml><?xml version="1.0" encoding="utf-8"?>
<sst xmlns="http://schemas.openxmlformats.org/spreadsheetml/2006/main" count="679" uniqueCount="206">
  <si>
    <t>Hrubý domáci produkt</t>
  </si>
  <si>
    <t>Tvorba hrubého fixného kapitálu</t>
  </si>
  <si>
    <t>Domáci dopyt</t>
  </si>
  <si>
    <t>Q1</t>
  </si>
  <si>
    <t>Q2</t>
  </si>
  <si>
    <t>Q3</t>
  </si>
  <si>
    <t>Q4</t>
  </si>
  <si>
    <t>Trh práce</t>
  </si>
  <si>
    <t>Miera nezamestnanosti</t>
  </si>
  <si>
    <t>Disponibilný dôchodok</t>
  </si>
  <si>
    <t>Zamestnanosť</t>
  </si>
  <si>
    <t>Cenový vývoj</t>
  </si>
  <si>
    <t>Produkčná medzera</t>
  </si>
  <si>
    <t>Platobná bilancia</t>
  </si>
  <si>
    <t>Verejný sektor</t>
  </si>
  <si>
    <t>Verejný dlh</t>
  </si>
  <si>
    <t>Deflátor HDP</t>
  </si>
  <si>
    <t>Deflátor súkromnej spotreby</t>
  </si>
  <si>
    <t>Deflátor investícií</t>
  </si>
  <si>
    <t>Deflátor vládnej spotreby</t>
  </si>
  <si>
    <t>Deflátor exportu tovarov a služieb</t>
  </si>
  <si>
    <t>Deflátor importu tovarov a služieb</t>
  </si>
  <si>
    <t>Kompenzácie a mzdy</t>
  </si>
  <si>
    <t>Vývoj zamestnanosti, nezamestnanosti</t>
  </si>
  <si>
    <t>Demografia</t>
  </si>
  <si>
    <t>Ekonomicky aktívne obyvateľstvo</t>
  </si>
  <si>
    <t>Ekonomická aktivita</t>
  </si>
  <si>
    <t>Ukazovateľ</t>
  </si>
  <si>
    <t>Konečná spotreba verejnej správy</t>
  </si>
  <si>
    <t>Vývoz tovarov a služieb</t>
  </si>
  <si>
    <t>Dovoz tovarov a služieb</t>
  </si>
  <si>
    <t>Čistý vývoz</t>
  </si>
  <si>
    <t>Skutočnosť</t>
  </si>
  <si>
    <t>Počet nezamestnaných</t>
  </si>
  <si>
    <t>Deficit verejných financií</t>
  </si>
  <si>
    <t>Rast zahraničného dopytu Slovenska</t>
  </si>
  <si>
    <t>Súkromné investície</t>
  </si>
  <si>
    <t>Zmena stavu zásob</t>
  </si>
  <si>
    <t>Ceny potravín</t>
  </si>
  <si>
    <t>Ceny služieb</t>
  </si>
  <si>
    <t>Zamestnanci</t>
  </si>
  <si>
    <t>SZČO</t>
  </si>
  <si>
    <t>Nezamestnanosť</t>
  </si>
  <si>
    <t>Priemerná mzda, reálna</t>
  </si>
  <si>
    <t>Priemerná mzda, súkromný sektor</t>
  </si>
  <si>
    <t>Ceny energií</t>
  </si>
  <si>
    <t>Vývoz, dovoz tovarov a služieb v metodike ESA</t>
  </si>
  <si>
    <t>Vývoz tovarov a služieb v rámci eurozóny</t>
  </si>
  <si>
    <t>Vývoz tovarov a služieb mimo eurozóny</t>
  </si>
  <si>
    <t>Dovoz tovarov a služieb v rámci eurozóny</t>
  </si>
  <si>
    <t>Dovoz tovarov a služieb mimo eurozóny</t>
  </si>
  <si>
    <t>Vývoz, dovoz tovarov a služieb v metodike BoP</t>
  </si>
  <si>
    <t>Bežný účet platobnej bilancie</t>
  </si>
  <si>
    <t>Memo item: nominálne HDP</t>
  </si>
  <si>
    <t>Deficit verejnej správy (% HDP)</t>
  </si>
  <si>
    <t>Bežný účet platobnej bilancie (% HDP)</t>
  </si>
  <si>
    <t>Miera nezamestnanosti (miera v %)</t>
  </si>
  <si>
    <t>NBS</t>
  </si>
  <si>
    <t>IFP</t>
  </si>
  <si>
    <t>EK</t>
  </si>
  <si>
    <t>MMF</t>
  </si>
  <si>
    <t>OECD</t>
  </si>
  <si>
    <t>Jednotka</t>
  </si>
  <si>
    <t>Inflácia meraná HICP</t>
  </si>
  <si>
    <t>Inflácia meraná CPI</t>
  </si>
  <si>
    <t>Bežný účet</t>
  </si>
  <si>
    <t>[% HDP, ESA 95]</t>
  </si>
  <si>
    <t>Verejné investície</t>
  </si>
  <si>
    <t>Memo tab.</t>
  </si>
  <si>
    <t>Ceny priemyselných tovarov bez energií</t>
  </si>
  <si>
    <t>Inflácia meraná HICP bez cien energií</t>
  </si>
  <si>
    <t>Inflácia meraná HICP bez cien energií a potravín</t>
  </si>
  <si>
    <t>Kompenzácie zamestnancov</t>
  </si>
  <si>
    <t>Dlh verejnej správy (% HDP)</t>
  </si>
  <si>
    <t>Nominálne kompenzácie na zamestnanca</t>
  </si>
  <si>
    <t>Kompenzácie na zamestnanca, nominálne</t>
  </si>
  <si>
    <t>Obyvateľstvo v produktívnom veku (15 - 64 r.)</t>
  </si>
  <si>
    <t>Priemerná nominálna mzda</t>
  </si>
  <si>
    <t>Bilancia tovarov</t>
  </si>
  <si>
    <t>Obchodná bilancia (tovary a služby)</t>
  </si>
  <si>
    <t>Tabuľka 2 Cenový vývoj</t>
  </si>
  <si>
    <t>Tabuľka 1 Hrubý domáci produkt</t>
  </si>
  <si>
    <t>Tabuľka 3 Trh práce</t>
  </si>
  <si>
    <t>Zamestnanosť (ESA 2010)</t>
  </si>
  <si>
    <t>Zdroj:</t>
  </si>
  <si>
    <t>Hrubý domáci produkt (s. c.)</t>
  </si>
  <si>
    <t>Vládna spotreba (s. c.)</t>
  </si>
  <si>
    <t>Tvorba hrubého fixného kapitálu (s. c.)</t>
  </si>
  <si>
    <t>Export tovarov a služieb (s. c.)</t>
  </si>
  <si>
    <t>Tabuľka 4 Obchodná a platobná bilancia</t>
  </si>
  <si>
    <t>Hrubý dlh</t>
  </si>
  <si>
    <t>Celkové príjmy</t>
  </si>
  <si>
    <t>Celkové výdavky</t>
  </si>
  <si>
    <t>Bilancia príjmov a výdavkov</t>
  </si>
  <si>
    <t>Primárna bilancia</t>
  </si>
  <si>
    <t>Bežné príjmy</t>
  </si>
  <si>
    <t>Kapitálové príjmy</t>
  </si>
  <si>
    <t>Primárne výdavky</t>
  </si>
  <si>
    <t>Bežné výdavky</t>
  </si>
  <si>
    <t>Kapitálové výdavky</t>
  </si>
  <si>
    <t xml:space="preserve">Ceny neenergetických komodít v USD </t>
  </si>
  <si>
    <t xml:space="preserve">EURIBOR - 3M </t>
  </si>
  <si>
    <t>Výnos 10-ročného štátneho dlhopisu SR</t>
  </si>
  <si>
    <t>Cyklický komponent</t>
  </si>
  <si>
    <t>Štrukturálne saldo</t>
  </si>
  <si>
    <t>Cyklicky očistené primárne saldo</t>
  </si>
  <si>
    <t>Štrukturálny vývoj</t>
  </si>
  <si>
    <t>Súkromná spotreba (s. c.)</t>
  </si>
  <si>
    <t>Import tovarov a služieb (s. c.)</t>
  </si>
  <si>
    <t>Súkromná spotreba</t>
  </si>
  <si>
    <t>Domácnosti a neziskové inštitúcie slúžiace domácnostiam</t>
  </si>
  <si>
    <t>Tabuľka 5 Sektor verejnej správy  (S.13)</t>
  </si>
  <si>
    <t>Tabuľka 6 Porovnanie predikcií vybraných inštitúcií</t>
  </si>
  <si>
    <t>Externé prostredie a technické predpoklady</t>
  </si>
  <si>
    <t xml:space="preserve">Poznámka: </t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</si>
  <si>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</si>
  <si>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>Produktivita práce</t>
    </r>
    <r>
      <rPr>
        <vertAlign val="superscript"/>
        <sz val="11"/>
        <color indexed="8"/>
        <rFont val="Cambria"/>
        <family val="1"/>
        <charset val="238"/>
      </rPr>
      <t xml:space="preserve"> 3)</t>
    </r>
  </si>
  <si>
    <r>
      <t xml:space="preserve">Neinflačné mzdy (nominálna produktivita)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</si>
  <si>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Nominálne mzdy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</si>
  <si>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Reálne mzdy </t>
    </r>
    <r>
      <rPr>
        <vertAlign val="superscript"/>
        <sz val="11"/>
        <color indexed="8"/>
        <rFont val="Cambria"/>
        <family val="1"/>
        <charset val="238"/>
      </rPr>
      <t>6)</t>
    </r>
  </si>
  <si>
    <r>
      <t xml:space="preserve">Miera úspor </t>
    </r>
    <r>
      <rPr>
        <vertAlign val="superscript"/>
        <sz val="11"/>
        <color indexed="8"/>
        <rFont val="Cambria"/>
        <family val="1"/>
        <charset val="238"/>
      </rPr>
      <t>7)</t>
    </r>
  </si>
  <si>
    <r>
      <t xml:space="preserve">Sektor verejnej správy </t>
    </r>
    <r>
      <rPr>
        <b/>
        <i/>
        <vertAlign val="superscript"/>
        <sz val="11"/>
        <color indexed="8"/>
        <rFont val="Cambria"/>
        <family val="1"/>
        <charset val="238"/>
      </rPr>
      <t>8)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</si>
  <si>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9)</t>
    </r>
  </si>
  <si>
    <r>
      <t xml:space="preserve">Fiškálna pozícia </t>
    </r>
    <r>
      <rPr>
        <vertAlign val="superscript"/>
        <sz val="11"/>
        <color indexed="8"/>
        <rFont val="Cambria"/>
        <family val="1"/>
        <charset val="238"/>
      </rPr>
      <t>10)</t>
    </r>
  </si>
  <si>
    <r>
      <t xml:space="preserve">Výmenný kurz USD/EUR </t>
    </r>
    <r>
      <rPr>
        <vertAlign val="superscript"/>
        <sz val="11"/>
        <color indexed="8"/>
        <rFont val="Cambria"/>
        <family val="1"/>
        <charset val="238"/>
      </rPr>
      <t xml:space="preserve">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</si>
  <si>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 xml:space="preserve"> 11)12) </t>
    </r>
  </si>
  <si>
    <r>
      <t>Cena ropy v USD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</si>
  <si>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>Cena ropy v EUR</t>
    </r>
    <r>
      <rPr>
        <vertAlign val="superscript"/>
        <sz val="11"/>
        <color indexed="8"/>
        <rFont val="Cambria"/>
        <family val="1"/>
        <charset val="238"/>
      </rPr>
      <t>11)</t>
    </r>
  </si>
  <si>
    <r>
      <t xml:space="preserve">Saldo verejných financií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</si>
  <si>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Fiškálna pozícia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</si>
  <si>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Priemerná mzda, nominálna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</si>
  <si>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>Priemerná mzda mimo súkromného sektora</t>
    </r>
    <r>
      <rPr>
        <sz val="11"/>
        <color indexed="8"/>
        <rFont val="Cambria"/>
        <family val="1"/>
        <charset val="238"/>
      </rPr>
      <t xml:space="preserve">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</si>
  <si>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Produktivita práce </t>
    </r>
    <r>
      <rPr>
        <vertAlign val="superscript"/>
        <sz val="11"/>
        <color indexed="8"/>
        <rFont val="Cambria"/>
        <family val="1"/>
        <charset val="238"/>
      </rPr>
      <t>3)</t>
    </r>
  </si>
  <si>
    <r>
      <t xml:space="preserve">Miera participácie </t>
    </r>
    <r>
      <rPr>
        <vertAlign val="superscript"/>
        <sz val="11"/>
        <color indexed="8"/>
        <rFont val="Cambria"/>
        <family val="1"/>
        <charset val="238"/>
      </rPr>
      <t>4)</t>
    </r>
  </si>
  <si>
    <r>
      <t xml:space="preserve">Odhad NAIRU </t>
    </r>
    <r>
      <rPr>
        <vertAlign val="superscript"/>
        <sz val="11"/>
        <color indexed="8"/>
        <rFont val="Cambria"/>
        <family val="1"/>
        <charset val="238"/>
      </rPr>
      <t>5)</t>
    </r>
  </si>
  <si>
    <r>
      <t xml:space="preserve">Priemerná mzda mimo súkromného sektora </t>
    </r>
    <r>
      <rPr>
        <vertAlign val="superscript"/>
        <sz val="11"/>
        <color indexed="8"/>
        <rFont val="Cambria"/>
        <family val="1"/>
        <charset val="238"/>
      </rPr>
      <t>2)</t>
    </r>
  </si>
  <si>
    <r>
      <t xml:space="preserve">Výmenné relácie </t>
    </r>
    <r>
      <rPr>
        <vertAlign val="superscript"/>
        <sz val="11"/>
        <color indexed="8"/>
        <rFont val="Cambria"/>
        <family val="1"/>
        <charset val="238"/>
      </rPr>
      <t>1)</t>
    </r>
  </si>
  <si>
    <r>
      <t xml:space="preserve">Jednotkové náklady práce </t>
    </r>
    <r>
      <rPr>
        <vertAlign val="superscript"/>
        <sz val="11"/>
        <color indexed="8"/>
        <rFont val="Cambria"/>
        <family val="1"/>
        <charset val="238"/>
      </rPr>
      <t>2)</t>
    </r>
  </si>
  <si>
    <t>2) Kompenzácie na zamestnanca v b. c. / produktivita práce ESA 2015 v s. c.</t>
  </si>
  <si>
    <t>Zdroj: NBS, ECB, ŠÚ SR</t>
  </si>
  <si>
    <t>Zdroj: NBS, ŠÚ SR</t>
  </si>
  <si>
    <t>pričom Hrubé úspory = hrubý disponibilný dôchodok + úpravy vyplývajúce zo zmeny nároku na dôchodok - súkromná spotreba</t>
  </si>
  <si>
    <t>10) Medziročná zmena cyklicky očisteného primárneho salda. Kladná hodnota znamená reštrikciu</t>
  </si>
  <si>
    <t>11) Medziročný rast v % a zmeny oproti predchádzajúcej predikcii sú rátané z nezaokrúhlených čísel</t>
  </si>
  <si>
    <t>12) Zmeny oproti predchádzajúcej predikcii v %</t>
  </si>
  <si>
    <t xml:space="preserve">  1) VZPS - výberové zisťovanie pracovných síl</t>
  </si>
  <si>
    <t xml:space="preserve">  2) Miera nezamestnanosti, ktorá nezrýchľuje infláciu</t>
  </si>
  <si>
    <t xml:space="preserve">  3) HDP s. c. / zamestnanosť ESA 2015</t>
  </si>
  <si>
    <t xml:space="preserve">  4) Vypočítaná z nominálneho HDP a zamestnanosti zo štvrťročného štatistického výkazníctva ŠÚ SR</t>
  </si>
  <si>
    <t xml:space="preserve">  7) Miera úspor = hrubé úspory / (hrubý disponibilný dôchodok + úpravy vyplývajúce zo zmeny nároku na dôchodok) *100, </t>
  </si>
  <si>
    <t xml:space="preserve">  9) B.9N - Čisté pôžičky poskytnuté (+) / prijaté (-)</t>
  </si>
  <si>
    <t>1) Deflátor exportu tovarov a služieb / deflátor importu tovarov a služieb</t>
  </si>
  <si>
    <t>2) Odvetvia mimo súkromného sektora sú definované ako priemer sekcií O, P a Q klasifikácie SK NACE Rev. 2 (verejná správa, školstvo, zdravotníctvo)</t>
  </si>
  <si>
    <t>4) Ekonomicky aktívne obyvateľstvo v tis. osôb / populácia v produktívnom veku v tis. osôb</t>
  </si>
  <si>
    <t>5) Miera nezamestnanosti, ktorá nezrýchľuje infláciu</t>
  </si>
  <si>
    <t>1) B.9N - Čisté pôžičky poskytnuté (+) / prijaté (-)</t>
  </si>
  <si>
    <t>2) Medziročná zmena cyklicky očisteného primárneho salda. Kladná hodnota znamená reštrikciu</t>
  </si>
  <si>
    <t>-</t>
  </si>
  <si>
    <t>1) MMF: index CPI</t>
  </si>
  <si>
    <r>
      <t>Index HICP</t>
    </r>
    <r>
      <rPr>
        <vertAlign val="superscript"/>
        <sz val="11"/>
        <color theme="1"/>
        <rFont val="Cambria"/>
        <family val="1"/>
        <charset val="238"/>
        <scheme val="major"/>
      </rPr>
      <t xml:space="preserve"> 1</t>
    </r>
    <r>
      <rPr>
        <vertAlign val="superscript"/>
        <sz val="11"/>
        <color indexed="8"/>
        <rFont val="Cambria"/>
        <family val="1"/>
        <charset val="238"/>
      </rPr>
      <t>)</t>
    </r>
  </si>
  <si>
    <t>medziročný rast v %</t>
  </si>
  <si>
    <t>medziročný rast v %, s. c.</t>
  </si>
  <si>
    <t>% HDP</t>
  </si>
  <si>
    <t>mil. EUR v s. c.</t>
  </si>
  <si>
    <t>% z potenciálneho produktu</t>
  </si>
  <si>
    <t>mil. EUR v b. c.</t>
  </si>
  <si>
    <t>tis. osôb, ESA 2010</t>
  </si>
  <si>
    <r>
      <t xml:space="preserve">tis. osôb, VZPS </t>
    </r>
    <r>
      <rPr>
        <vertAlign val="superscript"/>
        <sz val="11"/>
        <color indexed="8"/>
        <rFont val="Cambria"/>
        <family val="1"/>
        <charset val="238"/>
      </rPr>
      <t>1)</t>
    </r>
  </si>
  <si>
    <t>%</t>
  </si>
  <si>
    <t>medziročný rast v %, ESA 2010</t>
  </si>
  <si>
    <t>% z disponibilného dôchodku</t>
  </si>
  <si>
    <t>% trendového HDP</t>
  </si>
  <si>
    <t>medziročná zmena v p. b.</t>
  </si>
  <si>
    <t>úroveň</t>
  </si>
  <si>
    <t>% p. a.</t>
  </si>
  <si>
    <t>mil. € v b. c.</t>
  </si>
  <si>
    <t>rast v %, s. c.</t>
  </si>
  <si>
    <t>príspevok v p. b., s. c.</t>
  </si>
  <si>
    <t>rast v %, nsa</t>
  </si>
  <si>
    <t>rast v %, sa</t>
  </si>
  <si>
    <t>rast v %</t>
  </si>
  <si>
    <t>rast v %, y-o-y, nsa</t>
  </si>
  <si>
    <t>tis. osôb, VZPS</t>
  </si>
  <si>
    <t>€</t>
  </si>
  <si>
    <t>€, s. c.</t>
  </si>
  <si>
    <t>% z HDP, b. c.</t>
  </si>
  <si>
    <t>zmena v p. b.</t>
  </si>
  <si>
    <t>ESA 2010, mil. €, s. c.</t>
  </si>
  <si>
    <t>BoP, mil. €, b. c.</t>
  </si>
  <si>
    <t>ESA 2010, mil. €, b. c.</t>
  </si>
  <si>
    <t>ESA 2010, mil. €</t>
  </si>
  <si>
    <t xml:space="preserve">Zamestnanosť </t>
  </si>
  <si>
    <t xml:space="preserve">  8) Sektor S.13</t>
  </si>
  <si>
    <t xml:space="preserve">  5) Priemerné mesačné mzdy ESA 2010</t>
  </si>
  <si>
    <t xml:space="preserve">  6) Mzdy ESA 2010 deflované infláciou CPI</t>
  </si>
  <si>
    <t>1) Priemerná mesačná mzda z ESA 2010</t>
  </si>
  <si>
    <t>3) HDP s. c. / zamestnanosť ESA 2010</t>
  </si>
  <si>
    <t>Čistá inflácia</t>
  </si>
  <si>
    <t>Hodnoty v tabuľke sú uvádzané ako ročné rasty v %, ak nie je uvedené inak.</t>
  </si>
  <si>
    <t>Zmena oproti P3Q-2022</t>
  </si>
  <si>
    <t>Národná banka Slovenska - Strednodobá predikcia P4Q-2022 scenár</t>
  </si>
  <si>
    <t>Inštitút finančnej politiky - Makroekonomická prognóza (september 2022), deficit (OS a ciele) a dlh verejnej správy sú z Návrhu rozpočtu na roky 2023 až 2025</t>
  </si>
  <si>
    <t>Medzinárodný menový fond - World Economic Outlook (október 2022)</t>
  </si>
  <si>
    <t>Európska komisia -  European Economic Forecast (jesenná predikcia - november 2022)</t>
  </si>
  <si>
    <t>Organizácia pre ekonomickú spoluprácu a rozvoj (OECD) - Economic Outlook 112 (november 2022)</t>
  </si>
  <si>
    <t xml:space="preserve">P4Q-2022 základný scenár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</si>
</sst>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mmm\-yy;@"/>
    <numFmt numFmtId="165" formatCode="0.0"/>
    <numFmt numFmtId="166" formatCode="#,##0.0"/>
    <numFmt numFmtId="167" formatCode="0.000"/>
  </numFmts>
  <fonts count="5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1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CE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vertAlign val="superscript"/>
      <sz val="11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b/>
      <i/>
      <vertAlign val="superscript"/>
      <sz val="11"/>
      <color indexed="8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i/>
      <sz val="11"/>
      <color theme="1"/>
      <name val="Cambria"/>
      <family val="1"/>
      <charset val="238"/>
      <scheme val="major"/>
    </font>
    <font>
      <b/>
      <i/>
      <u/>
      <sz val="11"/>
      <color theme="1"/>
      <name val="Cambria"/>
      <family val="1"/>
      <charset val="238"/>
      <scheme val="major"/>
    </font>
    <font>
      <b/>
      <i/>
      <sz val="16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u/>
      <sz val="11"/>
      <color theme="1"/>
      <name val="Cambria"/>
      <family val="1"/>
      <charset val="238"/>
      <scheme val="major"/>
    </font>
    <font>
      <vertAlign val="superscript"/>
      <sz val="11"/>
      <color theme="1"/>
      <name val="Cambria"/>
      <family val="1"/>
      <charset val="238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</borders>
  <cellStyleXfs count="10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7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8" borderId="0" applyNumberFormat="0" applyBorder="0" applyAlignment="0" applyProtection="0"/>
    <xf numFmtId="0" fontId="7" fillId="24" borderId="0" applyNumberFormat="0" applyBorder="0" applyAlignment="0" applyProtection="0"/>
    <xf numFmtId="0" fontId="8" fillId="3" borderId="0" applyNumberFormat="0" applyBorder="0" applyAlignment="0" applyProtection="0"/>
    <xf numFmtId="0" fontId="9" fillId="8" borderId="1" applyNumberFormat="0" applyAlignment="0" applyProtection="0"/>
    <xf numFmtId="0" fontId="25" fillId="0" borderId="2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8" applyNumberFormat="0" applyAlignment="0" applyProtection="0"/>
    <xf numFmtId="0" fontId="26" fillId="3" borderId="0" applyNumberFormat="0" applyBorder="0" applyAlignment="0" applyProtection="0"/>
    <xf numFmtId="0" fontId="16" fillId="7" borderId="1" applyNumberFormat="0" applyAlignment="0" applyProtection="0"/>
    <xf numFmtId="0" fontId="27" fillId="25" borderId="8" applyNumberFormat="0" applyAlignment="0" applyProtection="0"/>
    <xf numFmtId="0" fontId="17" fillId="0" borderId="9" applyNumberFormat="0" applyFill="0" applyAlignment="0" applyProtection="0"/>
    <xf numFmtId="0" fontId="28" fillId="0" borderId="3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31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5" fillId="0" borderId="0"/>
    <xf numFmtId="0" fontId="3" fillId="0" borderId="0"/>
    <xf numFmtId="0" fontId="43" fillId="0" borderId="0"/>
    <xf numFmtId="0" fontId="3" fillId="0" borderId="0"/>
    <xf numFmtId="0" fontId="42" fillId="0" borderId="0"/>
    <xf numFmtId="0" fontId="3" fillId="0" borderId="0"/>
    <xf numFmtId="0" fontId="23" fillId="0" borderId="0"/>
    <xf numFmtId="0" fontId="3" fillId="9" borderId="10" applyNumberFormat="0" applyFont="0" applyAlignment="0" applyProtection="0"/>
    <xf numFmtId="0" fontId="19" fillId="8" borderId="11" applyNumberFormat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9" borderId="10" applyNumberFormat="0" applyFont="0" applyAlignment="0" applyProtection="0"/>
    <xf numFmtId="0" fontId="3" fillId="9" borderId="10" applyNumberFormat="0" applyFon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35" fillId="7" borderId="1" applyNumberFormat="0" applyAlignment="0" applyProtection="0"/>
    <xf numFmtId="0" fontId="36" fillId="14" borderId="1" applyNumberFormat="0" applyAlignment="0" applyProtection="0"/>
    <xf numFmtId="0" fontId="37" fillId="14" borderId="11" applyNumberFormat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24" borderId="0" applyNumberFormat="0" applyBorder="0" applyAlignment="0" applyProtection="0"/>
  </cellStyleXfs>
  <cellXfs count="326">
    <xf numFmtId="0" fontId="0" fillId="0" borderId="0" xfId="0"/>
    <xf numFmtId="0" fontId="44" fillId="26" borderId="13" xfId="0" applyFont="1" applyFill="1" applyBorder="1" applyAlignment="1">
      <alignment horizontal="center" vertical="center" textRotation="90" wrapText="1"/>
    </xf>
    <xf numFmtId="0" fontId="44" fillId="26" borderId="14" xfId="0" applyFont="1" applyFill="1" applyBorder="1" applyAlignment="1">
      <alignment horizontal="center" vertical="center" textRotation="90" wrapText="1"/>
    </xf>
    <xf numFmtId="0" fontId="45" fillId="26" borderId="15" xfId="0" applyFont="1" applyFill="1" applyBorder="1"/>
    <xf numFmtId="0" fontId="45" fillId="26" borderId="16" xfId="0" applyFont="1" applyFill="1" applyBorder="1"/>
    <xf numFmtId="165" fontId="45" fillId="0" borderId="18" xfId="0" applyNumberFormat="1" applyFont="1" applyFill="1" applyBorder="1" applyAlignment="1">
      <alignment horizontal="center"/>
    </xf>
    <xf numFmtId="0" fontId="46" fillId="26" borderId="19" xfId="0" applyFont="1" applyFill="1" applyBorder="1" applyAlignment="1">
      <alignment horizontal="left" vertical="center"/>
    </xf>
    <xf numFmtId="0" fontId="46" fillId="26" borderId="20" xfId="0" applyFont="1" applyFill="1" applyBorder="1" applyAlignment="1">
      <alignment horizontal="left" vertical="center"/>
    </xf>
    <xf numFmtId="0" fontId="47" fillId="26" borderId="15" xfId="0" applyFont="1" applyFill="1" applyBorder="1" applyAlignment="1">
      <alignment horizontal="left" vertical="center"/>
    </xf>
    <xf numFmtId="0" fontId="47" fillId="26" borderId="0" xfId="0" applyFont="1" applyFill="1" applyBorder="1" applyAlignment="1">
      <alignment horizontal="left" vertical="center"/>
    </xf>
    <xf numFmtId="0" fontId="48" fillId="0" borderId="0" xfId="0" applyFont="1"/>
    <xf numFmtId="0" fontId="45" fillId="0" borderId="0" xfId="0" applyFont="1"/>
    <xf numFmtId="0" fontId="49" fillId="0" borderId="21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9" fillId="0" borderId="23" xfId="0" applyFont="1" applyBorder="1" applyAlignment="1">
      <alignment horizontal="center"/>
    </xf>
    <xf numFmtId="0" fontId="49" fillId="0" borderId="24" xfId="0" applyFont="1" applyBorder="1" applyAlignment="1">
      <alignment horizontal="center"/>
    </xf>
    <xf numFmtId="0" fontId="46" fillId="27" borderId="25" xfId="0" applyFont="1" applyFill="1" applyBorder="1"/>
    <xf numFmtId="0" fontId="45" fillId="27" borderId="26" xfId="0" applyFont="1" applyFill="1" applyBorder="1"/>
    <xf numFmtId="0" fontId="45" fillId="27" borderId="27" xfId="0" applyFont="1" applyFill="1" applyBorder="1"/>
    <xf numFmtId="0" fontId="45" fillId="27" borderId="27" xfId="0" applyFont="1" applyFill="1" applyBorder="1" applyAlignment="1">
      <alignment horizontal="right"/>
    </xf>
    <xf numFmtId="0" fontId="45" fillId="27" borderId="28" xfId="0" applyFont="1" applyFill="1" applyBorder="1" applyAlignment="1">
      <alignment horizontal="center"/>
    </xf>
    <xf numFmtId="0" fontId="45" fillId="27" borderId="26" xfId="0" applyFont="1" applyFill="1" applyBorder="1" applyAlignment="1">
      <alignment horizontal="center"/>
    </xf>
    <xf numFmtId="0" fontId="45" fillId="27" borderId="29" xfId="0" applyFont="1" applyFill="1" applyBorder="1" applyAlignment="1">
      <alignment horizontal="center"/>
    </xf>
    <xf numFmtId="0" fontId="45" fillId="0" borderId="15" xfId="0" applyFont="1" applyBorder="1"/>
    <xf numFmtId="0" fontId="45" fillId="0" borderId="0" xfId="0" applyFont="1" applyBorder="1"/>
    <xf numFmtId="0" fontId="45" fillId="0" borderId="30" xfId="0" applyFont="1" applyBorder="1"/>
    <xf numFmtId="0" fontId="45" fillId="0" borderId="30" xfId="0" applyFont="1" applyBorder="1" applyAlignment="1">
      <alignment horizontal="right"/>
    </xf>
    <xf numFmtId="165" fontId="45" fillId="26" borderId="18" xfId="0" applyNumberFormat="1" applyFont="1" applyFill="1" applyBorder="1" applyAlignment="1">
      <alignment horizontal="right"/>
    </xf>
    <xf numFmtId="165" fontId="45" fillId="26" borderId="0" xfId="0" applyNumberFormat="1" applyFont="1" applyFill="1" applyBorder="1" applyAlignment="1">
      <alignment horizontal="right"/>
    </xf>
    <xf numFmtId="165" fontId="45" fillId="26" borderId="31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 applyAlignment="1">
      <alignment horizontal="right"/>
    </xf>
    <xf numFmtId="165" fontId="45" fillId="0" borderId="0" xfId="0" applyNumberFormat="1" applyFont="1"/>
    <xf numFmtId="165" fontId="45" fillId="0" borderId="18" xfId="0" applyNumberFormat="1" applyFont="1" applyBorder="1" applyAlignment="1">
      <alignment horizontal="right"/>
    </xf>
    <xf numFmtId="165" fontId="45" fillId="0" borderId="0" xfId="0" applyNumberFormat="1" applyFont="1" applyBorder="1" applyAlignment="1">
      <alignment horizontal="right"/>
    </xf>
    <xf numFmtId="165" fontId="45" fillId="0" borderId="16" xfId="0" applyNumberFormat="1" applyFont="1" applyBorder="1" applyAlignment="1">
      <alignment horizontal="right"/>
    </xf>
    <xf numFmtId="165" fontId="45" fillId="27" borderId="28" xfId="0" applyNumberFormat="1" applyFont="1" applyFill="1" applyBorder="1" applyAlignment="1">
      <alignment horizontal="right"/>
    </xf>
    <xf numFmtId="165" fontId="45" fillId="27" borderId="26" xfId="0" applyNumberFormat="1" applyFont="1" applyFill="1" applyBorder="1" applyAlignment="1">
      <alignment horizontal="right"/>
    </xf>
    <xf numFmtId="165" fontId="45" fillId="27" borderId="29" xfId="0" applyNumberFormat="1" applyFont="1" applyFill="1" applyBorder="1" applyAlignment="1">
      <alignment horizontal="right"/>
    </xf>
    <xf numFmtId="3" fontId="45" fillId="0" borderId="18" xfId="0" applyNumberFormat="1" applyFont="1" applyBorder="1" applyAlignment="1">
      <alignment horizontal="right"/>
    </xf>
    <xf numFmtId="3" fontId="45" fillId="0" borderId="0" xfId="0" applyNumberFormat="1" applyFont="1" applyBorder="1" applyAlignment="1">
      <alignment horizontal="right"/>
    </xf>
    <xf numFmtId="0" fontId="45" fillId="0" borderId="18" xfId="0" applyFont="1" applyBorder="1" applyAlignment="1">
      <alignment horizontal="right"/>
    </xf>
    <xf numFmtId="0" fontId="45" fillId="0" borderId="0" xfId="0" applyFont="1" applyBorder="1" applyAlignment="1">
      <alignment horizontal="right"/>
    </xf>
    <xf numFmtId="0" fontId="45" fillId="27" borderId="28" xfId="0" applyFont="1" applyFill="1" applyBorder="1" applyAlignment="1">
      <alignment horizontal="right"/>
    </xf>
    <xf numFmtId="0" fontId="45" fillId="27" borderId="26" xfId="0" applyFont="1" applyFill="1" applyBorder="1" applyAlignment="1">
      <alignment horizontal="right"/>
    </xf>
    <xf numFmtId="1" fontId="45" fillId="0" borderId="18" xfId="0" applyNumberFormat="1" applyFont="1" applyBorder="1" applyAlignment="1">
      <alignment horizontal="right"/>
    </xf>
    <xf numFmtId="1" fontId="45" fillId="0" borderId="0" xfId="0" applyNumberFormat="1" applyFont="1" applyBorder="1" applyAlignment="1">
      <alignment horizontal="right"/>
    </xf>
    <xf numFmtId="0" fontId="50" fillId="0" borderId="0" xfId="0" applyFont="1" applyFill="1" applyBorder="1"/>
    <xf numFmtId="0" fontId="50" fillId="0" borderId="30" xfId="0" applyFont="1" applyFill="1" applyBorder="1"/>
    <xf numFmtId="0" fontId="50" fillId="0" borderId="30" xfId="0" applyFont="1" applyFill="1" applyBorder="1" applyAlignment="1">
      <alignment horizontal="right"/>
    </xf>
    <xf numFmtId="165" fontId="45" fillId="0" borderId="18" xfId="0" applyNumberFormat="1" applyFont="1" applyFill="1" applyBorder="1" applyAlignment="1">
      <alignment horizontal="right"/>
    </xf>
    <xf numFmtId="165" fontId="45" fillId="0" borderId="0" xfId="0" applyNumberFormat="1" applyFont="1" applyFill="1" applyBorder="1" applyAlignment="1">
      <alignment horizontal="right"/>
    </xf>
    <xf numFmtId="0" fontId="45" fillId="0" borderId="15" xfId="0" applyFont="1" applyFill="1" applyBorder="1"/>
    <xf numFmtId="0" fontId="45" fillId="0" borderId="0" xfId="0" applyFont="1" applyFill="1" applyBorder="1"/>
    <xf numFmtId="0" fontId="45" fillId="0" borderId="30" xfId="0" applyFont="1" applyFill="1" applyBorder="1"/>
    <xf numFmtId="0" fontId="45" fillId="0" borderId="30" xfId="0" applyFont="1" applyFill="1" applyBorder="1" applyAlignment="1">
      <alignment horizontal="right"/>
    </xf>
    <xf numFmtId="0" fontId="45" fillId="26" borderId="30" xfId="0" applyFont="1" applyFill="1" applyBorder="1" applyAlignment="1">
      <alignment horizontal="right"/>
    </xf>
    <xf numFmtId="0" fontId="51" fillId="27" borderId="27" xfId="0" applyFont="1" applyFill="1" applyBorder="1"/>
    <xf numFmtId="165" fontId="45" fillId="0" borderId="32" xfId="0" applyNumberFormat="1" applyFont="1" applyBorder="1" applyAlignment="1">
      <alignment horizontal="right"/>
    </xf>
    <xf numFmtId="165" fontId="45" fillId="0" borderId="32" xfId="0" applyNumberFormat="1" applyFont="1" applyFill="1" applyBorder="1" applyAlignment="1">
      <alignment horizontal="right"/>
    </xf>
    <xf numFmtId="2" fontId="45" fillId="0" borderId="18" xfId="0" applyNumberFormat="1" applyFont="1" applyBorder="1" applyAlignment="1">
      <alignment horizontal="right"/>
    </xf>
    <xf numFmtId="2" fontId="45" fillId="0" borderId="0" xfId="0" applyNumberFormat="1" applyFont="1" applyBorder="1" applyAlignment="1">
      <alignment horizontal="right"/>
    </xf>
    <xf numFmtId="165" fontId="50" fillId="0" borderId="0" xfId="0" applyNumberFormat="1" applyFont="1" applyFill="1" applyBorder="1" applyAlignment="1">
      <alignment horizontal="right"/>
    </xf>
    <xf numFmtId="0" fontId="45" fillId="0" borderId="33" xfId="0" applyFont="1" applyBorder="1"/>
    <xf numFmtId="0" fontId="45" fillId="0" borderId="34" xfId="0" applyFont="1" applyBorder="1"/>
    <xf numFmtId="0" fontId="45" fillId="0" borderId="35" xfId="0" applyFont="1" applyBorder="1"/>
    <xf numFmtId="0" fontId="45" fillId="0" borderId="35" xfId="0" applyFont="1" applyBorder="1" applyAlignment="1">
      <alignment horizontal="right"/>
    </xf>
    <xf numFmtId="165" fontId="45" fillId="0" borderId="14" xfId="0" applyNumberFormat="1" applyFont="1" applyFill="1" applyBorder="1" applyAlignment="1">
      <alignment horizontal="right"/>
    </xf>
    <xf numFmtId="165" fontId="45" fillId="0" borderId="34" xfId="0" applyNumberFormat="1" applyFont="1" applyFill="1" applyBorder="1" applyAlignment="1">
      <alignment horizontal="right"/>
    </xf>
    <xf numFmtId="0" fontId="45" fillId="0" borderId="0" xfId="0" applyFont="1" applyFill="1"/>
    <xf numFmtId="0" fontId="45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48" fillId="26" borderId="0" xfId="0" applyFont="1" applyFill="1"/>
    <xf numFmtId="0" fontId="45" fillId="26" borderId="0" xfId="0" applyFont="1" applyFill="1"/>
    <xf numFmtId="0" fontId="44" fillId="26" borderId="35" xfId="0" applyFont="1" applyFill="1" applyBorder="1" applyAlignment="1">
      <alignment horizontal="center" vertical="center" textRotation="90" wrapText="1"/>
    </xf>
    <xf numFmtId="0" fontId="44" fillId="26" borderId="36" xfId="0" applyFont="1" applyFill="1" applyBorder="1" applyAlignment="1">
      <alignment horizontal="center" vertical="center" textRotation="90" wrapText="1"/>
    </xf>
    <xf numFmtId="165" fontId="45" fillId="0" borderId="30" xfId="0" applyNumberFormat="1" applyFont="1" applyFill="1" applyBorder="1" applyAlignment="1">
      <alignment horizontal="center"/>
    </xf>
    <xf numFmtId="165" fontId="45" fillId="0" borderId="16" xfId="0" applyNumberFormat="1" applyFont="1" applyFill="1" applyBorder="1" applyAlignment="1">
      <alignment horizontal="center"/>
    </xf>
    <xf numFmtId="0" fontId="45" fillId="26" borderId="33" xfId="0" applyFont="1" applyFill="1" applyBorder="1"/>
    <xf numFmtId="0" fontId="45" fillId="26" borderId="36" xfId="0" applyFont="1" applyFill="1" applyBorder="1"/>
    <xf numFmtId="165" fontId="45" fillId="0" borderId="36" xfId="0" applyNumberFormat="1" applyFont="1" applyFill="1" applyBorder="1" applyAlignment="1">
      <alignment horizontal="center"/>
    </xf>
    <xf numFmtId="165" fontId="45" fillId="0" borderId="14" xfId="0" applyNumberFormat="1" applyFont="1" applyFill="1" applyBorder="1" applyAlignment="1">
      <alignment horizontal="center"/>
    </xf>
    <xf numFmtId="0" fontId="45" fillId="26" borderId="0" xfId="0" applyFont="1" applyFill="1" applyBorder="1"/>
    <xf numFmtId="0" fontId="50" fillId="0" borderId="0" xfId="0" applyFont="1" applyFill="1"/>
    <xf numFmtId="165" fontId="45" fillId="26" borderId="0" xfId="0" applyNumberFormat="1" applyFont="1" applyFill="1" applyBorder="1" applyAlignment="1">
      <alignment horizontal="center"/>
    </xf>
    <xf numFmtId="167" fontId="45" fillId="26" borderId="0" xfId="0" applyNumberFormat="1" applyFont="1" applyFill="1" applyBorder="1"/>
    <xf numFmtId="0" fontId="53" fillId="27" borderId="37" xfId="0" applyFont="1" applyFill="1" applyBorder="1" applyAlignment="1">
      <alignment horizontal="left" vertical="center"/>
    </xf>
    <xf numFmtId="0" fontId="53" fillId="27" borderId="32" xfId="0" applyFont="1" applyFill="1" applyBorder="1" applyAlignment="1">
      <alignment horizontal="left" vertical="center"/>
    </xf>
    <xf numFmtId="0" fontId="53" fillId="27" borderId="38" xfId="0" applyFont="1" applyFill="1" applyBorder="1" applyAlignment="1">
      <alignment horizontal="left" vertical="center"/>
    </xf>
    <xf numFmtId="0" fontId="46" fillId="26" borderId="39" xfId="0" applyFont="1" applyFill="1" applyBorder="1" applyAlignment="1">
      <alignment horizontal="left" vertical="center"/>
    </xf>
    <xf numFmtId="0" fontId="51" fillId="26" borderId="21" xfId="0" applyFont="1" applyFill="1" applyBorder="1" applyAlignment="1">
      <alignment horizontal="center" vertical="center"/>
    </xf>
    <xf numFmtId="0" fontId="45" fillId="26" borderId="21" xfId="0" applyFont="1" applyFill="1" applyBorder="1" applyAlignment="1">
      <alignment horizontal="center" vertical="center" wrapText="1"/>
    </xf>
    <xf numFmtId="0" fontId="45" fillId="26" borderId="20" xfId="0" applyFont="1" applyFill="1" applyBorder="1" applyAlignment="1">
      <alignment horizontal="center" vertical="center"/>
    </xf>
    <xf numFmtId="0" fontId="45" fillId="26" borderId="40" xfId="0" applyFont="1" applyFill="1" applyBorder="1" applyAlignment="1">
      <alignment horizontal="center" vertical="center"/>
    </xf>
    <xf numFmtId="0" fontId="47" fillId="26" borderId="30" xfId="0" applyFont="1" applyFill="1" applyBorder="1" applyAlignment="1">
      <alignment horizontal="left" vertical="center"/>
    </xf>
    <xf numFmtId="0" fontId="51" fillId="26" borderId="30" xfId="0" applyFont="1" applyFill="1" applyBorder="1" applyAlignment="1">
      <alignment horizontal="center" vertical="center"/>
    </xf>
    <xf numFmtId="0" fontId="45" fillId="26" borderId="18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5" fillId="26" borderId="16" xfId="0" applyFont="1" applyFill="1" applyBorder="1" applyAlignment="1">
      <alignment horizontal="center" vertical="center"/>
    </xf>
    <xf numFmtId="3" fontId="45" fillId="26" borderId="18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 vertical="center"/>
    </xf>
    <xf numFmtId="3" fontId="45" fillId="26" borderId="16" xfId="0" applyNumberFormat="1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left" vertical="center"/>
    </xf>
    <xf numFmtId="0" fontId="54" fillId="26" borderId="0" xfId="0" applyFont="1" applyFill="1" applyBorder="1" applyAlignment="1">
      <alignment horizontal="left" vertical="center"/>
    </xf>
    <xf numFmtId="0" fontId="54" fillId="26" borderId="30" xfId="0" applyFont="1" applyFill="1" applyBorder="1" applyAlignment="1">
      <alignment horizontal="left" vertical="center"/>
    </xf>
    <xf numFmtId="3" fontId="45" fillId="26" borderId="18" xfId="0" applyNumberFormat="1" applyFont="1" applyFill="1" applyBorder="1" applyAlignment="1">
      <alignment horizontal="right"/>
    </xf>
    <xf numFmtId="3" fontId="45" fillId="26" borderId="0" xfId="0" applyNumberFormat="1" applyFont="1" applyFill="1" applyBorder="1" applyAlignment="1">
      <alignment horizontal="right"/>
    </xf>
    <xf numFmtId="3" fontId="45" fillId="26" borderId="16" xfId="0" applyNumberFormat="1" applyFont="1" applyFill="1" applyBorder="1" applyAlignment="1">
      <alignment horizontal="right"/>
    </xf>
    <xf numFmtId="0" fontId="51" fillId="26" borderId="0" xfId="0" applyFont="1" applyFill="1" applyBorder="1"/>
    <xf numFmtId="0" fontId="45" fillId="26" borderId="30" xfId="0" applyFont="1" applyFill="1" applyBorder="1"/>
    <xf numFmtId="0" fontId="47" fillId="26" borderId="33" xfId="0" applyFont="1" applyFill="1" applyBorder="1"/>
    <xf numFmtId="0" fontId="45" fillId="26" borderId="34" xfId="0" applyFont="1" applyFill="1" applyBorder="1"/>
    <xf numFmtId="0" fontId="45" fillId="26" borderId="35" xfId="0" applyFont="1" applyFill="1" applyBorder="1"/>
    <xf numFmtId="0" fontId="45" fillId="26" borderId="35" xfId="0" applyFont="1" applyFill="1" applyBorder="1" applyAlignment="1">
      <alignment horizontal="right"/>
    </xf>
    <xf numFmtId="3" fontId="45" fillId="26" borderId="14" xfId="0" applyNumberFormat="1" applyFont="1" applyFill="1" applyBorder="1"/>
    <xf numFmtId="3" fontId="45" fillId="26" borderId="34" xfId="0" applyNumberFormat="1" applyFont="1" applyFill="1" applyBorder="1"/>
    <xf numFmtId="3" fontId="45" fillId="26" borderId="36" xfId="0" applyNumberFormat="1" applyFont="1" applyFill="1" applyBorder="1"/>
    <xf numFmtId="0" fontId="45" fillId="26" borderId="0" xfId="0" applyFont="1" applyFill="1" applyBorder="1" applyAlignment="1">
      <alignment horizontal="right"/>
    </xf>
    <xf numFmtId="0" fontId="51" fillId="26" borderId="39" xfId="0" applyFont="1" applyFill="1" applyBorder="1" applyAlignment="1">
      <alignment horizontal="center" vertical="center"/>
    </xf>
    <xf numFmtId="0" fontId="46" fillId="26" borderId="15" xfId="0" applyFont="1" applyFill="1" applyBorder="1" applyAlignment="1">
      <alignment horizontal="left" vertical="center"/>
    </xf>
    <xf numFmtId="0" fontId="46" fillId="26" borderId="0" xfId="0" applyFont="1" applyFill="1" applyBorder="1" applyAlignment="1">
      <alignment horizontal="left" vertical="center"/>
    </xf>
    <xf numFmtId="0" fontId="46" fillId="26" borderId="30" xfId="0" applyFont="1" applyFill="1" applyBorder="1" applyAlignment="1">
      <alignment horizontal="left" vertical="center"/>
    </xf>
    <xf numFmtId="166" fontId="45" fillId="26" borderId="18" xfId="0" applyNumberFormat="1" applyFont="1" applyFill="1" applyBorder="1" applyAlignment="1">
      <alignment horizontal="right"/>
    </xf>
    <xf numFmtId="166" fontId="45" fillId="26" borderId="0" xfId="0" applyNumberFormat="1" applyFont="1" applyFill="1" applyBorder="1" applyAlignment="1">
      <alignment horizontal="right"/>
    </xf>
    <xf numFmtId="166" fontId="45" fillId="26" borderId="16" xfId="0" applyNumberFormat="1" applyFont="1" applyFill="1" applyBorder="1" applyAlignment="1">
      <alignment horizontal="right"/>
    </xf>
    <xf numFmtId="166" fontId="45" fillId="0" borderId="18" xfId="0" applyNumberFormat="1" applyFont="1" applyFill="1" applyBorder="1" applyAlignment="1">
      <alignment horizontal="right"/>
    </xf>
    <xf numFmtId="166" fontId="45" fillId="0" borderId="0" xfId="0" applyNumberFormat="1" applyFont="1" applyFill="1" applyBorder="1" applyAlignment="1">
      <alignment horizontal="right"/>
    </xf>
    <xf numFmtId="166" fontId="45" fillId="0" borderId="16" xfId="0" applyNumberFormat="1" applyFont="1" applyFill="1" applyBorder="1" applyAlignment="1">
      <alignment horizontal="right"/>
    </xf>
    <xf numFmtId="166" fontId="45" fillId="0" borderId="0" xfId="0" applyNumberFormat="1" applyFont="1" applyFill="1"/>
    <xf numFmtId="0" fontId="47" fillId="26" borderId="15" xfId="0" applyFont="1" applyFill="1" applyBorder="1"/>
    <xf numFmtId="166" fontId="45" fillId="26" borderId="18" xfId="0" applyNumberFormat="1" applyFont="1" applyFill="1" applyBorder="1"/>
    <xf numFmtId="166" fontId="45" fillId="26" borderId="0" xfId="0" applyNumberFormat="1" applyFont="1" applyFill="1" applyBorder="1"/>
    <xf numFmtId="166" fontId="45" fillId="26" borderId="16" xfId="0" applyNumberFormat="1" applyFont="1" applyFill="1" applyBorder="1"/>
    <xf numFmtId="0" fontId="51" fillId="26" borderId="34" xfId="0" applyFont="1" applyFill="1" applyBorder="1" applyAlignment="1">
      <alignment horizontal="left" vertical="center"/>
    </xf>
    <xf numFmtId="3" fontId="45" fillId="26" borderId="0" xfId="0" applyNumberFormat="1" applyFont="1" applyFill="1"/>
    <xf numFmtId="0" fontId="51" fillId="26" borderId="41" xfId="0" applyFont="1" applyFill="1" applyBorder="1" applyAlignment="1">
      <alignment horizontal="center"/>
    </xf>
    <xf numFmtId="0" fontId="45" fillId="26" borderId="42" xfId="0" applyFont="1" applyFill="1" applyBorder="1" applyAlignment="1">
      <alignment horizontal="center"/>
    </xf>
    <xf numFmtId="0" fontId="45" fillId="26" borderId="23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43" xfId="0" applyFont="1" applyFill="1" applyBorder="1" applyAlignment="1">
      <alignment horizontal="center"/>
    </xf>
    <xf numFmtId="0" fontId="45" fillId="26" borderId="44" xfId="0" applyFont="1" applyFill="1" applyBorder="1" applyAlignment="1">
      <alignment horizontal="center"/>
    </xf>
    <xf numFmtId="0" fontId="47" fillId="26" borderId="45" xfId="0" applyFont="1" applyFill="1" applyBorder="1" applyAlignment="1">
      <alignment horizontal="left" vertical="center"/>
    </xf>
    <xf numFmtId="0" fontId="51" fillId="26" borderId="45" xfId="0" applyFont="1" applyFill="1" applyBorder="1" applyAlignment="1">
      <alignment horizontal="center" vertical="center"/>
    </xf>
    <xf numFmtId="0" fontId="45" fillId="26" borderId="30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/>
    </xf>
    <xf numFmtId="0" fontId="45" fillId="26" borderId="30" xfId="0" applyFont="1" applyFill="1" applyBorder="1" applyAlignment="1">
      <alignment horizontal="center"/>
    </xf>
    <xf numFmtId="0" fontId="45" fillId="26" borderId="16" xfId="0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 vertical="center"/>
    </xf>
    <xf numFmtId="3" fontId="45" fillId="26" borderId="0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center"/>
    </xf>
    <xf numFmtId="3" fontId="45" fillId="26" borderId="16" xfId="0" applyNumberFormat="1" applyFont="1" applyFill="1" applyBorder="1" applyAlignment="1">
      <alignment horizontal="center"/>
    </xf>
    <xf numFmtId="3" fontId="45" fillId="26" borderId="30" xfId="0" applyNumberFormat="1" applyFont="1" applyFill="1" applyBorder="1" applyAlignment="1">
      <alignment horizontal="right"/>
    </xf>
    <xf numFmtId="3" fontId="45" fillId="26" borderId="0" xfId="0" applyNumberFormat="1" applyFont="1" applyFill="1" applyBorder="1"/>
    <xf numFmtId="3" fontId="45" fillId="26" borderId="30" xfId="0" applyNumberFormat="1" applyFont="1" applyFill="1" applyBorder="1"/>
    <xf numFmtId="3" fontId="45" fillId="26" borderId="16" xfId="0" applyNumberFormat="1" applyFont="1" applyFill="1" applyBorder="1"/>
    <xf numFmtId="3" fontId="45" fillId="26" borderId="18" xfId="0" applyNumberFormat="1" applyFont="1" applyFill="1" applyBorder="1"/>
    <xf numFmtId="166" fontId="45" fillId="28" borderId="0" xfId="0" applyNumberFormat="1" applyFont="1" applyFill="1" applyBorder="1"/>
    <xf numFmtId="3" fontId="45" fillId="28" borderId="30" xfId="0" applyNumberFormat="1" applyFont="1" applyFill="1" applyBorder="1"/>
    <xf numFmtId="3" fontId="45" fillId="28" borderId="0" xfId="0" applyNumberFormat="1" applyFont="1" applyFill="1" applyBorder="1"/>
    <xf numFmtId="3" fontId="45" fillId="28" borderId="16" xfId="0" applyNumberFormat="1" applyFont="1" applyFill="1" applyBorder="1"/>
    <xf numFmtId="165" fontId="45" fillId="26" borderId="18" xfId="0" applyNumberFormat="1" applyFont="1" applyFill="1" applyBorder="1"/>
    <xf numFmtId="165" fontId="45" fillId="26" borderId="0" xfId="0" applyNumberFormat="1" applyFont="1" applyFill="1" applyBorder="1"/>
    <xf numFmtId="165" fontId="45" fillId="26" borderId="30" xfId="0" applyNumberFormat="1" applyFont="1" applyFill="1" applyBorder="1"/>
    <xf numFmtId="3" fontId="45" fillId="26" borderId="35" xfId="0" applyNumberFormat="1" applyFont="1" applyFill="1" applyBorder="1"/>
    <xf numFmtId="3" fontId="45" fillId="28" borderId="34" xfId="0" applyNumberFormat="1" applyFont="1" applyFill="1" applyBorder="1"/>
    <xf numFmtId="3" fontId="45" fillId="28" borderId="35" xfId="0" applyNumberFormat="1" applyFont="1" applyFill="1" applyBorder="1"/>
    <xf numFmtId="3" fontId="45" fillId="28" borderId="36" xfId="0" applyNumberFormat="1" applyFont="1" applyFill="1" applyBorder="1"/>
    <xf numFmtId="165" fontId="45" fillId="26" borderId="30" xfId="0" applyNumberFormat="1" applyFont="1" applyFill="1" applyBorder="1" applyAlignment="1">
      <alignment horizontal="right"/>
    </xf>
    <xf numFmtId="165" fontId="45" fillId="26" borderId="16" xfId="0" applyNumberFormat="1" applyFont="1" applyFill="1" applyBorder="1"/>
    <xf numFmtId="166" fontId="45" fillId="26" borderId="30" xfId="0" applyNumberFormat="1" applyFont="1" applyFill="1" applyBorder="1" applyAlignment="1">
      <alignment horizontal="right"/>
    </xf>
    <xf numFmtId="0" fontId="45" fillId="26" borderId="18" xfId="0" applyFont="1" applyFill="1" applyBorder="1"/>
    <xf numFmtId="0" fontId="45" fillId="28" borderId="30" xfId="0" applyFont="1" applyFill="1" applyBorder="1"/>
    <xf numFmtId="0" fontId="45" fillId="28" borderId="16" xfId="0" applyFont="1" applyFill="1" applyBorder="1"/>
    <xf numFmtId="165" fontId="45" fillId="26" borderId="14" xfId="0" applyNumberFormat="1" applyFont="1" applyFill="1" applyBorder="1"/>
    <xf numFmtId="165" fontId="45" fillId="26" borderId="34" xfId="0" applyNumberFormat="1" applyFont="1" applyFill="1" applyBorder="1"/>
    <xf numFmtId="165" fontId="45" fillId="26" borderId="35" xfId="0" applyNumberFormat="1" applyFont="1" applyFill="1" applyBorder="1"/>
    <xf numFmtId="0" fontId="45" fillId="28" borderId="34" xfId="0" applyFont="1" applyFill="1" applyBorder="1"/>
    <xf numFmtId="0" fontId="45" fillId="28" borderId="35" xfId="0" applyFont="1" applyFill="1" applyBorder="1"/>
    <xf numFmtId="0" fontId="45" fillId="28" borderId="36" xfId="0" applyFont="1" applyFill="1" applyBorder="1"/>
    <xf numFmtId="165" fontId="45" fillId="26" borderId="0" xfId="0" applyNumberFormat="1" applyFont="1" applyFill="1"/>
    <xf numFmtId="0" fontId="45" fillId="26" borderId="31" xfId="0" applyFont="1" applyFill="1" applyBorder="1" applyAlignment="1">
      <alignment horizontal="center"/>
    </xf>
    <xf numFmtId="166" fontId="45" fillId="26" borderId="30" xfId="0" applyNumberFormat="1" applyFont="1" applyFill="1" applyBorder="1"/>
    <xf numFmtId="166" fontId="45" fillId="26" borderId="31" xfId="0" applyNumberFormat="1" applyFont="1" applyFill="1" applyBorder="1"/>
    <xf numFmtId="166" fontId="45" fillId="28" borderId="30" xfId="0" applyNumberFormat="1" applyFont="1" applyFill="1" applyBorder="1"/>
    <xf numFmtId="166" fontId="45" fillId="28" borderId="31" xfId="0" applyNumberFormat="1" applyFont="1" applyFill="1" applyBorder="1"/>
    <xf numFmtId="166" fontId="45" fillId="28" borderId="16" xfId="0" applyNumberFormat="1" applyFont="1" applyFill="1" applyBorder="1"/>
    <xf numFmtId="0" fontId="45" fillId="26" borderId="31" xfId="0" applyFont="1" applyFill="1" applyBorder="1"/>
    <xf numFmtId="165" fontId="45" fillId="26" borderId="31" xfId="0" applyNumberFormat="1" applyFont="1" applyFill="1" applyBorder="1"/>
    <xf numFmtId="3" fontId="45" fillId="0" borderId="62" xfId="0" applyNumberFormat="1" applyFont="1" applyFill="1" applyBorder="1"/>
    <xf numFmtId="3" fontId="45" fillId="26" borderId="31" xfId="0" applyNumberFormat="1" applyFont="1" applyFill="1" applyBorder="1"/>
    <xf numFmtId="0" fontId="45" fillId="0" borderId="63" xfId="0" applyFont="1" applyFill="1" applyBorder="1"/>
    <xf numFmtId="0" fontId="45" fillId="26" borderId="67" xfId="0" applyFont="1" applyFill="1" applyBorder="1"/>
    <xf numFmtId="0" fontId="45" fillId="0" borderId="67" xfId="0" applyFont="1" applyFill="1" applyBorder="1"/>
    <xf numFmtId="165" fontId="45" fillId="26" borderId="46" xfId="0" applyNumberFormat="1" applyFont="1" applyFill="1" applyBorder="1"/>
    <xf numFmtId="165" fontId="45" fillId="26" borderId="36" xfId="0" applyNumberFormat="1" applyFont="1" applyFill="1" applyBorder="1"/>
    <xf numFmtId="0" fontId="45" fillId="26" borderId="40" xfId="0" applyFont="1" applyFill="1" applyBorder="1" applyAlignment="1">
      <alignment horizontal="center"/>
    </xf>
    <xf numFmtId="0" fontId="53" fillId="27" borderId="32" xfId="0" applyFont="1" applyFill="1" applyBorder="1" applyAlignment="1">
      <alignment vertical="center"/>
    </xf>
    <xf numFmtId="0" fontId="53" fillId="27" borderId="38" xfId="0" applyFont="1" applyFill="1" applyBorder="1" applyAlignment="1">
      <alignment vertical="center"/>
    </xf>
    <xf numFmtId="0" fontId="45" fillId="26" borderId="22" xfId="0" applyFont="1" applyFill="1" applyBorder="1" applyAlignment="1">
      <alignment horizontal="center"/>
    </xf>
    <xf numFmtId="0" fontId="51" fillId="26" borderId="0" xfId="0" applyFont="1" applyFill="1"/>
    <xf numFmtId="0" fontId="45" fillId="26" borderId="47" xfId="0" applyFont="1" applyFill="1" applyBorder="1"/>
    <xf numFmtId="0" fontId="45" fillId="26" borderId="48" xfId="0" applyFont="1" applyFill="1" applyBorder="1"/>
    <xf numFmtId="17" fontId="45" fillId="26" borderId="49" xfId="0" applyNumberFormat="1" applyFont="1" applyFill="1" applyBorder="1"/>
    <xf numFmtId="17" fontId="45" fillId="26" borderId="50" xfId="0" applyNumberFormat="1" applyFont="1" applyFill="1" applyBorder="1"/>
    <xf numFmtId="0" fontId="45" fillId="26" borderId="33" xfId="0" applyFont="1" applyFill="1" applyBorder="1" applyAlignment="1">
      <alignment horizontal="left" vertical="center"/>
    </xf>
    <xf numFmtId="0" fontId="45" fillId="26" borderId="14" xfId="0" applyFont="1" applyFill="1" applyBorder="1" applyAlignment="1">
      <alignment horizontal="right"/>
    </xf>
    <xf numFmtId="164" fontId="45" fillId="26" borderId="0" xfId="0" applyNumberFormat="1" applyFont="1" applyFill="1" applyAlignment="1"/>
    <xf numFmtId="164" fontId="45" fillId="26" borderId="0" xfId="0" applyNumberFormat="1" applyFont="1" applyFill="1"/>
    <xf numFmtId="3" fontId="45" fillId="26" borderId="46" xfId="0" applyNumberFormat="1" applyFont="1" applyFill="1" applyBorder="1"/>
    <xf numFmtId="0" fontId="51" fillId="26" borderId="51" xfId="0" applyFont="1" applyFill="1" applyBorder="1" applyAlignment="1">
      <alignment horizontal="center"/>
    </xf>
    <xf numFmtId="0" fontId="45" fillId="26" borderId="18" xfId="0" applyFont="1" applyFill="1" applyBorder="1" applyAlignment="1">
      <alignment horizontal="center"/>
    </xf>
    <xf numFmtId="0" fontId="51" fillId="26" borderId="34" xfId="0" applyFont="1" applyFill="1" applyBorder="1"/>
    <xf numFmtId="0" fontId="49" fillId="0" borderId="48" xfId="0" applyFont="1" applyBorder="1" applyAlignment="1">
      <alignment horizontal="center"/>
    </xf>
    <xf numFmtId="0" fontId="45" fillId="27" borderId="27" xfId="0" applyFont="1" applyFill="1" applyBorder="1" applyAlignment="1">
      <alignment horizontal="center"/>
    </xf>
    <xf numFmtId="165" fontId="45" fillId="0" borderId="30" xfId="0" applyNumberFormat="1" applyFont="1" applyBorder="1" applyAlignment="1">
      <alignment horizontal="right"/>
    </xf>
    <xf numFmtId="165" fontId="45" fillId="27" borderId="27" xfId="0" applyNumberFormat="1" applyFont="1" applyFill="1" applyBorder="1" applyAlignment="1">
      <alignment horizontal="right"/>
    </xf>
    <xf numFmtId="3" fontId="45" fillId="0" borderId="30" xfId="0" applyNumberFormat="1" applyFont="1" applyBorder="1" applyAlignment="1">
      <alignment horizontal="right"/>
    </xf>
    <xf numFmtId="1" fontId="45" fillId="0" borderId="30" xfId="0" applyNumberFormat="1" applyFont="1" applyBorder="1" applyAlignment="1">
      <alignment horizontal="right"/>
    </xf>
    <xf numFmtId="165" fontId="45" fillId="0" borderId="30" xfId="0" applyNumberFormat="1" applyFont="1" applyFill="1" applyBorder="1" applyAlignment="1">
      <alignment horizontal="right"/>
    </xf>
    <xf numFmtId="2" fontId="45" fillId="0" borderId="30" xfId="0" applyNumberFormat="1" applyFont="1" applyBorder="1" applyAlignment="1">
      <alignment horizontal="right"/>
    </xf>
    <xf numFmtId="165" fontId="45" fillId="0" borderId="35" xfId="0" applyNumberFormat="1" applyFont="1" applyFill="1" applyBorder="1" applyAlignment="1">
      <alignment horizontal="right"/>
    </xf>
    <xf numFmtId="165" fontId="45" fillId="0" borderId="38" xfId="0" applyNumberFormat="1" applyFont="1" applyBorder="1" applyAlignment="1">
      <alignment horizontal="right"/>
    </xf>
    <xf numFmtId="165" fontId="45" fillId="0" borderId="16" xfId="0" applyNumberFormat="1" applyFont="1" applyFill="1" applyBorder="1" applyAlignment="1">
      <alignment horizontal="right"/>
    </xf>
    <xf numFmtId="165" fontId="45" fillId="0" borderId="36" xfId="0" applyNumberFormat="1" applyFont="1" applyFill="1" applyBorder="1" applyAlignment="1">
      <alignment horizontal="right"/>
    </xf>
    <xf numFmtId="165" fontId="45" fillId="28" borderId="0" xfId="0" applyNumberFormat="1" applyFont="1" applyFill="1" applyBorder="1"/>
    <xf numFmtId="165" fontId="45" fillId="28" borderId="30" xfId="0" applyNumberFormat="1" applyFont="1" applyFill="1" applyBorder="1"/>
    <xf numFmtId="165" fontId="45" fillId="28" borderId="31" xfId="0" applyNumberFormat="1" applyFont="1" applyFill="1" applyBorder="1"/>
    <xf numFmtId="165" fontId="45" fillId="28" borderId="16" xfId="0" applyNumberFormat="1" applyFont="1" applyFill="1" applyBorder="1"/>
    <xf numFmtId="165" fontId="45" fillId="0" borderId="17" xfId="0" applyNumberFormat="1" applyFont="1" applyFill="1" applyBorder="1" applyAlignment="1">
      <alignment horizontal="center"/>
    </xf>
    <xf numFmtId="165" fontId="45" fillId="26" borderId="0" xfId="0" applyNumberFormat="1" applyFont="1" applyFill="1" applyAlignment="1">
      <alignment horizontal="right"/>
    </xf>
    <xf numFmtId="166" fontId="45" fillId="26" borderId="0" xfId="0" applyNumberFormat="1" applyFont="1" applyFill="1" applyAlignment="1">
      <alignment horizontal="right"/>
    </xf>
    <xf numFmtId="0" fontId="45" fillId="28" borderId="0" xfId="0" applyFont="1" applyFill="1"/>
    <xf numFmtId="165" fontId="45" fillId="0" borderId="13" xfId="0" applyNumberFormat="1" applyFont="1" applyFill="1" applyBorder="1" applyAlignment="1">
      <alignment horizontal="center"/>
    </xf>
    <xf numFmtId="165" fontId="45" fillId="0" borderId="0" xfId="0" applyNumberFormat="1" applyFont="1" applyFill="1" applyAlignment="1">
      <alignment horizontal="right"/>
    </xf>
    <xf numFmtId="0" fontId="45" fillId="26" borderId="0" xfId="0" applyFont="1" applyFill="1" applyBorder="1" applyAlignment="1">
      <alignment horizontal="center" vertical="center"/>
    </xf>
    <xf numFmtId="0" fontId="45" fillId="26" borderId="39" xfId="0" applyFont="1" applyFill="1" applyBorder="1" applyAlignment="1">
      <alignment horizontal="center"/>
    </xf>
    <xf numFmtId="3" fontId="45" fillId="0" borderId="0" xfId="0" applyNumberFormat="1" applyFont="1" applyFill="1" applyBorder="1"/>
    <xf numFmtId="3" fontId="45" fillId="0" borderId="30" xfId="0" applyNumberFormat="1" applyFont="1" applyFill="1" applyBorder="1"/>
    <xf numFmtId="3" fontId="45" fillId="0" borderId="31" xfId="0" applyNumberFormat="1" applyFont="1" applyFill="1" applyBorder="1"/>
    <xf numFmtId="3" fontId="45" fillId="0" borderId="16" xfId="0" applyNumberFormat="1" applyFont="1" applyFill="1" applyBorder="1"/>
    <xf numFmtId="3" fontId="45" fillId="0" borderId="64" xfId="0" applyNumberFormat="1" applyFont="1" applyFill="1" applyBorder="1"/>
    <xf numFmtId="3" fontId="45" fillId="0" borderId="65" xfId="0" applyNumberFormat="1" applyFont="1" applyFill="1" applyBorder="1"/>
    <xf numFmtId="3" fontId="45" fillId="0" borderId="66" xfId="0" applyNumberFormat="1" applyFont="1" applyFill="1" applyBorder="1"/>
    <xf numFmtId="3" fontId="45" fillId="0" borderId="0" xfId="0" applyNumberFormat="1" applyFont="1" applyFill="1"/>
    <xf numFmtId="1" fontId="45" fillId="0" borderId="0" xfId="0" applyNumberFormat="1" applyFont="1" applyFill="1"/>
    <xf numFmtId="1" fontId="45" fillId="0" borderId="30" xfId="0" applyNumberFormat="1" applyFont="1" applyFill="1" applyBorder="1"/>
    <xf numFmtId="1" fontId="45" fillId="0" borderId="31" xfId="0" applyNumberFormat="1" applyFont="1" applyFill="1" applyBorder="1"/>
    <xf numFmtId="1" fontId="45" fillId="0" borderId="16" xfId="0" applyNumberFormat="1" applyFont="1" applyFill="1" applyBorder="1"/>
    <xf numFmtId="3" fontId="45" fillId="0" borderId="70" xfId="0" applyNumberFormat="1" applyFont="1" applyFill="1" applyBorder="1"/>
    <xf numFmtId="3" fontId="45" fillId="0" borderId="71" xfId="0" applyNumberFormat="1" applyFont="1" applyFill="1" applyBorder="1"/>
    <xf numFmtId="3" fontId="45" fillId="0" borderId="72" xfId="0" applyNumberFormat="1" applyFont="1" applyFill="1" applyBorder="1"/>
    <xf numFmtId="165" fontId="45" fillId="0" borderId="18" xfId="0" applyNumberFormat="1" applyFont="1" applyFill="1" applyBorder="1"/>
    <xf numFmtId="165" fontId="45" fillId="0" borderId="0" xfId="0" applyNumberFormat="1" applyFont="1" applyFill="1" applyBorder="1"/>
    <xf numFmtId="165" fontId="45" fillId="0" borderId="30" xfId="0" applyNumberFormat="1" applyFont="1" applyFill="1" applyBorder="1"/>
    <xf numFmtId="165" fontId="45" fillId="0" borderId="31" xfId="0" applyNumberFormat="1" applyFont="1" applyFill="1" applyBorder="1"/>
    <xf numFmtId="165" fontId="45" fillId="0" borderId="16" xfId="0" applyNumberFormat="1" applyFont="1" applyFill="1" applyBorder="1"/>
    <xf numFmtId="165" fontId="45" fillId="0" borderId="62" xfId="0" applyNumberFormat="1" applyFont="1" applyFill="1" applyBorder="1"/>
    <xf numFmtId="165" fontId="45" fillId="0" borderId="65" xfId="0" applyNumberFormat="1" applyFont="1" applyFill="1" applyBorder="1"/>
    <xf numFmtId="165" fontId="45" fillId="0" borderId="66" xfId="0" applyNumberFormat="1" applyFont="1" applyFill="1" applyBorder="1"/>
    <xf numFmtId="165" fontId="45" fillId="0" borderId="0" xfId="0" applyNumberFormat="1" applyFont="1" applyFill="1"/>
    <xf numFmtId="165" fontId="45" fillId="0" borderId="70" xfId="0" applyNumberFormat="1" applyFont="1" applyFill="1" applyBorder="1"/>
    <xf numFmtId="165" fontId="45" fillId="0" borderId="71" xfId="0" applyNumberFormat="1" applyFont="1" applyFill="1" applyBorder="1"/>
    <xf numFmtId="165" fontId="45" fillId="0" borderId="72" xfId="0" applyNumberFormat="1" applyFont="1" applyFill="1" applyBorder="1"/>
    <xf numFmtId="0" fontId="45" fillId="26" borderId="45" xfId="0" applyFont="1" applyFill="1" applyBorder="1"/>
    <xf numFmtId="1" fontId="45" fillId="0" borderId="0" xfId="0" applyNumberFormat="1" applyFont="1" applyFill="1" applyBorder="1"/>
    <xf numFmtId="0" fontId="45" fillId="26" borderId="45" xfId="0" applyFont="1" applyFill="1" applyBorder="1" applyAlignment="1">
      <alignment horizontal="center"/>
    </xf>
    <xf numFmtId="0" fontId="50" fillId="26" borderId="0" xfId="0" applyFont="1" applyFill="1"/>
    <xf numFmtId="0" fontId="45" fillId="26" borderId="39" xfId="0" applyFont="1" applyFill="1" applyBorder="1" applyAlignment="1">
      <alignment horizontal="center"/>
    </xf>
    <xf numFmtId="165" fontId="45" fillId="0" borderId="17" xfId="0" applyNumberFormat="1" applyFont="1" applyBorder="1" applyAlignment="1">
      <alignment horizontal="center"/>
    </xf>
    <xf numFmtId="165" fontId="45" fillId="0" borderId="18" xfId="0" applyNumberFormat="1" applyFont="1" applyBorder="1" applyAlignment="1">
      <alignment horizontal="center"/>
    </xf>
    <xf numFmtId="165" fontId="45" fillId="0" borderId="30" xfId="0" applyNumberFormat="1" applyFont="1" applyBorder="1" applyAlignment="1">
      <alignment horizontal="center"/>
    </xf>
    <xf numFmtId="165" fontId="45" fillId="0" borderId="16" xfId="0" applyNumberFormat="1" applyFont="1" applyBorder="1" applyAlignment="1">
      <alignment horizontal="center"/>
    </xf>
    <xf numFmtId="165" fontId="45" fillId="0" borderId="13" xfId="0" applyNumberFormat="1" applyFont="1" applyBorder="1" applyAlignment="1">
      <alignment horizontal="center"/>
    </xf>
    <xf numFmtId="165" fontId="45" fillId="0" borderId="14" xfId="0" applyNumberFormat="1" applyFont="1" applyBorder="1" applyAlignment="1">
      <alignment horizontal="center"/>
    </xf>
    <xf numFmtId="165" fontId="45" fillId="0" borderId="35" xfId="0" applyNumberFormat="1" applyFont="1" applyBorder="1" applyAlignment="1">
      <alignment horizontal="center"/>
    </xf>
    <xf numFmtId="165" fontId="45" fillId="0" borderId="36" xfId="0" applyNumberFormat="1" applyFont="1" applyBorder="1" applyAlignment="1">
      <alignment horizontal="center"/>
    </xf>
    <xf numFmtId="3" fontId="51" fillId="0" borderId="64" xfId="0" applyNumberFormat="1" applyFont="1" applyFill="1" applyBorder="1"/>
    <xf numFmtId="3" fontId="51" fillId="0" borderId="68" xfId="0" applyNumberFormat="1" applyFont="1" applyFill="1" applyBorder="1"/>
    <xf numFmtId="3" fontId="51" fillId="0" borderId="69" xfId="0" applyNumberFormat="1" applyFont="1" applyFill="1" applyBorder="1"/>
    <xf numFmtId="165" fontId="51" fillId="0" borderId="64" xfId="0" applyNumberFormat="1" applyFont="1" applyFill="1" applyBorder="1"/>
    <xf numFmtId="165" fontId="51" fillId="0" borderId="68" xfId="0" applyNumberFormat="1" applyFont="1" applyFill="1" applyBorder="1"/>
    <xf numFmtId="165" fontId="51" fillId="0" borderId="69" xfId="0" applyNumberFormat="1" applyFont="1" applyFill="1" applyBorder="1"/>
    <xf numFmtId="0" fontId="45" fillId="0" borderId="16" xfId="0" applyFont="1" applyFill="1" applyBorder="1"/>
    <xf numFmtId="0" fontId="46" fillId="0" borderId="15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/>
    </xf>
    <xf numFmtId="0" fontId="46" fillId="0" borderId="52" xfId="0" applyFont="1" applyBorder="1" applyAlignment="1">
      <alignment horizontal="left" vertical="center"/>
    </xf>
    <xf numFmtId="0" fontId="46" fillId="0" borderId="23" xfId="0" applyFont="1" applyBorder="1" applyAlignment="1">
      <alignment horizontal="left" vertical="center"/>
    </xf>
    <xf numFmtId="0" fontId="46" fillId="0" borderId="22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53" fillId="27" borderId="53" xfId="0" applyFont="1" applyFill="1" applyBorder="1" applyAlignment="1">
      <alignment horizontal="left" vertical="center"/>
    </xf>
    <xf numFmtId="0" fontId="53" fillId="27" borderId="54" xfId="0" applyFont="1" applyFill="1" applyBorder="1" applyAlignment="1">
      <alignment horizontal="left" vertical="center"/>
    </xf>
    <xf numFmtId="0" fontId="53" fillId="27" borderId="55" xfId="0" applyFont="1" applyFill="1" applyBorder="1" applyAlignment="1">
      <alignment horizontal="left" vertical="center"/>
    </xf>
    <xf numFmtId="0" fontId="49" fillId="0" borderId="56" xfId="0" applyFont="1" applyBorder="1" applyAlignment="1">
      <alignment horizontal="center"/>
    </xf>
    <xf numFmtId="0" fontId="49" fillId="0" borderId="49" xfId="0" applyFont="1" applyBorder="1" applyAlignment="1">
      <alignment horizontal="center"/>
    </xf>
    <xf numFmtId="0" fontId="49" fillId="0" borderId="50" xfId="0" applyFont="1" applyBorder="1" applyAlignment="1">
      <alignment horizontal="center"/>
    </xf>
    <xf numFmtId="0" fontId="49" fillId="0" borderId="57" xfId="0" applyFont="1" applyBorder="1" applyAlignment="1">
      <alignment horizontal="center"/>
    </xf>
    <xf numFmtId="0" fontId="45" fillId="26" borderId="58" xfId="0" applyFont="1" applyFill="1" applyBorder="1" applyAlignment="1">
      <alignment horizontal="center"/>
    </xf>
    <xf numFmtId="0" fontId="45" fillId="26" borderId="20" xfId="0" applyFont="1" applyFill="1" applyBorder="1" applyAlignment="1">
      <alignment horizontal="center"/>
    </xf>
    <xf numFmtId="0" fontId="45" fillId="26" borderId="40" xfId="0" applyFont="1" applyFill="1" applyBorder="1" applyAlignment="1">
      <alignment horizontal="center"/>
    </xf>
    <xf numFmtId="0" fontId="45" fillId="26" borderId="39" xfId="0" applyFont="1" applyFill="1" applyBorder="1" applyAlignment="1">
      <alignment horizontal="center"/>
    </xf>
    <xf numFmtId="0" fontId="45" fillId="26" borderId="60" xfId="0" applyFont="1" applyFill="1" applyBorder="1" applyAlignment="1">
      <alignment horizontal="center" vertical="center"/>
    </xf>
    <xf numFmtId="0" fontId="45" fillId="26" borderId="23" xfId="0" applyFont="1" applyFill="1" applyBorder="1" applyAlignment="1">
      <alignment horizontal="center" vertical="center"/>
    </xf>
    <xf numFmtId="0" fontId="45" fillId="26" borderId="0" xfId="0" applyFont="1" applyFill="1" applyBorder="1" applyAlignment="1">
      <alignment horizontal="center" vertical="center"/>
    </xf>
    <xf numFmtId="0" fontId="46" fillId="26" borderId="37" xfId="0" applyFont="1" applyFill="1" applyBorder="1" applyAlignment="1">
      <alignment horizontal="left" vertical="center"/>
    </xf>
    <xf numFmtId="0" fontId="46" fillId="26" borderId="32" xfId="0" applyFont="1" applyFill="1" applyBorder="1" applyAlignment="1">
      <alignment horizontal="left" vertical="center"/>
    </xf>
    <xf numFmtId="0" fontId="46" fillId="26" borderId="61" xfId="0" applyFont="1" applyFill="1" applyBorder="1" applyAlignment="1">
      <alignment horizontal="left" vertical="center"/>
    </xf>
    <xf numFmtId="0" fontId="46" fillId="26" borderId="52" xfId="0" applyFont="1" applyFill="1" applyBorder="1" applyAlignment="1">
      <alignment horizontal="left" vertical="center"/>
    </xf>
    <xf numFmtId="0" fontId="46" fillId="26" borderId="23" xfId="0" applyFont="1" applyFill="1" applyBorder="1" applyAlignment="1">
      <alignment horizontal="left" vertical="center"/>
    </xf>
    <xf numFmtId="0" fontId="46" fillId="26" borderId="22" xfId="0" applyFont="1" applyFill="1" applyBorder="1" applyAlignment="1">
      <alignment horizontal="left" vertical="center"/>
    </xf>
    <xf numFmtId="0" fontId="51" fillId="26" borderId="51" xfId="0" applyFont="1" applyFill="1" applyBorder="1" applyAlignment="1">
      <alignment horizontal="center" vertical="center"/>
    </xf>
    <xf numFmtId="0" fontId="51" fillId="26" borderId="42" xfId="0" applyFont="1" applyFill="1" applyBorder="1" applyAlignment="1">
      <alignment horizontal="center" vertical="center"/>
    </xf>
    <xf numFmtId="0" fontId="46" fillId="26" borderId="59" xfId="0" applyFont="1" applyFill="1" applyBorder="1" applyAlignment="1">
      <alignment horizontal="left" vertical="center"/>
    </xf>
    <xf numFmtId="0" fontId="46" fillId="26" borderId="60" xfId="0" applyFont="1" applyFill="1" applyBorder="1" applyAlignment="1">
      <alignment horizontal="left" vertical="center"/>
    </xf>
    <xf numFmtId="0" fontId="46" fillId="26" borderId="45" xfId="0" applyFont="1" applyFill="1" applyBorder="1" applyAlignment="1">
      <alignment horizontal="left" vertical="center"/>
    </xf>
    <xf numFmtId="0" fontId="51" fillId="26" borderId="41" xfId="0" applyFont="1" applyFill="1" applyBorder="1" applyAlignment="1">
      <alignment horizontal="center" vertical="center"/>
    </xf>
    <xf numFmtId="0" fontId="45" fillId="26" borderId="45" xfId="0" applyFont="1" applyFill="1" applyBorder="1" applyAlignment="1">
      <alignment horizontal="center" vertical="center"/>
    </xf>
    <xf numFmtId="0" fontId="45" fillId="26" borderId="22" xfId="0" applyFont="1" applyFill="1" applyBorder="1" applyAlignment="1">
      <alignment horizontal="center" vertical="center"/>
    </xf>
    <xf numFmtId="0" fontId="45" fillId="26" borderId="38" xfId="0" applyFont="1" applyFill="1" applyBorder="1" applyAlignment="1">
      <alignment horizontal="center" vertical="center"/>
    </xf>
    <xf numFmtId="0" fontId="45" fillId="26" borderId="44" xfId="0" applyFont="1" applyFill="1" applyBorder="1" applyAlignment="1">
      <alignment horizontal="center" vertical="center"/>
    </xf>
    <xf numFmtId="0" fontId="45" fillId="26" borderId="49" xfId="0" applyFont="1" applyFill="1" applyBorder="1" applyAlignment="1">
      <alignment horizontal="center" vertical="center"/>
    </xf>
    <xf numFmtId="0" fontId="45" fillId="26" borderId="50" xfId="0" applyFont="1" applyFill="1" applyBorder="1" applyAlignment="1">
      <alignment horizontal="center" vertical="center"/>
    </xf>
    <xf numFmtId="0" fontId="51" fillId="26" borderId="37" xfId="0" applyFont="1" applyFill="1" applyBorder="1" applyAlignment="1">
      <alignment horizontal="left" vertical="center" wrapText="1"/>
    </xf>
    <xf numFmtId="0" fontId="51" fillId="26" borderId="38" xfId="0" applyFont="1" applyFill="1" applyBorder="1" applyAlignment="1">
      <alignment horizontal="left" vertical="center" wrapText="1"/>
    </xf>
    <xf numFmtId="0" fontId="51" fillId="26" borderId="33" xfId="0" applyFont="1" applyFill="1" applyBorder="1" applyAlignment="1">
      <alignment horizontal="left" vertical="center" wrapText="1"/>
    </xf>
    <xf numFmtId="0" fontId="51" fillId="26" borderId="36" xfId="0" applyFont="1" applyFill="1" applyBorder="1" applyAlignment="1">
      <alignment horizontal="left" vertical="center" wrapText="1"/>
    </xf>
  </cellXfs>
  <cellStyles count="10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20% - Accent1 2" xfId="7" xr:uid="{00000000-0005-0000-0000-000006000000}"/>
    <cellStyle name="20% - Accent2 2" xfId="8" xr:uid="{00000000-0005-0000-0000-000007000000}"/>
    <cellStyle name="20% - Accent3 2" xfId="9" xr:uid="{00000000-0005-0000-0000-000008000000}"/>
    <cellStyle name="20% - Accent4 2" xfId="10" xr:uid="{00000000-0005-0000-0000-000009000000}"/>
    <cellStyle name="20% - Accent5 2" xfId="11" xr:uid="{00000000-0005-0000-0000-00000A000000}"/>
    <cellStyle name="20% - Accent6 2" xfId="12" xr:uid="{00000000-0005-0000-0000-00000B000000}"/>
    <cellStyle name="40 % – Zvýraznění1" xfId="13" xr:uid="{00000000-0005-0000-0000-00000C000000}"/>
    <cellStyle name="40 % – Zvýraznění2" xfId="14" xr:uid="{00000000-0005-0000-0000-00000D000000}"/>
    <cellStyle name="40 % – Zvýraznění3" xfId="15" xr:uid="{00000000-0005-0000-0000-00000E000000}"/>
    <cellStyle name="40 % – Zvýraznění4" xfId="16" xr:uid="{00000000-0005-0000-0000-00000F000000}"/>
    <cellStyle name="40 % – Zvýraznění5" xfId="17" xr:uid="{00000000-0005-0000-0000-000010000000}"/>
    <cellStyle name="40 % – Zvýraznění6" xfId="18" xr:uid="{00000000-0005-0000-0000-000011000000}"/>
    <cellStyle name="40% - Accent1 2" xfId="19" xr:uid="{00000000-0005-0000-0000-000012000000}"/>
    <cellStyle name="40% - Accent2 2" xfId="20" xr:uid="{00000000-0005-0000-0000-000013000000}"/>
    <cellStyle name="40% - Accent3 2" xfId="21" xr:uid="{00000000-0005-0000-0000-000014000000}"/>
    <cellStyle name="40% - Accent4 2" xfId="22" xr:uid="{00000000-0005-0000-0000-000015000000}"/>
    <cellStyle name="40% - Accent5 2" xfId="23" xr:uid="{00000000-0005-0000-0000-000016000000}"/>
    <cellStyle name="40% - Accent6 2" xfId="24" xr:uid="{00000000-0005-0000-0000-000017000000}"/>
    <cellStyle name="60 % – Zvýraznění1" xfId="25" xr:uid="{00000000-0005-0000-0000-000018000000}"/>
    <cellStyle name="60 % – Zvýraznění2" xfId="26" xr:uid="{00000000-0005-0000-0000-000019000000}"/>
    <cellStyle name="60 % – Zvýraznění3" xfId="27" xr:uid="{00000000-0005-0000-0000-00001A000000}"/>
    <cellStyle name="60 % – Zvýraznění4" xfId="28" xr:uid="{00000000-0005-0000-0000-00001B000000}"/>
    <cellStyle name="60 % – Zvýraznění5" xfId="29" xr:uid="{00000000-0005-0000-0000-00001C000000}"/>
    <cellStyle name="60 % – Zvýraznění6" xfId="30" xr:uid="{00000000-0005-0000-0000-00001D000000}"/>
    <cellStyle name="60% - Accent1 2" xfId="31" xr:uid="{00000000-0005-0000-0000-00001E000000}"/>
    <cellStyle name="60% - Accent2 2" xfId="32" xr:uid="{00000000-0005-0000-0000-00001F000000}"/>
    <cellStyle name="60% - Accent3 2" xfId="33" xr:uid="{00000000-0005-0000-0000-000020000000}"/>
    <cellStyle name="60% - Accent4 2" xfId="34" xr:uid="{00000000-0005-0000-0000-000021000000}"/>
    <cellStyle name="60% - Accent5 2" xfId="35" xr:uid="{00000000-0005-0000-0000-000022000000}"/>
    <cellStyle name="60% - Accent6 2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elkem" xfId="45" xr:uid="{00000000-0005-0000-0000-00002C000000}"/>
    <cellStyle name="Explanatory Text 2" xfId="46" xr:uid="{00000000-0005-0000-0000-00002D000000}"/>
    <cellStyle name="Good 2" xfId="47" xr:uid="{00000000-0005-0000-0000-00002E000000}"/>
    <cellStyle name="Heading 1 2" xfId="48" xr:uid="{00000000-0005-0000-0000-00002F000000}"/>
    <cellStyle name="Heading 2 2" xfId="49" xr:uid="{00000000-0005-0000-0000-000030000000}"/>
    <cellStyle name="Heading 3 2" xfId="50" xr:uid="{00000000-0005-0000-0000-000031000000}"/>
    <cellStyle name="Heading 4 2" xfId="51" xr:uid="{00000000-0005-0000-0000-000032000000}"/>
    <cellStyle name="Check Cell 2" xfId="52" xr:uid="{00000000-0005-0000-0000-000033000000}"/>
    <cellStyle name="Chybně" xfId="53" xr:uid="{00000000-0005-0000-0000-000034000000}"/>
    <cellStyle name="Input 2" xfId="54" xr:uid="{00000000-0005-0000-0000-000035000000}"/>
    <cellStyle name="Kontrolní buňka" xfId="55" xr:uid="{00000000-0005-0000-0000-000036000000}"/>
    <cellStyle name="Linked Cell 2" xfId="56" xr:uid="{00000000-0005-0000-0000-000037000000}"/>
    <cellStyle name="Nadpis 1" xfId="57" xr:uid="{00000000-0005-0000-0000-000038000000}"/>
    <cellStyle name="Nadpis 2" xfId="58" xr:uid="{00000000-0005-0000-0000-000039000000}"/>
    <cellStyle name="Nadpis 3" xfId="59" xr:uid="{00000000-0005-0000-0000-00003A000000}"/>
    <cellStyle name="Nadpis 4" xfId="60" xr:uid="{00000000-0005-0000-0000-00003B000000}"/>
    <cellStyle name="Název" xfId="61" xr:uid="{00000000-0005-0000-0000-00003C000000}"/>
    <cellStyle name="Neutral 2" xfId="62" xr:uid="{00000000-0005-0000-0000-00003D000000}"/>
    <cellStyle name="Neutrální" xfId="63" xr:uid="{00000000-0005-0000-0000-00003E000000}"/>
    <cellStyle name="Normal" xfId="0" builtinId="0"/>
    <cellStyle name="Normal 2" xfId="64" xr:uid="{00000000-0005-0000-0000-000040000000}"/>
    <cellStyle name="Normal 2 2" xfId="65" xr:uid="{00000000-0005-0000-0000-000041000000}"/>
    <cellStyle name="Normal 2 2 2" xfId="66" xr:uid="{00000000-0005-0000-0000-000042000000}"/>
    <cellStyle name="Normal 2 3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7" xfId="73" xr:uid="{00000000-0005-0000-0000-000049000000}"/>
    <cellStyle name="Normal 8" xfId="74" xr:uid="{00000000-0005-0000-0000-00004A000000}"/>
    <cellStyle name="normální_HDP v b.c." xfId="75" xr:uid="{00000000-0005-0000-0000-00004B000000}"/>
    <cellStyle name="Note 2" xfId="76" xr:uid="{00000000-0005-0000-0000-00004C000000}"/>
    <cellStyle name="Output 2" xfId="77" xr:uid="{00000000-0005-0000-0000-00004D000000}"/>
    <cellStyle name="Percent 2" xfId="78" xr:uid="{00000000-0005-0000-0000-00004E000000}"/>
    <cellStyle name="Percent 3" xfId="79" xr:uid="{00000000-0005-0000-0000-00004F000000}"/>
    <cellStyle name="Percent 4" xfId="80" xr:uid="{00000000-0005-0000-0000-000050000000}"/>
    <cellStyle name="percentá 2" xfId="81" xr:uid="{00000000-0005-0000-0000-000051000000}"/>
    <cellStyle name="Poznámka" xfId="82" xr:uid="{00000000-0005-0000-0000-000052000000}"/>
    <cellStyle name="Poznámka 2" xfId="83" xr:uid="{00000000-0005-0000-0000-000053000000}"/>
    <cellStyle name="Propojená buňka" xfId="84" xr:uid="{00000000-0005-0000-0000-000054000000}"/>
    <cellStyle name="Správně" xfId="85" xr:uid="{00000000-0005-0000-0000-000055000000}"/>
    <cellStyle name="Style 1" xfId="86" xr:uid="{00000000-0005-0000-0000-000056000000}"/>
    <cellStyle name="Text upozornění" xfId="87" xr:uid="{00000000-0005-0000-0000-000057000000}"/>
    <cellStyle name="Title 2" xfId="88" xr:uid="{00000000-0005-0000-0000-000058000000}"/>
    <cellStyle name="Total 2" xfId="89" xr:uid="{00000000-0005-0000-0000-000059000000}"/>
    <cellStyle name="Vstup" xfId="90" xr:uid="{00000000-0005-0000-0000-00005A000000}"/>
    <cellStyle name="Výpočet" xfId="91" xr:uid="{00000000-0005-0000-0000-00005B000000}"/>
    <cellStyle name="Výstup" xfId="92" xr:uid="{00000000-0005-0000-0000-00005C000000}"/>
    <cellStyle name="Vysvětlující text" xfId="93" xr:uid="{00000000-0005-0000-0000-00005D000000}"/>
    <cellStyle name="Warning Text 2" xfId="94" xr:uid="{00000000-0005-0000-0000-00005E000000}"/>
    <cellStyle name="Zvýraznění 1" xfId="95" xr:uid="{00000000-0005-0000-0000-00005F000000}"/>
    <cellStyle name="Zvýraznění 2" xfId="96" xr:uid="{00000000-0005-0000-0000-000060000000}"/>
    <cellStyle name="Zvýraznění 3" xfId="97" xr:uid="{00000000-0005-0000-0000-000061000000}"/>
    <cellStyle name="Zvýraznění 4" xfId="98" xr:uid="{00000000-0005-0000-0000-000062000000}"/>
    <cellStyle name="Zvýraznění 5" xfId="99" xr:uid="{00000000-0005-0000-0000-000063000000}"/>
    <cellStyle name="Zvýraznění 6" xfId="100" xr:uid="{00000000-0005-0000-0000-00006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Y82"/>
  <sheetViews>
    <sheetView showGridLines="0" tabSelected="1" zoomScale="85" zoomScaleNormal="85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W25" sqref="W25"/>
    </sheetView>
  </sheetViews>
  <sheetFormatPr defaultColWidth="9.140625" defaultRowHeight="14.25" outlineLevelRow="1"/>
  <cols>
    <col min="1" max="4" width="3.140625" style="11" customWidth="1"/>
    <col min="5" max="5" width="35.140625" style="11" customWidth="1"/>
    <col min="6" max="6" width="30.140625" style="11" customWidth="1"/>
    <col min="7" max="7" width="12.85546875" style="11" customWidth="1"/>
    <col min="8" max="11" width="11" style="11" customWidth="1"/>
    <col min="12" max="14" width="10.42578125" style="11" customWidth="1"/>
    <col min="15" max="15" width="5.140625" style="11" customWidth="1"/>
    <col min="16" max="16384" width="9.140625" style="11"/>
  </cols>
  <sheetData>
    <row r="1" spans="2:22" ht="22.5" customHeight="1" thickBot="1">
      <c r="B1" s="10"/>
    </row>
    <row r="2" spans="2:22" ht="30" customHeight="1" thickBot="1">
      <c r="B2" s="290" t="str">
        <f>"Strednodobá predikcia "&amp;H3&amp;"hlavných makroekonomických ukazovateľov"</f>
        <v>Strednodobá predikcia P4Q-2022 základný scenár hlavných makroekonomických ukazovateľov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2"/>
    </row>
    <row r="3" spans="2:22" ht="15" customHeight="1">
      <c r="B3" s="282" t="s">
        <v>27</v>
      </c>
      <c r="C3" s="283"/>
      <c r="D3" s="283"/>
      <c r="E3" s="284"/>
      <c r="F3" s="288" t="s">
        <v>62</v>
      </c>
      <c r="G3" s="211" t="s">
        <v>32</v>
      </c>
      <c r="H3" s="293" t="s">
        <v>205</v>
      </c>
      <c r="I3" s="294"/>
      <c r="J3" s="294"/>
      <c r="K3" s="296"/>
      <c r="L3" s="293" t="s">
        <v>199</v>
      </c>
      <c r="M3" s="294"/>
      <c r="N3" s="295"/>
    </row>
    <row r="4" spans="2:22">
      <c r="B4" s="285"/>
      <c r="C4" s="286"/>
      <c r="D4" s="286"/>
      <c r="E4" s="287"/>
      <c r="F4" s="289"/>
      <c r="G4" s="12">
        <v>2021</v>
      </c>
      <c r="H4" s="13">
        <v>2022</v>
      </c>
      <c r="I4" s="13">
        <v>2023</v>
      </c>
      <c r="J4" s="13">
        <v>2024</v>
      </c>
      <c r="K4" s="14">
        <v>2025</v>
      </c>
      <c r="L4" s="12">
        <v>2022</v>
      </c>
      <c r="M4" s="12">
        <v>2023</v>
      </c>
      <c r="N4" s="15">
        <v>2024</v>
      </c>
    </row>
    <row r="5" spans="2:22" ht="15" thickBot="1">
      <c r="B5" s="16" t="s">
        <v>11</v>
      </c>
      <c r="C5" s="17"/>
      <c r="D5" s="17"/>
      <c r="E5" s="18"/>
      <c r="F5" s="19"/>
      <c r="G5" s="20"/>
      <c r="H5" s="21"/>
      <c r="I5" s="21"/>
      <c r="J5" s="21"/>
      <c r="K5" s="212"/>
      <c r="L5" s="21"/>
      <c r="M5" s="21"/>
      <c r="N5" s="22"/>
    </row>
    <row r="6" spans="2:22" ht="15">
      <c r="B6" s="23"/>
      <c r="C6" s="24" t="s">
        <v>63</v>
      </c>
      <c r="D6" s="24"/>
      <c r="E6" s="25"/>
      <c r="F6" s="26" t="s">
        <v>160</v>
      </c>
      <c r="G6" s="27">
        <v>2.8195849755303044</v>
      </c>
      <c r="H6" s="28">
        <v>12.164578606474464</v>
      </c>
      <c r="I6" s="28">
        <v>10.016049310213916</v>
      </c>
      <c r="J6" s="28">
        <v>8.6706934873506611</v>
      </c>
      <c r="K6" s="166">
        <v>3.6383760018855043</v>
      </c>
      <c r="L6" s="28">
        <v>0.5</v>
      </c>
      <c r="M6" s="28">
        <v>-8.3000000000000007</v>
      </c>
      <c r="N6" s="30">
        <v>3.7</v>
      </c>
      <c r="P6"/>
      <c r="Q6"/>
      <c r="R6"/>
      <c r="S6"/>
      <c r="T6"/>
      <c r="U6"/>
      <c r="V6"/>
    </row>
    <row r="7" spans="2:22" ht="15">
      <c r="B7" s="23"/>
      <c r="C7" s="24" t="s">
        <v>64</v>
      </c>
      <c r="D7" s="24"/>
      <c r="E7" s="25"/>
      <c r="F7" s="26" t="s">
        <v>160</v>
      </c>
      <c r="G7" s="27">
        <v>3.1577443815123019</v>
      </c>
      <c r="H7" s="28">
        <v>12.816593755446618</v>
      </c>
      <c r="I7" s="28">
        <v>10.12451365564695</v>
      </c>
      <c r="J7" s="28">
        <v>7.9457718642479875</v>
      </c>
      <c r="K7" s="166">
        <v>3.7854800469666117</v>
      </c>
      <c r="L7" s="28">
        <v>0.5</v>
      </c>
      <c r="M7" s="28">
        <v>-6</v>
      </c>
      <c r="N7" s="30">
        <v>3.3</v>
      </c>
      <c r="P7"/>
      <c r="Q7"/>
      <c r="R7"/>
      <c r="S7"/>
      <c r="T7"/>
      <c r="U7"/>
      <c r="V7"/>
    </row>
    <row r="8" spans="2:22">
      <c r="B8" s="23"/>
      <c r="C8" s="24" t="s">
        <v>16</v>
      </c>
      <c r="D8" s="24"/>
      <c r="E8" s="25"/>
      <c r="F8" s="26" t="s">
        <v>160</v>
      </c>
      <c r="G8" s="32">
        <v>2.3833136169670865</v>
      </c>
      <c r="H8" s="33">
        <v>7.5505221643882976</v>
      </c>
      <c r="I8" s="33">
        <v>9.4451078939300714</v>
      </c>
      <c r="J8" s="33">
        <v>4.6841496303150763</v>
      </c>
      <c r="K8" s="213">
        <v>2.4706254234044422</v>
      </c>
      <c r="L8" s="28">
        <v>-0.10000000000000053</v>
      </c>
      <c r="M8" s="28">
        <v>-4.9000000000000004</v>
      </c>
      <c r="N8" s="30">
        <v>0.90000000000000036</v>
      </c>
    </row>
    <row r="9" spans="2:22" ht="3.75" customHeight="1">
      <c r="B9" s="23"/>
      <c r="C9" s="24"/>
      <c r="D9" s="24"/>
      <c r="E9" s="25"/>
      <c r="F9" s="26"/>
      <c r="G9" s="32"/>
      <c r="H9" s="33"/>
      <c r="I9" s="33"/>
      <c r="J9" s="33"/>
      <c r="K9" s="213"/>
      <c r="L9" s="33"/>
      <c r="M9" s="33"/>
      <c r="N9" s="34"/>
    </row>
    <row r="10" spans="2:22" ht="15" thickBot="1">
      <c r="B10" s="16" t="s">
        <v>26</v>
      </c>
      <c r="C10" s="17"/>
      <c r="D10" s="17"/>
      <c r="E10" s="18"/>
      <c r="F10" s="19"/>
      <c r="G10" s="35"/>
      <c r="H10" s="36"/>
      <c r="I10" s="36"/>
      <c r="J10" s="36"/>
      <c r="K10" s="214"/>
      <c r="L10" s="36"/>
      <c r="M10" s="36"/>
      <c r="N10" s="37"/>
    </row>
    <row r="11" spans="2:22">
      <c r="B11" s="23"/>
      <c r="C11" s="24" t="s">
        <v>0</v>
      </c>
      <c r="D11" s="24"/>
      <c r="E11" s="25"/>
      <c r="F11" s="26" t="s">
        <v>161</v>
      </c>
      <c r="G11" s="32">
        <v>3.0143028607267439</v>
      </c>
      <c r="H11" s="33">
        <v>1.5265801666021446</v>
      </c>
      <c r="I11" s="33">
        <v>1.5679225314546983</v>
      </c>
      <c r="J11" s="33">
        <v>2.9267040588345736</v>
      </c>
      <c r="K11" s="213">
        <v>2.5483793395611514</v>
      </c>
      <c r="L11" s="28">
        <v>-0.30000000000000004</v>
      </c>
      <c r="M11" s="28">
        <v>2.6</v>
      </c>
      <c r="N11" s="30">
        <v>-0.60000000000000009</v>
      </c>
    </row>
    <row r="12" spans="2:22">
      <c r="B12" s="23"/>
      <c r="C12" s="24"/>
      <c r="D12" s="24" t="s">
        <v>109</v>
      </c>
      <c r="E12" s="25"/>
      <c r="F12" s="26" t="s">
        <v>161</v>
      </c>
      <c r="G12" s="32">
        <v>1.8203579929497238</v>
      </c>
      <c r="H12" s="33">
        <v>4.5511610660423685</v>
      </c>
      <c r="I12" s="33">
        <v>0.73407515627175712</v>
      </c>
      <c r="J12" s="33">
        <v>0.68593959646243263</v>
      </c>
      <c r="K12" s="213">
        <v>1.4372632670974781</v>
      </c>
      <c r="L12" s="28">
        <v>-0.60000000000000053</v>
      </c>
      <c r="M12" s="28">
        <v>5.6000000000000005</v>
      </c>
      <c r="N12" s="30">
        <v>-1.4000000000000001</v>
      </c>
    </row>
    <row r="13" spans="2:22">
      <c r="B13" s="23"/>
      <c r="C13" s="24"/>
      <c r="D13" s="24" t="s">
        <v>28</v>
      </c>
      <c r="E13" s="25"/>
      <c r="F13" s="26" t="s">
        <v>161</v>
      </c>
      <c r="G13" s="32">
        <v>4.1551561668234882</v>
      </c>
      <c r="H13" s="33">
        <v>-1.2420831340200067</v>
      </c>
      <c r="I13" s="33">
        <v>-0.82526938653154502</v>
      </c>
      <c r="J13" s="33">
        <v>0.49240415672669258</v>
      </c>
      <c r="K13" s="213">
        <v>2.6769408080540131</v>
      </c>
      <c r="L13" s="28">
        <v>0.7</v>
      </c>
      <c r="M13" s="28">
        <v>3.6000000000000005</v>
      </c>
      <c r="N13" s="30">
        <v>-1.1000000000000001</v>
      </c>
    </row>
    <row r="14" spans="2:22">
      <c r="B14" s="23"/>
      <c r="C14" s="24"/>
      <c r="D14" s="24" t="s">
        <v>1</v>
      </c>
      <c r="E14" s="25"/>
      <c r="F14" s="26" t="s">
        <v>161</v>
      </c>
      <c r="G14" s="32">
        <v>0.21551199683256073</v>
      </c>
      <c r="H14" s="33">
        <v>4.5461248265997938</v>
      </c>
      <c r="I14" s="33">
        <v>6.8008528074179821</v>
      </c>
      <c r="J14" s="33">
        <v>3.4252686804532289</v>
      </c>
      <c r="K14" s="213">
        <v>2.3257617304430767</v>
      </c>
      <c r="L14" s="28">
        <v>0</v>
      </c>
      <c r="M14" s="28">
        <v>4.3</v>
      </c>
      <c r="N14" s="30">
        <v>-2.1</v>
      </c>
    </row>
    <row r="15" spans="2:22">
      <c r="B15" s="23"/>
      <c r="C15" s="24"/>
      <c r="D15" s="24" t="s">
        <v>29</v>
      </c>
      <c r="E15" s="25"/>
      <c r="F15" s="26" t="s">
        <v>161</v>
      </c>
      <c r="G15" s="32">
        <v>10.559504240366692</v>
      </c>
      <c r="H15" s="33">
        <v>-0.79116877163041011</v>
      </c>
      <c r="I15" s="33">
        <v>3.351079333168741</v>
      </c>
      <c r="J15" s="33">
        <v>7.7205396289345742</v>
      </c>
      <c r="K15" s="213">
        <v>4.1016157658667822</v>
      </c>
      <c r="L15" s="28">
        <v>0.30000000000000004</v>
      </c>
      <c r="M15" s="28">
        <v>-0.10000000000000009</v>
      </c>
      <c r="N15" s="30">
        <v>1</v>
      </c>
    </row>
    <row r="16" spans="2:22">
      <c r="B16" s="23"/>
      <c r="C16" s="24"/>
      <c r="D16" s="24" t="s">
        <v>30</v>
      </c>
      <c r="E16" s="25"/>
      <c r="F16" s="26" t="s">
        <v>161</v>
      </c>
      <c r="G16" s="32">
        <v>11.960333361604157</v>
      </c>
      <c r="H16" s="33">
        <v>-0.27547016883153219</v>
      </c>
      <c r="I16" s="33">
        <v>2.3597364909173422</v>
      </c>
      <c r="J16" s="33">
        <v>6.1574273940575353</v>
      </c>
      <c r="K16" s="213">
        <v>3.4983929769591811</v>
      </c>
      <c r="L16" s="28">
        <v>0</v>
      </c>
      <c r="M16" s="28">
        <v>1.5</v>
      </c>
      <c r="N16" s="30">
        <v>0.10000000000000053</v>
      </c>
    </row>
    <row r="17" spans="2:25">
      <c r="B17" s="23"/>
      <c r="C17" s="24"/>
      <c r="D17" s="24" t="s">
        <v>31</v>
      </c>
      <c r="E17" s="25"/>
      <c r="F17" s="26" t="s">
        <v>163</v>
      </c>
      <c r="G17" s="38">
        <v>2526.1587637783123</v>
      </c>
      <c r="H17" s="39">
        <v>2067.9649812603202</v>
      </c>
      <c r="I17" s="39">
        <v>2977.3232009678177</v>
      </c>
      <c r="J17" s="39">
        <v>4563.01872403366</v>
      </c>
      <c r="K17" s="215">
        <v>5305.6240003586681</v>
      </c>
      <c r="L17" s="122">
        <v>596.59999999999991</v>
      </c>
      <c r="M17" s="122">
        <v>-686.5</v>
      </c>
      <c r="N17" s="123">
        <v>110.19999999999982</v>
      </c>
    </row>
    <row r="18" spans="2:25">
      <c r="B18" s="23"/>
      <c r="C18" s="24" t="s">
        <v>12</v>
      </c>
      <c r="D18" s="24"/>
      <c r="E18" s="25"/>
      <c r="F18" s="26" t="s">
        <v>164</v>
      </c>
      <c r="G18" s="32">
        <v>0.82942472499999997</v>
      </c>
      <c r="H18" s="33">
        <v>1.3060202572608519</v>
      </c>
      <c r="I18" s="33">
        <v>0.43471064728861086</v>
      </c>
      <c r="J18" s="33">
        <v>5.0476091355972086E-2</v>
      </c>
      <c r="K18" s="213">
        <v>0.40592300501106071</v>
      </c>
      <c r="L18" s="122">
        <v>0.60000000000000009</v>
      </c>
      <c r="M18" s="122">
        <v>2.6</v>
      </c>
      <c r="N18" s="123">
        <v>1.7000000000000002</v>
      </c>
    </row>
    <row r="19" spans="2:25">
      <c r="B19" s="23"/>
      <c r="C19" s="24" t="s">
        <v>0</v>
      </c>
      <c r="D19" s="24"/>
      <c r="E19" s="25"/>
      <c r="F19" s="26" t="s">
        <v>165</v>
      </c>
      <c r="G19" s="38">
        <v>98522.981</v>
      </c>
      <c r="H19" s="39">
        <v>107579.57509613885</v>
      </c>
      <c r="I19" s="39">
        <v>119586.66315020592</v>
      </c>
      <c r="J19" s="39">
        <v>128852.17190269064</v>
      </c>
      <c r="K19" s="215">
        <v>135400.39504488307</v>
      </c>
      <c r="L19" s="122">
        <v>1139.7000000000116</v>
      </c>
      <c r="M19" s="122">
        <v>-837.90000000000873</v>
      </c>
      <c r="N19" s="123">
        <v>-531</v>
      </c>
    </row>
    <row r="20" spans="2:25" ht="3.75" customHeight="1">
      <c r="B20" s="23"/>
      <c r="C20" s="24"/>
      <c r="D20" s="24"/>
      <c r="E20" s="25"/>
      <c r="F20" s="26"/>
      <c r="G20" s="40"/>
      <c r="H20" s="41"/>
      <c r="I20" s="41"/>
      <c r="J20" s="41"/>
      <c r="K20" s="26"/>
      <c r="L20" s="33"/>
      <c r="M20" s="33"/>
      <c r="N20" s="34"/>
    </row>
    <row r="21" spans="2:25" ht="15" thickBot="1">
      <c r="B21" s="16" t="s">
        <v>7</v>
      </c>
      <c r="C21" s="17"/>
      <c r="D21" s="17"/>
      <c r="E21" s="18"/>
      <c r="F21" s="19"/>
      <c r="G21" s="42"/>
      <c r="H21" s="43"/>
      <c r="I21" s="43"/>
      <c r="J21" s="43"/>
      <c r="K21" s="19"/>
      <c r="L21" s="36"/>
      <c r="M21" s="36"/>
      <c r="N21" s="37"/>
    </row>
    <row r="22" spans="2:25">
      <c r="B22" s="23"/>
      <c r="C22" s="24" t="s">
        <v>10</v>
      </c>
      <c r="D22" s="24"/>
      <c r="E22" s="25"/>
      <c r="F22" s="26" t="s">
        <v>166</v>
      </c>
      <c r="G22" s="38">
        <v>2385.1180000000004</v>
      </c>
      <c r="H22" s="39">
        <v>2422.0671090353253</v>
      </c>
      <c r="I22" s="39">
        <v>2424.0823422004164</v>
      </c>
      <c r="J22" s="39">
        <v>2431.3991162657526</v>
      </c>
      <c r="K22" s="215">
        <v>2433.2711442654645</v>
      </c>
      <c r="L22" s="50">
        <v>-6</v>
      </c>
      <c r="M22" s="50">
        <v>-1.3000000000001819</v>
      </c>
      <c r="N22" s="221">
        <v>15.099999999999909</v>
      </c>
    </row>
    <row r="23" spans="2:25">
      <c r="B23" s="23"/>
      <c r="C23" s="24" t="s">
        <v>191</v>
      </c>
      <c r="D23" s="24"/>
      <c r="E23" s="25"/>
      <c r="F23" s="26" t="s">
        <v>169</v>
      </c>
      <c r="G23" s="32">
        <v>-0.58155868732464455</v>
      </c>
      <c r="H23" s="33">
        <v>1.549152244682432</v>
      </c>
      <c r="I23" s="33">
        <v>8.3203027594606738E-2</v>
      </c>
      <c r="J23" s="33">
        <v>0.3018368616428404</v>
      </c>
      <c r="K23" s="213">
        <v>7.6993858687714578E-2</v>
      </c>
      <c r="L23" s="50">
        <v>-0.30000000000000004</v>
      </c>
      <c r="M23" s="50">
        <v>0.2</v>
      </c>
      <c r="N23" s="221">
        <v>0.7</v>
      </c>
    </row>
    <row r="24" spans="2:25" ht="16.5">
      <c r="B24" s="23"/>
      <c r="C24" s="24" t="s">
        <v>33</v>
      </c>
      <c r="D24" s="24"/>
      <c r="E24" s="25"/>
      <c r="F24" s="26" t="s">
        <v>167</v>
      </c>
      <c r="G24" s="44">
        <v>187.60950000000003</v>
      </c>
      <c r="H24" s="45">
        <v>173.59412981863275</v>
      </c>
      <c r="I24" s="45">
        <v>183.04224378551893</v>
      </c>
      <c r="J24" s="45">
        <v>168.75592572797936</v>
      </c>
      <c r="K24" s="216">
        <v>156.54260556229247</v>
      </c>
      <c r="L24" s="50">
        <v>-0.20000000000001705</v>
      </c>
      <c r="M24" s="50">
        <v>-3.5</v>
      </c>
      <c r="N24" s="221">
        <v>-20.399999999999977</v>
      </c>
    </row>
    <row r="25" spans="2:25">
      <c r="B25" s="23"/>
      <c r="C25" s="24" t="s">
        <v>8</v>
      </c>
      <c r="D25" s="24"/>
      <c r="E25" s="25"/>
      <c r="F25" s="26" t="s">
        <v>168</v>
      </c>
      <c r="G25" s="32">
        <v>6.8284080288285782</v>
      </c>
      <c r="H25" s="33">
        <v>6.2295857948370195</v>
      </c>
      <c r="I25" s="33">
        <v>6.5640341002462073</v>
      </c>
      <c r="J25" s="33">
        <v>6.0776433559574334</v>
      </c>
      <c r="K25" s="213">
        <v>5.6588829958535039</v>
      </c>
      <c r="L25" s="50">
        <v>0</v>
      </c>
      <c r="M25" s="50">
        <v>-0.10000000000000053</v>
      </c>
      <c r="N25" s="221">
        <v>-0.70000000000000018</v>
      </c>
    </row>
    <row r="26" spans="2:25" ht="16.5">
      <c r="B26" s="23"/>
      <c r="C26" s="24" t="s">
        <v>115</v>
      </c>
      <c r="D26" s="24"/>
      <c r="E26" s="25"/>
      <c r="F26" s="26" t="s">
        <v>168</v>
      </c>
      <c r="G26" s="32">
        <v>6.7664078188648507</v>
      </c>
      <c r="H26" s="33">
        <v>6.5078931092195811</v>
      </c>
      <c r="I26" s="33">
        <v>6.3858533133035662</v>
      </c>
      <c r="J26" s="33">
        <v>6.3219383588584694</v>
      </c>
      <c r="K26" s="213">
        <v>6.2800037572470409</v>
      </c>
      <c r="L26" s="50">
        <v>0</v>
      </c>
      <c r="M26" s="50">
        <v>0</v>
      </c>
      <c r="N26" s="221">
        <v>-0.10000000000000053</v>
      </c>
    </row>
    <row r="27" spans="2:25" ht="16.5">
      <c r="B27" s="23"/>
      <c r="C27" s="24" t="s">
        <v>116</v>
      </c>
      <c r="D27" s="24"/>
      <c r="E27" s="25"/>
      <c r="F27" s="26" t="s">
        <v>160</v>
      </c>
      <c r="G27" s="32">
        <v>3.6168959204884885</v>
      </c>
      <c r="H27" s="33">
        <v>-2.2227736599830905E-2</v>
      </c>
      <c r="I27" s="33">
        <v>1.4834851992603859</v>
      </c>
      <c r="J27" s="33">
        <v>2.6169682224389277</v>
      </c>
      <c r="K27" s="213">
        <v>2.4694841297522601</v>
      </c>
      <c r="L27" s="50">
        <v>0</v>
      </c>
      <c r="M27" s="50">
        <v>2.4</v>
      </c>
      <c r="N27" s="221">
        <v>-1.2999999999999998</v>
      </c>
    </row>
    <row r="28" spans="2:25" ht="16.5">
      <c r="B28" s="23"/>
      <c r="C28" s="24" t="s">
        <v>117</v>
      </c>
      <c r="D28" s="24"/>
      <c r="E28" s="25"/>
      <c r="F28" s="26" t="s">
        <v>160</v>
      </c>
      <c r="G28" s="32">
        <v>6.0864115104401151</v>
      </c>
      <c r="H28" s="33">
        <v>7.5266161176098763</v>
      </c>
      <c r="I28" s="33">
        <v>11.068709870851066</v>
      </c>
      <c r="J28" s="33">
        <v>7.4237005600708414</v>
      </c>
      <c r="K28" s="213">
        <v>5.0011212558932954</v>
      </c>
      <c r="L28" s="50">
        <v>-0.20000000000000018</v>
      </c>
      <c r="M28" s="50">
        <v>-2.2000000000000011</v>
      </c>
      <c r="N28" s="221">
        <v>-0.39999999999999947</v>
      </c>
    </row>
    <row r="29" spans="2:25">
      <c r="B29" s="23"/>
      <c r="C29" s="46" t="s">
        <v>74</v>
      </c>
      <c r="D29" s="46"/>
      <c r="E29" s="47"/>
      <c r="F29" s="48" t="s">
        <v>169</v>
      </c>
      <c r="G29" s="32">
        <v>6.4777994436668394</v>
      </c>
      <c r="H29" s="33">
        <v>8.0085627145415827</v>
      </c>
      <c r="I29" s="33">
        <v>10.654199918127688</v>
      </c>
      <c r="J29" s="33">
        <v>10.113713294863217</v>
      </c>
      <c r="K29" s="213">
        <v>5.9633332239360328</v>
      </c>
      <c r="L29" s="50">
        <v>0.40000000000000036</v>
      </c>
      <c r="M29" s="50">
        <v>-0.80000000000000071</v>
      </c>
      <c r="N29" s="221">
        <v>0.90000000000000036</v>
      </c>
    </row>
    <row r="30" spans="2:25" ht="16.5">
      <c r="B30" s="23"/>
      <c r="C30" s="24" t="s">
        <v>118</v>
      </c>
      <c r="D30" s="24"/>
      <c r="E30" s="25"/>
      <c r="F30" s="26" t="s">
        <v>160</v>
      </c>
      <c r="G30" s="49">
        <v>6.1086452919462175</v>
      </c>
      <c r="H30" s="232">
        <v>8.7696138081613952</v>
      </c>
      <c r="I30" s="232">
        <v>10.639865996883742</v>
      </c>
      <c r="J30" s="232">
        <v>9.8652188545645316</v>
      </c>
      <c r="K30" s="217">
        <v>5.8175766637852604</v>
      </c>
      <c r="L30" s="232">
        <v>0.52933509111110766</v>
      </c>
      <c r="M30" s="232">
        <v>-0.91382111589723536</v>
      </c>
      <c r="N30" s="221">
        <v>0.83996750307531443</v>
      </c>
      <c r="T30" s="31"/>
      <c r="U30" s="31"/>
      <c r="V30" s="31"/>
      <c r="W30" s="31"/>
      <c r="X30" s="31"/>
    </row>
    <row r="31" spans="2:25" ht="16.5">
      <c r="B31" s="23"/>
      <c r="C31" s="24" t="s">
        <v>119</v>
      </c>
      <c r="D31" s="24"/>
      <c r="E31" s="25"/>
      <c r="F31" s="26" t="s">
        <v>160</v>
      </c>
      <c r="G31" s="49">
        <v>2.8548252242267154</v>
      </c>
      <c r="H31" s="232">
        <v>-3.776167070020108</v>
      </c>
      <c r="I31" s="232">
        <v>0.47561621490636696</v>
      </c>
      <c r="J31" s="232">
        <v>1.7787783959425383</v>
      </c>
      <c r="K31" s="217">
        <v>1.9581771084178285</v>
      </c>
      <c r="L31" s="232">
        <v>1.4769933425114345E-2</v>
      </c>
      <c r="M31" s="232">
        <v>4.4025812424404336</v>
      </c>
      <c r="N31" s="221">
        <v>-2.4762448185111197</v>
      </c>
      <c r="Q31" s="31"/>
      <c r="R31" s="31"/>
      <c r="S31" s="31"/>
      <c r="T31" s="31"/>
      <c r="U31" s="31"/>
      <c r="V31" s="31"/>
      <c r="W31" s="31"/>
      <c r="X31" s="31"/>
      <c r="Y31" s="31"/>
    </row>
    <row r="32" spans="2:25" ht="4.3499999999999996" customHeight="1">
      <c r="B32" s="23"/>
      <c r="C32" s="24"/>
      <c r="D32" s="24"/>
      <c r="E32" s="25"/>
      <c r="F32" s="25"/>
      <c r="G32" s="40"/>
      <c r="H32" s="41"/>
      <c r="I32" s="41"/>
      <c r="J32" s="41"/>
      <c r="K32" s="26"/>
      <c r="L32" s="33"/>
      <c r="M32" s="33"/>
      <c r="N32" s="34"/>
      <c r="T32" s="31"/>
      <c r="U32" s="31"/>
      <c r="V32" s="31"/>
    </row>
    <row r="33" spans="2:15" ht="15" thickBot="1">
      <c r="B33" s="16" t="s">
        <v>110</v>
      </c>
      <c r="C33" s="17"/>
      <c r="D33" s="17"/>
      <c r="E33" s="18"/>
      <c r="F33" s="18"/>
      <c r="G33" s="42"/>
      <c r="H33" s="43"/>
      <c r="I33" s="43"/>
      <c r="J33" s="43"/>
      <c r="K33" s="19"/>
      <c r="L33" s="36"/>
      <c r="M33" s="36"/>
      <c r="N33" s="37"/>
    </row>
    <row r="34" spans="2:15">
      <c r="B34" s="23"/>
      <c r="C34" s="24" t="s">
        <v>9</v>
      </c>
      <c r="D34" s="24"/>
      <c r="E34" s="25"/>
      <c r="F34" s="26" t="s">
        <v>161</v>
      </c>
      <c r="G34" s="49">
        <v>3.4227242411915881E-2</v>
      </c>
      <c r="H34" s="50">
        <v>-0.73846868252435627</v>
      </c>
      <c r="I34" s="50">
        <v>1.176417254772204</v>
      </c>
      <c r="J34" s="50">
        <v>0.8316619748906362</v>
      </c>
      <c r="K34" s="217">
        <v>1.760352249632561</v>
      </c>
      <c r="L34" s="28">
        <v>-2</v>
      </c>
      <c r="M34" s="28">
        <v>6.5</v>
      </c>
      <c r="N34" s="30">
        <v>-2.5</v>
      </c>
      <c r="O34" s="31"/>
    </row>
    <row r="35" spans="2:15" ht="16.5">
      <c r="B35" s="23"/>
      <c r="C35" s="24" t="s">
        <v>120</v>
      </c>
      <c r="D35" s="24"/>
      <c r="E35" s="25"/>
      <c r="F35" s="26" t="s">
        <v>170</v>
      </c>
      <c r="G35" s="49">
        <v>10.276886201153898</v>
      </c>
      <c r="H35" s="50">
        <v>5.6554909089206822</v>
      </c>
      <c r="I35" s="50">
        <v>6.0693786898554976</v>
      </c>
      <c r="J35" s="50">
        <v>6.2051276527949648</v>
      </c>
      <c r="K35" s="217">
        <v>6.502926247274317</v>
      </c>
      <c r="L35" s="28">
        <v>0</v>
      </c>
      <c r="M35" s="28">
        <v>0.79999999999999982</v>
      </c>
      <c r="N35" s="30">
        <v>-0.20000000000000018</v>
      </c>
      <c r="O35" s="31"/>
    </row>
    <row r="36" spans="2:15" ht="4.3499999999999996" customHeight="1">
      <c r="B36" s="23"/>
      <c r="C36" s="24"/>
      <c r="D36" s="24"/>
      <c r="E36" s="25"/>
      <c r="F36" s="25"/>
      <c r="G36" s="40"/>
      <c r="H36" s="41"/>
      <c r="I36" s="41"/>
      <c r="J36" s="41"/>
      <c r="K36" s="26"/>
      <c r="L36" s="33"/>
      <c r="M36" s="33"/>
      <c r="N36" s="34"/>
    </row>
    <row r="37" spans="2:15" ht="18" customHeight="1" thickBot="1">
      <c r="B37" s="16" t="s">
        <v>121</v>
      </c>
      <c r="C37" s="17"/>
      <c r="D37" s="17"/>
      <c r="E37" s="18"/>
      <c r="F37" s="18"/>
      <c r="G37" s="42"/>
      <c r="H37" s="43"/>
      <c r="I37" s="43"/>
      <c r="J37" s="43"/>
      <c r="K37" s="19"/>
      <c r="L37" s="36"/>
      <c r="M37" s="36"/>
      <c r="N37" s="37"/>
    </row>
    <row r="38" spans="2:15">
      <c r="B38" s="51"/>
      <c r="C38" s="52" t="s">
        <v>91</v>
      </c>
      <c r="D38" s="52"/>
      <c r="E38" s="53"/>
      <c r="F38" s="54" t="s">
        <v>162</v>
      </c>
      <c r="G38" s="49">
        <v>40.878753962996697</v>
      </c>
      <c r="H38" s="50">
        <v>41.376803421317895</v>
      </c>
      <c r="I38" s="50">
        <v>41.033652257060233</v>
      </c>
      <c r="J38" s="50">
        <v>39.662947255756784</v>
      </c>
      <c r="K38" s="217">
        <v>39.544766690115324</v>
      </c>
      <c r="L38" s="50">
        <v>0.68266326288127033</v>
      </c>
      <c r="M38" s="50">
        <v>0.85458686938599016</v>
      </c>
      <c r="N38" s="221">
        <v>0.75893151058147623</v>
      </c>
      <c r="O38" s="31"/>
    </row>
    <row r="39" spans="2:15">
      <c r="B39" s="51"/>
      <c r="C39" s="52" t="s">
        <v>92</v>
      </c>
      <c r="D39" s="52"/>
      <c r="E39" s="53"/>
      <c r="F39" s="54" t="s">
        <v>162</v>
      </c>
      <c r="G39" s="49">
        <v>46.340832906791526</v>
      </c>
      <c r="H39" s="50">
        <v>44.61331926401509</v>
      </c>
      <c r="I39" s="50">
        <v>46.932037062945568</v>
      </c>
      <c r="J39" s="50">
        <v>45.132086475925362</v>
      </c>
      <c r="K39" s="217">
        <v>44.205654744030383</v>
      </c>
      <c r="L39" s="50">
        <v>0.33332011492991143</v>
      </c>
      <c r="M39" s="50">
        <v>3.2115174876138752</v>
      </c>
      <c r="N39" s="221">
        <v>1.0241750277848567</v>
      </c>
      <c r="O39" s="31"/>
    </row>
    <row r="40" spans="2:15" ht="16.5">
      <c r="B40" s="51"/>
      <c r="C40" s="52" t="s">
        <v>122</v>
      </c>
      <c r="D40" s="52"/>
      <c r="E40" s="53"/>
      <c r="F40" s="54" t="s">
        <v>162</v>
      </c>
      <c r="G40" s="49">
        <v>-5.4620789437948254</v>
      </c>
      <c r="H40" s="50">
        <v>-3.2365158426971909</v>
      </c>
      <c r="I40" s="50">
        <v>-5.8983848058853408</v>
      </c>
      <c r="J40" s="50">
        <v>-5.4691392201685822</v>
      </c>
      <c r="K40" s="217">
        <v>-4.6608880539150572</v>
      </c>
      <c r="L40" s="50">
        <v>0.34934314795135268</v>
      </c>
      <c r="M40" s="50">
        <v>-2.356930618227894</v>
      </c>
      <c r="N40" s="221">
        <v>-0.26524351720338313</v>
      </c>
      <c r="O40" s="31"/>
    </row>
    <row r="41" spans="2:15">
      <c r="B41" s="51"/>
      <c r="C41" s="52" t="s">
        <v>103</v>
      </c>
      <c r="D41" s="52"/>
      <c r="E41" s="53"/>
      <c r="F41" s="55" t="s">
        <v>171</v>
      </c>
      <c r="G41" s="49">
        <v>0.11308619173002477</v>
      </c>
      <c r="H41" s="50">
        <v>0.40036623980793529</v>
      </c>
      <c r="I41" s="50">
        <v>0.17945289898191419</v>
      </c>
      <c r="J41" s="50">
        <v>3.3428871193422083E-2</v>
      </c>
      <c r="K41" s="217">
        <v>0.11535557658899087</v>
      </c>
      <c r="L41" s="50">
        <v>0.21204193562571039</v>
      </c>
      <c r="M41" s="50">
        <v>0.77525149814608785</v>
      </c>
      <c r="N41" s="221">
        <v>0.57863951807513736</v>
      </c>
      <c r="O41" s="31"/>
    </row>
    <row r="42" spans="2:15">
      <c r="B42" s="51"/>
      <c r="C42" s="52" t="s">
        <v>104</v>
      </c>
      <c r="D42" s="52"/>
      <c r="E42" s="53"/>
      <c r="F42" s="55" t="s">
        <v>171</v>
      </c>
      <c r="G42" s="49">
        <v>-5.7081290376219727</v>
      </c>
      <c r="H42" s="50">
        <v>-4.2791973169329225</v>
      </c>
      <c r="I42" s="50">
        <v>-6.3429174315838166</v>
      </c>
      <c r="J42" s="50">
        <v>-5.6655455537543276</v>
      </c>
      <c r="K42" s="217">
        <v>-4.7972923135599528</v>
      </c>
      <c r="L42" s="50">
        <v>-0.50501402210215396</v>
      </c>
      <c r="M42" s="50">
        <v>-3.3781627631255802</v>
      </c>
      <c r="N42" s="221">
        <v>-0.98676515258300057</v>
      </c>
      <c r="O42" s="31"/>
    </row>
    <row r="43" spans="2:15">
      <c r="B43" s="51"/>
      <c r="C43" s="52" t="s">
        <v>105</v>
      </c>
      <c r="D43" s="52"/>
      <c r="E43" s="53"/>
      <c r="F43" s="55" t="s">
        <v>171</v>
      </c>
      <c r="G43" s="49">
        <v>-4.4707429788985404</v>
      </c>
      <c r="H43" s="50">
        <v>-2.585106110007656</v>
      </c>
      <c r="I43" s="50">
        <v>-5.0030372244395007</v>
      </c>
      <c r="J43" s="50">
        <v>-4.3258190312023146</v>
      </c>
      <c r="K43" s="217">
        <v>-3.5086436659816362</v>
      </c>
      <c r="L43" s="50">
        <v>0.12930247558315955</v>
      </c>
      <c r="M43" s="50">
        <v>-3.0496625196308687</v>
      </c>
      <c r="N43" s="221">
        <v>-0.73032512946712824</v>
      </c>
      <c r="O43" s="31"/>
    </row>
    <row r="44" spans="2:15" ht="16.5">
      <c r="B44" s="51"/>
      <c r="C44" s="52" t="s">
        <v>123</v>
      </c>
      <c r="D44" s="52"/>
      <c r="E44" s="53"/>
      <c r="F44" s="55" t="s">
        <v>172</v>
      </c>
      <c r="G44" s="49">
        <v>-0.94156768931626544</v>
      </c>
      <c r="H44" s="50">
        <v>1.8856368688908844</v>
      </c>
      <c r="I44" s="50">
        <v>-2.4179311144318447</v>
      </c>
      <c r="J44" s="50">
        <v>0.67721819323718613</v>
      </c>
      <c r="K44" s="217">
        <v>0.81717536522067835</v>
      </c>
      <c r="L44" s="50">
        <v>-0.21585056372304479</v>
      </c>
      <c r="M44" s="50">
        <v>-3.1789649952140282</v>
      </c>
      <c r="N44" s="221">
        <v>2.3193373901637404</v>
      </c>
      <c r="O44" s="31"/>
    </row>
    <row r="45" spans="2:15">
      <c r="B45" s="51"/>
      <c r="C45" s="52" t="s">
        <v>90</v>
      </c>
      <c r="D45" s="52"/>
      <c r="E45" s="53"/>
      <c r="F45" s="54" t="s">
        <v>162</v>
      </c>
      <c r="G45" s="49">
        <v>62.17737159211616</v>
      </c>
      <c r="H45" s="50">
        <v>59.284907960753785</v>
      </c>
      <c r="I45" s="50">
        <v>58.480749431591583</v>
      </c>
      <c r="J45" s="50">
        <v>58.611963232982276</v>
      </c>
      <c r="K45" s="217">
        <v>59.328515879649316</v>
      </c>
      <c r="L45" s="50">
        <v>-0.64861416376272985</v>
      </c>
      <c r="M45" s="50">
        <v>2.9840485124903324</v>
      </c>
      <c r="N45" s="221">
        <v>2.5574573276458921</v>
      </c>
      <c r="O45" s="31"/>
    </row>
    <row r="46" spans="2:15" ht="4.3499999999999996" customHeight="1">
      <c r="B46" s="23"/>
      <c r="C46" s="24"/>
      <c r="D46" s="24"/>
      <c r="E46" s="25"/>
      <c r="F46" s="25"/>
      <c r="G46" s="40"/>
      <c r="H46" s="41"/>
      <c r="I46" s="41"/>
      <c r="J46" s="41"/>
      <c r="K46" s="26"/>
      <c r="L46" s="33"/>
      <c r="M46" s="33"/>
      <c r="N46" s="34"/>
      <c r="O46" s="31"/>
    </row>
    <row r="47" spans="2:15" ht="15" thickBot="1">
      <c r="B47" s="16" t="s">
        <v>13</v>
      </c>
      <c r="C47" s="17"/>
      <c r="D47" s="17"/>
      <c r="E47" s="18"/>
      <c r="F47" s="18"/>
      <c r="G47" s="42"/>
      <c r="H47" s="43"/>
      <c r="I47" s="43"/>
      <c r="J47" s="43"/>
      <c r="K47" s="19"/>
      <c r="L47" s="36"/>
      <c r="M47" s="36"/>
      <c r="N47" s="37"/>
      <c r="O47" s="31"/>
    </row>
    <row r="48" spans="2:15">
      <c r="B48" s="23"/>
      <c r="C48" s="24" t="s">
        <v>78</v>
      </c>
      <c r="D48" s="24"/>
      <c r="E48" s="25"/>
      <c r="F48" s="26" t="s">
        <v>162</v>
      </c>
      <c r="G48" s="32">
        <v>-0.51959127586687814</v>
      </c>
      <c r="H48" s="33">
        <v>-5.1890597188859857</v>
      </c>
      <c r="I48" s="33">
        <v>-3.4126118642130052</v>
      </c>
      <c r="J48" s="33">
        <v>-1.2773519603239099</v>
      </c>
      <c r="K48" s="213">
        <v>-0.38565567414709334</v>
      </c>
      <c r="L48" s="28">
        <v>1.0649516604401192</v>
      </c>
      <c r="M48" s="28">
        <v>-1.3179420582067882</v>
      </c>
      <c r="N48" s="30">
        <v>-0.13145028136013459</v>
      </c>
      <c r="O48" s="31"/>
    </row>
    <row r="49" spans="2:15">
      <c r="B49" s="23"/>
      <c r="C49" s="24" t="s">
        <v>65</v>
      </c>
      <c r="D49" s="24"/>
      <c r="E49" s="25"/>
      <c r="F49" s="26" t="s">
        <v>162</v>
      </c>
      <c r="G49" s="49">
        <v>-2.5020199308026108</v>
      </c>
      <c r="H49" s="50">
        <v>-6.8865024708580487</v>
      </c>
      <c r="I49" s="50">
        <v>-4.7527027976716614</v>
      </c>
      <c r="J49" s="50">
        <v>-3.1141976789570909</v>
      </c>
      <c r="K49" s="217">
        <v>-2.137490818093728</v>
      </c>
      <c r="L49" s="28">
        <v>1.0051679090060466</v>
      </c>
      <c r="M49" s="28">
        <v>-1.4159009711164292</v>
      </c>
      <c r="N49" s="30">
        <v>-0.64927624090465352</v>
      </c>
      <c r="O49" s="31"/>
    </row>
    <row r="50" spans="2:15" ht="3.75" customHeight="1">
      <c r="B50" s="23"/>
      <c r="C50" s="24"/>
      <c r="D50" s="24"/>
      <c r="E50" s="25"/>
      <c r="F50" s="25"/>
      <c r="G50" s="40"/>
      <c r="H50" s="41"/>
      <c r="I50" s="41"/>
      <c r="J50" s="41"/>
      <c r="K50" s="26"/>
      <c r="L50" s="33"/>
      <c r="M50" s="33"/>
      <c r="N50" s="34"/>
      <c r="O50" s="31"/>
    </row>
    <row r="51" spans="2:15" ht="15" hidden="1" outlineLevel="1" thickBot="1">
      <c r="B51" s="16" t="s">
        <v>14</v>
      </c>
      <c r="C51" s="17"/>
      <c r="D51" s="17"/>
      <c r="E51" s="18"/>
      <c r="F51" s="18"/>
      <c r="G51" s="42"/>
      <c r="H51" s="43"/>
      <c r="I51" s="43"/>
      <c r="J51" s="43"/>
      <c r="K51" s="19"/>
      <c r="L51" s="36"/>
      <c r="M51" s="36"/>
      <c r="N51" s="37"/>
      <c r="O51" s="31"/>
    </row>
    <row r="52" spans="2:15" hidden="1" outlineLevel="1">
      <c r="B52" s="23"/>
      <c r="C52" s="24" t="s">
        <v>34</v>
      </c>
      <c r="D52" s="24"/>
      <c r="E52" s="25"/>
      <c r="F52" s="26" t="s">
        <v>66</v>
      </c>
      <c r="G52" s="40"/>
      <c r="H52" s="41"/>
      <c r="I52" s="41"/>
      <c r="J52" s="41"/>
      <c r="K52" s="26"/>
      <c r="L52" s="33"/>
      <c r="M52" s="33"/>
      <c r="N52" s="34"/>
      <c r="O52" s="31"/>
    </row>
    <row r="53" spans="2:15" hidden="1" outlineLevel="1">
      <c r="B53" s="23"/>
      <c r="C53" s="24" t="s">
        <v>15</v>
      </c>
      <c r="D53" s="24"/>
      <c r="E53" s="25"/>
      <c r="F53" s="54" t="s">
        <v>66</v>
      </c>
      <c r="G53" s="40"/>
      <c r="H53" s="41"/>
      <c r="I53" s="41"/>
      <c r="J53" s="41"/>
      <c r="K53" s="26"/>
      <c r="L53" s="33"/>
      <c r="M53" s="33"/>
      <c r="N53" s="34"/>
      <c r="O53" s="31"/>
    </row>
    <row r="54" spans="2:15" ht="3.75" hidden="1" customHeight="1" collapsed="1" thickBot="1">
      <c r="B54" s="23"/>
      <c r="C54" s="24"/>
      <c r="D54" s="24"/>
      <c r="E54" s="25"/>
      <c r="F54" s="25"/>
      <c r="G54" s="40"/>
      <c r="H54" s="41"/>
      <c r="I54" s="41"/>
      <c r="J54" s="41"/>
      <c r="K54" s="26"/>
      <c r="L54" s="33"/>
      <c r="M54" s="33"/>
      <c r="N54" s="34"/>
      <c r="O54" s="31"/>
    </row>
    <row r="55" spans="2:15" ht="15" thickBot="1">
      <c r="B55" s="16" t="s">
        <v>113</v>
      </c>
      <c r="C55" s="17"/>
      <c r="D55" s="17"/>
      <c r="E55" s="56"/>
      <c r="F55" s="18"/>
      <c r="G55" s="42"/>
      <c r="H55" s="43"/>
      <c r="I55" s="43"/>
      <c r="J55" s="43"/>
      <c r="K55" s="19"/>
      <c r="L55" s="36"/>
      <c r="M55" s="36"/>
      <c r="N55" s="37"/>
      <c r="O55" s="33"/>
    </row>
    <row r="56" spans="2:15">
      <c r="B56" s="23"/>
      <c r="C56" s="24" t="s">
        <v>35</v>
      </c>
      <c r="D56" s="24"/>
      <c r="E56" s="25"/>
      <c r="F56" s="26" t="s">
        <v>160</v>
      </c>
      <c r="G56" s="32">
        <v>10.777156400239861</v>
      </c>
      <c r="H56" s="33">
        <v>5.7476803469465096</v>
      </c>
      <c r="I56" s="33">
        <v>1.7761732835105164</v>
      </c>
      <c r="J56" s="33">
        <v>3.4138498768801782</v>
      </c>
      <c r="K56" s="213">
        <v>3.5955623241727039</v>
      </c>
      <c r="L56" s="57">
        <v>2.2000000000000002</v>
      </c>
      <c r="M56" s="58">
        <v>-0.59999999999999987</v>
      </c>
      <c r="N56" s="220">
        <v>-0.10000000000000009</v>
      </c>
      <c r="O56" s="31"/>
    </row>
    <row r="57" spans="2:15" ht="18" customHeight="1">
      <c r="B57" s="23"/>
      <c r="C57" s="24" t="s">
        <v>124</v>
      </c>
      <c r="D57" s="24"/>
      <c r="E57" s="25"/>
      <c r="F57" s="26" t="s">
        <v>173</v>
      </c>
      <c r="G57" s="59">
        <v>1.1832540764999999</v>
      </c>
      <c r="H57" s="60">
        <v>1.050892379</v>
      </c>
      <c r="I57" s="60">
        <v>1.0292699999999999</v>
      </c>
      <c r="J57" s="60">
        <v>1.0292699999999999</v>
      </c>
      <c r="K57" s="218">
        <v>1.0292699999999999</v>
      </c>
      <c r="L57" s="33">
        <v>0.4</v>
      </c>
      <c r="M57" s="33">
        <v>3.8</v>
      </c>
      <c r="N57" s="34">
        <v>3.8</v>
      </c>
      <c r="O57" s="31"/>
    </row>
    <row r="58" spans="2:15" ht="18" customHeight="1">
      <c r="B58" s="23"/>
      <c r="C58" s="24" t="s">
        <v>125</v>
      </c>
      <c r="D58" s="24"/>
      <c r="E58" s="25"/>
      <c r="F58" s="26" t="s">
        <v>173</v>
      </c>
      <c r="G58" s="49">
        <v>71.095787507500006</v>
      </c>
      <c r="H58" s="50">
        <v>104.55251407750001</v>
      </c>
      <c r="I58" s="50">
        <v>86.358750002500003</v>
      </c>
      <c r="J58" s="50">
        <v>79.704666667499993</v>
      </c>
      <c r="K58" s="217">
        <v>75.950666665</v>
      </c>
      <c r="L58" s="33">
        <v>-0.9</v>
      </c>
      <c r="M58" s="33">
        <v>-4.5999999999999996</v>
      </c>
      <c r="N58" s="34">
        <v>-3.8</v>
      </c>
      <c r="O58" s="31"/>
    </row>
    <row r="59" spans="2:15" ht="16.5">
      <c r="B59" s="23"/>
      <c r="C59" s="24" t="s">
        <v>126</v>
      </c>
      <c r="D59" s="24"/>
      <c r="E59" s="25"/>
      <c r="F59" s="26" t="s">
        <v>160</v>
      </c>
      <c r="G59" s="49">
        <v>71.281107798673503</v>
      </c>
      <c r="H59" s="50">
        <v>47.058662324361478</v>
      </c>
      <c r="I59" s="50">
        <v>-17.401555797609802</v>
      </c>
      <c r="J59" s="50">
        <v>-7.7051640219518873</v>
      </c>
      <c r="K59" s="217">
        <v>-4.7098873371622858</v>
      </c>
      <c r="L59" s="33">
        <v>-1.4</v>
      </c>
      <c r="M59" s="33">
        <v>-3.2</v>
      </c>
      <c r="N59" s="34">
        <v>0.7</v>
      </c>
      <c r="O59" s="31"/>
    </row>
    <row r="60" spans="2:15" ht="16.5">
      <c r="B60" s="23"/>
      <c r="C60" s="52" t="s">
        <v>127</v>
      </c>
      <c r="D60" s="52"/>
      <c r="E60" s="53"/>
      <c r="F60" s="54" t="s">
        <v>160</v>
      </c>
      <c r="G60" s="49">
        <v>65.232788600612537</v>
      </c>
      <c r="H60" s="50">
        <v>65.580953061548172</v>
      </c>
      <c r="I60" s="50">
        <v>-15.666369825654485</v>
      </c>
      <c r="J60" s="50">
        <v>-7.7051640219519015</v>
      </c>
      <c r="K60" s="217">
        <v>-4.7098873371622716</v>
      </c>
      <c r="L60" s="61">
        <v>-2.2000000000000002</v>
      </c>
      <c r="M60" s="61">
        <v>-6.1</v>
      </c>
      <c r="N60" s="221">
        <v>0.7</v>
      </c>
      <c r="O60" s="31"/>
    </row>
    <row r="61" spans="2:15">
      <c r="B61" s="23"/>
      <c r="C61" s="24" t="s">
        <v>100</v>
      </c>
      <c r="D61" s="24"/>
      <c r="E61" s="25"/>
      <c r="F61" s="26" t="s">
        <v>160</v>
      </c>
      <c r="G61" s="49">
        <v>42.063819710258457</v>
      </c>
      <c r="H61" s="50">
        <v>6.4357052192757003</v>
      </c>
      <c r="I61" s="50">
        <v>-10.794208137652339</v>
      </c>
      <c r="J61" s="50">
        <v>0.68315195563692921</v>
      </c>
      <c r="K61" s="217">
        <v>1.4378040907895517</v>
      </c>
      <c r="L61" s="50">
        <v>-0.69999999999999929</v>
      </c>
      <c r="M61" s="50">
        <v>-1</v>
      </c>
      <c r="N61" s="221">
        <v>1.9</v>
      </c>
      <c r="O61" s="31"/>
    </row>
    <row r="62" spans="2:15">
      <c r="B62" s="23"/>
      <c r="C62" s="24" t="s">
        <v>101</v>
      </c>
      <c r="D62" s="24"/>
      <c r="E62" s="25"/>
      <c r="F62" s="26" t="s">
        <v>174</v>
      </c>
      <c r="G62" s="49">
        <v>-0.54874663054943085</v>
      </c>
      <c r="H62" s="50">
        <v>0.35870169848203665</v>
      </c>
      <c r="I62" s="50">
        <v>2.9149999618530273</v>
      </c>
      <c r="J62" s="50">
        <v>2.7104166150093079</v>
      </c>
      <c r="K62" s="217">
        <v>2.4733333587646484</v>
      </c>
      <c r="L62" s="50">
        <v>0.2</v>
      </c>
      <c r="M62" s="50">
        <v>0.89999999999999991</v>
      </c>
      <c r="N62" s="221">
        <v>0.60000000000000009</v>
      </c>
      <c r="O62" s="31"/>
    </row>
    <row r="63" spans="2:15" ht="15" thickBot="1">
      <c r="B63" s="62"/>
      <c r="C63" s="63" t="s">
        <v>102</v>
      </c>
      <c r="D63" s="63"/>
      <c r="E63" s="64"/>
      <c r="F63" s="65" t="s">
        <v>168</v>
      </c>
      <c r="G63" s="66">
        <v>-8.0222458345815539E-2</v>
      </c>
      <c r="H63" s="67">
        <v>2.0852451473474503</v>
      </c>
      <c r="I63" s="67">
        <v>3.2835366725921631</v>
      </c>
      <c r="J63" s="67">
        <v>3.2433367371559143</v>
      </c>
      <c r="K63" s="219">
        <v>3.2385200262069702</v>
      </c>
      <c r="L63" s="67">
        <v>0.40000000000000013</v>
      </c>
      <c r="M63" s="67">
        <v>1</v>
      </c>
      <c r="N63" s="222">
        <v>0.90000000000000036</v>
      </c>
      <c r="O63" s="31"/>
    </row>
    <row r="64" spans="2:15" ht="15.75" customHeight="1">
      <c r="B64" s="11" t="s">
        <v>139</v>
      </c>
    </row>
    <row r="65" spans="2:15" ht="15.75" customHeight="1">
      <c r="B65" s="11" t="s">
        <v>114</v>
      </c>
    </row>
    <row r="66" spans="2:15" ht="15.75" customHeight="1">
      <c r="B66" s="11" t="s">
        <v>145</v>
      </c>
    </row>
    <row r="67" spans="2:15" ht="15.75" customHeight="1">
      <c r="B67" s="11" t="s">
        <v>146</v>
      </c>
    </row>
    <row r="68" spans="2:15">
      <c r="B68" s="11" t="s">
        <v>147</v>
      </c>
    </row>
    <row r="69" spans="2:15">
      <c r="B69" s="11" t="s">
        <v>148</v>
      </c>
    </row>
    <row r="70" spans="2:15">
      <c r="B70" s="11" t="s">
        <v>193</v>
      </c>
    </row>
    <row r="71" spans="2:15">
      <c r="B71" s="11" t="s">
        <v>194</v>
      </c>
    </row>
    <row r="72" spans="2:15">
      <c r="B72" s="11" t="s">
        <v>149</v>
      </c>
    </row>
    <row r="73" spans="2:15">
      <c r="C73" s="11" t="s">
        <v>141</v>
      </c>
    </row>
    <row r="74" spans="2:15">
      <c r="B74" s="68" t="s">
        <v>192</v>
      </c>
      <c r="C74" s="68"/>
      <c r="D74" s="68"/>
      <c r="E74" s="68"/>
    </row>
    <row r="75" spans="2:15">
      <c r="B75" s="68" t="s">
        <v>150</v>
      </c>
      <c r="C75" s="68"/>
      <c r="D75" s="69"/>
      <c r="E75" s="68"/>
      <c r="F75" s="68"/>
    </row>
    <row r="76" spans="2:15">
      <c r="B76" s="68" t="s">
        <v>142</v>
      </c>
      <c r="C76" s="68"/>
      <c r="D76" s="68"/>
      <c r="E76" s="68"/>
      <c r="F76" s="68"/>
    </row>
    <row r="77" spans="2:15">
      <c r="B77" s="11" t="s">
        <v>143</v>
      </c>
      <c r="F77" s="68"/>
    </row>
    <row r="78" spans="2:15">
      <c r="B78" s="11" t="s">
        <v>144</v>
      </c>
    </row>
    <row r="79" spans="2:15">
      <c r="G79" s="68"/>
      <c r="H79" s="68"/>
      <c r="I79" s="68"/>
      <c r="J79" s="68"/>
      <c r="K79" s="68"/>
      <c r="L79" s="68"/>
      <c r="M79" s="68"/>
      <c r="N79" s="68"/>
      <c r="O79" s="68"/>
    </row>
    <row r="80" spans="2:15" s="68" customFormat="1" ht="15.75">
      <c r="C80" s="69"/>
      <c r="D80" s="70"/>
    </row>
    <row r="81" spans="5:15" s="68" customFormat="1"/>
    <row r="82" spans="5:15"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</row>
  </sheetData>
  <mergeCells count="5">
    <mergeCell ref="B3:E4"/>
    <mergeCell ref="F3:F4"/>
    <mergeCell ref="B2:N2"/>
    <mergeCell ref="L3:N3"/>
    <mergeCell ref="H3:K3"/>
  </mergeCells>
  <pageMargins left="0.7" right="0.7" top="0.75" bottom="0.75" header="0.3" footer="0.3"/>
  <pageSetup paperSize="9" scale="57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1"/>
    <pageSetUpPr fitToPage="1"/>
  </sheetPr>
  <dimension ref="B1:AB76"/>
  <sheetViews>
    <sheetView zoomScale="85" zoomScaleNormal="85" workbookViewId="0">
      <selection activeCell="J42" sqref="J42"/>
    </sheetView>
  </sheetViews>
  <sheetFormatPr defaultColWidth="9.140625" defaultRowHeight="14.25"/>
  <cols>
    <col min="1" max="5" width="3.140625" style="72" customWidth="1"/>
    <col min="6" max="6" width="29.85546875" style="72" customWidth="1"/>
    <col min="7" max="7" width="22" style="72" customWidth="1"/>
    <col min="8" max="8" width="10.5703125" style="72" customWidth="1"/>
    <col min="9" max="20" width="9.140625" style="72" customWidth="1"/>
    <col min="21" max="23" width="9.140625" style="72"/>
    <col min="24" max="28" width="9.140625" style="72" customWidth="1"/>
    <col min="29" max="16384" width="9.140625" style="72"/>
  </cols>
  <sheetData>
    <row r="1" spans="2:28" ht="22.5" customHeight="1" thickBot="1">
      <c r="B1" s="71" t="s">
        <v>81</v>
      </c>
    </row>
    <row r="2" spans="2:28" ht="30" customHeight="1">
      <c r="B2" s="85" t="str">
        <f>"Strednodobá predikcia "&amp;Súhrn!$H$3&amp;"- komponenty HDP [objem]"</f>
        <v>Strednodobá predikcia P4Q-2022 základný scenár - komponenty HDP [objem]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>
      <c r="B3" s="312" t="s">
        <v>27</v>
      </c>
      <c r="C3" s="313"/>
      <c r="D3" s="313"/>
      <c r="E3" s="313"/>
      <c r="F3" s="314"/>
      <c r="G3" s="315" t="s">
        <v>62</v>
      </c>
      <c r="H3" s="134" t="s">
        <v>32</v>
      </c>
      <c r="I3" s="301">
        <v>2022</v>
      </c>
      <c r="J3" s="301">
        <v>2023</v>
      </c>
      <c r="K3" s="301">
        <v>2024</v>
      </c>
      <c r="L3" s="316">
        <v>2025</v>
      </c>
      <c r="M3" s="297">
        <v>2022</v>
      </c>
      <c r="N3" s="298"/>
      <c r="O3" s="298"/>
      <c r="P3" s="300"/>
      <c r="Q3" s="297">
        <v>2023</v>
      </c>
      <c r="R3" s="298"/>
      <c r="S3" s="298"/>
      <c r="T3" s="300"/>
      <c r="U3" s="297">
        <v>2024</v>
      </c>
      <c r="V3" s="298"/>
      <c r="W3" s="298"/>
      <c r="X3" s="300"/>
      <c r="Y3" s="298">
        <v>2025</v>
      </c>
      <c r="Z3" s="298"/>
      <c r="AA3" s="298"/>
      <c r="AB3" s="299"/>
    </row>
    <row r="4" spans="2:28">
      <c r="B4" s="307"/>
      <c r="C4" s="308"/>
      <c r="D4" s="308"/>
      <c r="E4" s="308"/>
      <c r="F4" s="309"/>
      <c r="G4" s="311"/>
      <c r="H4" s="197">
        <v>2021</v>
      </c>
      <c r="I4" s="302"/>
      <c r="J4" s="302"/>
      <c r="K4" s="302"/>
      <c r="L4" s="317"/>
      <c r="M4" s="138" t="s">
        <v>3</v>
      </c>
      <c r="N4" s="136" t="s">
        <v>4</v>
      </c>
      <c r="O4" s="136" t="s">
        <v>5</v>
      </c>
      <c r="P4" s="137" t="s">
        <v>6</v>
      </c>
      <c r="Q4" s="138" t="s">
        <v>3</v>
      </c>
      <c r="R4" s="136" t="s">
        <v>4</v>
      </c>
      <c r="S4" s="136" t="s">
        <v>5</v>
      </c>
      <c r="T4" s="234" t="s">
        <v>6</v>
      </c>
      <c r="U4" s="138" t="s">
        <v>3</v>
      </c>
      <c r="V4" s="136" t="s">
        <v>4</v>
      </c>
      <c r="W4" s="136" t="s">
        <v>5</v>
      </c>
      <c r="X4" s="137" t="s">
        <v>6</v>
      </c>
      <c r="Y4" s="136" t="s">
        <v>3</v>
      </c>
      <c r="Z4" s="136" t="s">
        <v>4</v>
      </c>
      <c r="AA4" s="136" t="s">
        <v>5</v>
      </c>
      <c r="AB4" s="139" t="s">
        <v>6</v>
      </c>
    </row>
    <row r="5" spans="2:28" ht="4.3499999999999996" customHeight="1">
      <c r="B5" s="8"/>
      <c r="C5" s="9"/>
      <c r="D5" s="9"/>
      <c r="E5" s="9"/>
      <c r="F5" s="140"/>
      <c r="G5" s="141"/>
      <c r="H5" s="144"/>
      <c r="I5" s="143"/>
      <c r="J5" s="143"/>
      <c r="K5" s="143"/>
      <c r="L5" s="144"/>
      <c r="M5" s="81"/>
      <c r="N5" s="81"/>
      <c r="O5" s="81"/>
      <c r="P5" s="262"/>
      <c r="Q5" s="81"/>
      <c r="R5" s="81"/>
      <c r="S5" s="81"/>
      <c r="T5" s="81"/>
      <c r="U5" s="185"/>
      <c r="V5" s="81"/>
      <c r="W5" s="81"/>
      <c r="X5" s="108"/>
      <c r="Y5" s="81"/>
      <c r="Z5" s="81"/>
      <c r="AA5" s="81"/>
      <c r="AB5" s="4"/>
    </row>
    <row r="6" spans="2:28">
      <c r="B6" s="3"/>
      <c r="C6" s="81" t="s">
        <v>0</v>
      </c>
      <c r="D6" s="81"/>
      <c r="E6" s="81"/>
      <c r="F6" s="108"/>
      <c r="G6" s="55" t="s">
        <v>175</v>
      </c>
      <c r="H6" s="150">
        <v>98522.981</v>
      </c>
      <c r="I6" s="105">
        <v>107579.57509613885</v>
      </c>
      <c r="J6" s="105">
        <v>119586.66315020592</v>
      </c>
      <c r="K6" s="105">
        <v>128852.17190269064</v>
      </c>
      <c r="L6" s="150">
        <v>135400.39504488307</v>
      </c>
      <c r="M6" s="151">
        <v>25925.436722110364</v>
      </c>
      <c r="N6" s="151">
        <v>26595.4143463379</v>
      </c>
      <c r="O6" s="151">
        <v>27112.945792812803</v>
      </c>
      <c r="P6" s="152">
        <v>27945.77823487778</v>
      </c>
      <c r="Q6" s="151">
        <v>28657.165408193319</v>
      </c>
      <c r="R6" s="151">
        <v>29604.655920206507</v>
      </c>
      <c r="S6" s="151">
        <v>30295.500200443639</v>
      </c>
      <c r="T6" s="151">
        <v>31029.341621362462</v>
      </c>
      <c r="U6" s="188">
        <v>31601.917433214345</v>
      </c>
      <c r="V6" s="151">
        <v>32033.841165741258</v>
      </c>
      <c r="W6" s="151">
        <v>32421.848030879064</v>
      </c>
      <c r="X6" s="152">
        <v>32794.565272855965</v>
      </c>
      <c r="Y6" s="151">
        <v>33280.402017114182</v>
      </c>
      <c r="Z6" s="151">
        <v>33663.825697845983</v>
      </c>
      <c r="AA6" s="151">
        <v>34024.980173844917</v>
      </c>
      <c r="AB6" s="153">
        <v>34431.187156077991</v>
      </c>
    </row>
    <row r="7" spans="2:28">
      <c r="B7" s="3"/>
      <c r="C7" s="81"/>
      <c r="D7" s="81"/>
      <c r="E7" s="81" t="s">
        <v>109</v>
      </c>
      <c r="F7" s="108"/>
      <c r="G7" s="55" t="s">
        <v>175</v>
      </c>
      <c r="H7" s="152">
        <v>56366.023956970013</v>
      </c>
      <c r="I7" s="105">
        <v>67820.247672263955</v>
      </c>
      <c r="J7" s="105">
        <v>75052.111104187585</v>
      </c>
      <c r="K7" s="105">
        <v>82470.817128284631</v>
      </c>
      <c r="L7" s="152">
        <v>86762.233770240855</v>
      </c>
      <c r="M7" s="151">
        <v>15871.037697008413</v>
      </c>
      <c r="N7" s="151">
        <v>16750.496845890942</v>
      </c>
      <c r="O7" s="151">
        <v>17294.978081605295</v>
      </c>
      <c r="P7" s="152">
        <v>17903.735047759306</v>
      </c>
      <c r="Q7" s="151">
        <v>18016.479512527239</v>
      </c>
      <c r="R7" s="151">
        <v>18596.161949558056</v>
      </c>
      <c r="S7" s="151">
        <v>18961.467584985647</v>
      </c>
      <c r="T7" s="151">
        <v>19478.002057116646</v>
      </c>
      <c r="U7" s="188">
        <v>20048.933302851481</v>
      </c>
      <c r="V7" s="151">
        <v>20469.442506813739</v>
      </c>
      <c r="W7" s="151">
        <v>20829.75321275368</v>
      </c>
      <c r="X7" s="152">
        <v>21122.688105865731</v>
      </c>
      <c r="Y7" s="151">
        <v>21367.482268633397</v>
      </c>
      <c r="Z7" s="151">
        <v>21571.403930186159</v>
      </c>
      <c r="AA7" s="151">
        <v>21794.258891512545</v>
      </c>
      <c r="AB7" s="153">
        <v>22029.088679908749</v>
      </c>
    </row>
    <row r="8" spans="2:28">
      <c r="B8" s="3"/>
      <c r="C8" s="81"/>
      <c r="D8" s="81"/>
      <c r="E8" s="81" t="s">
        <v>28</v>
      </c>
      <c r="F8" s="108"/>
      <c r="G8" s="55" t="s">
        <v>175</v>
      </c>
      <c r="H8" s="152">
        <v>21177.197999999989</v>
      </c>
      <c r="I8" s="151">
        <v>22755.82152518912</v>
      </c>
      <c r="J8" s="151">
        <v>24701.042999999998</v>
      </c>
      <c r="K8" s="151">
        <v>26119.732000000004</v>
      </c>
      <c r="L8" s="152">
        <v>27571.864999999998</v>
      </c>
      <c r="M8" s="151">
        <v>5458.5255387604602</v>
      </c>
      <c r="N8" s="151">
        <v>5527.3859864286596</v>
      </c>
      <c r="O8" s="151">
        <v>5864.6729999999998</v>
      </c>
      <c r="P8" s="152">
        <v>5905.2370000000001</v>
      </c>
      <c r="Q8" s="151">
        <v>6019.57</v>
      </c>
      <c r="R8" s="151">
        <v>6106.3739999999998</v>
      </c>
      <c r="S8" s="151">
        <v>6224.4409999999998</v>
      </c>
      <c r="T8" s="151">
        <v>6350.6580000000004</v>
      </c>
      <c r="U8" s="188">
        <v>6446.116</v>
      </c>
      <c r="V8" s="151">
        <v>6515.049</v>
      </c>
      <c r="W8" s="151">
        <v>6559.5209999999997</v>
      </c>
      <c r="X8" s="152">
        <v>6599.0460000000003</v>
      </c>
      <c r="Y8" s="151">
        <v>6713.6049999999996</v>
      </c>
      <c r="Z8" s="151">
        <v>6845.8339999999998</v>
      </c>
      <c r="AA8" s="151">
        <v>6950.1719999999996</v>
      </c>
      <c r="AB8" s="153">
        <v>7062.2539999999999</v>
      </c>
    </row>
    <row r="9" spans="2:28">
      <c r="B9" s="3"/>
      <c r="C9" s="81"/>
      <c r="D9" s="81"/>
      <c r="E9" s="81" t="s">
        <v>1</v>
      </c>
      <c r="F9" s="108"/>
      <c r="G9" s="55" t="s">
        <v>175</v>
      </c>
      <c r="H9" s="152">
        <v>18664.423999999999</v>
      </c>
      <c r="I9" s="151">
        <v>21439.997995282276</v>
      </c>
      <c r="J9" s="151">
        <v>24697.881829352184</v>
      </c>
      <c r="K9" s="151">
        <v>26706.173665947284</v>
      </c>
      <c r="L9" s="152">
        <v>27968.714957355744</v>
      </c>
      <c r="M9" s="151">
        <v>5029.722863096461</v>
      </c>
      <c r="N9" s="151">
        <v>5146.2740741094931</v>
      </c>
      <c r="O9" s="151">
        <v>5491.4717068573682</v>
      </c>
      <c r="P9" s="152">
        <v>5772.5293512189546</v>
      </c>
      <c r="Q9" s="151">
        <v>5960.0001688165275</v>
      </c>
      <c r="R9" s="151">
        <v>6174.357442576842</v>
      </c>
      <c r="S9" s="151">
        <v>6241.4862385313445</v>
      </c>
      <c r="T9" s="151">
        <v>6322.0379794274713</v>
      </c>
      <c r="U9" s="188">
        <v>6532.8985833865618</v>
      </c>
      <c r="V9" s="151">
        <v>6568.3307929206167</v>
      </c>
      <c r="W9" s="151">
        <v>6749.8091686651142</v>
      </c>
      <c r="X9" s="152">
        <v>6855.1351209749928</v>
      </c>
      <c r="Y9" s="151">
        <v>7017.7488296631518</v>
      </c>
      <c r="Z9" s="151">
        <v>6990.3449082496545</v>
      </c>
      <c r="AA9" s="151">
        <v>6964.4391953877575</v>
      </c>
      <c r="AB9" s="153">
        <v>6996.1820240551797</v>
      </c>
    </row>
    <row r="10" spans="2:28">
      <c r="B10" s="3"/>
      <c r="C10" s="81"/>
      <c r="D10" s="81"/>
      <c r="E10" s="81" t="s">
        <v>2</v>
      </c>
      <c r="F10" s="108"/>
      <c r="G10" s="55" t="s">
        <v>175</v>
      </c>
      <c r="H10" s="152">
        <v>96207.645956970009</v>
      </c>
      <c r="I10" s="151">
        <v>112016.06719273535</v>
      </c>
      <c r="J10" s="151">
        <v>124451.03593353977</v>
      </c>
      <c r="K10" s="151">
        <v>135296.7227942319</v>
      </c>
      <c r="L10" s="152">
        <v>142302.8137275966</v>
      </c>
      <c r="M10" s="151">
        <v>26359.286098865334</v>
      </c>
      <c r="N10" s="151">
        <v>27424.156906429096</v>
      </c>
      <c r="O10" s="151">
        <v>28651.122788462661</v>
      </c>
      <c r="P10" s="152">
        <v>29581.50139897826</v>
      </c>
      <c r="Q10" s="151">
        <v>29996.049681343768</v>
      </c>
      <c r="R10" s="151">
        <v>30876.893392134898</v>
      </c>
      <c r="S10" s="151">
        <v>31427.394823516988</v>
      </c>
      <c r="T10" s="151">
        <v>32150.698036544116</v>
      </c>
      <c r="U10" s="188">
        <v>33027.947886238042</v>
      </c>
      <c r="V10" s="151">
        <v>33552.822299734355</v>
      </c>
      <c r="W10" s="151">
        <v>34139.083381418794</v>
      </c>
      <c r="X10" s="152">
        <v>34576.869226840725</v>
      </c>
      <c r="Y10" s="151">
        <v>35098.836098296553</v>
      </c>
      <c r="Z10" s="151">
        <v>35407.582838435817</v>
      </c>
      <c r="AA10" s="151">
        <v>35708.870086900301</v>
      </c>
      <c r="AB10" s="153">
        <v>36087.524703963929</v>
      </c>
    </row>
    <row r="11" spans="2:28">
      <c r="B11" s="3"/>
      <c r="C11" s="81"/>
      <c r="D11" s="81" t="s">
        <v>29</v>
      </c>
      <c r="E11" s="81"/>
      <c r="F11" s="108"/>
      <c r="G11" s="55" t="s">
        <v>175</v>
      </c>
      <c r="H11" s="152">
        <v>92178.301922229919</v>
      </c>
      <c r="I11" s="151">
        <v>105793.10305746636</v>
      </c>
      <c r="J11" s="151">
        <v>113755.78301707968</v>
      </c>
      <c r="K11" s="151">
        <v>126227.84488014007</v>
      </c>
      <c r="L11" s="152">
        <v>134218.46551985532</v>
      </c>
      <c r="M11" s="151">
        <v>25419.436691554602</v>
      </c>
      <c r="N11" s="151">
        <v>26122.416411610633</v>
      </c>
      <c r="O11" s="151">
        <v>27459.511720147158</v>
      </c>
      <c r="P11" s="152">
        <v>26791.738234153956</v>
      </c>
      <c r="Q11" s="151">
        <v>27180.348047438187</v>
      </c>
      <c r="R11" s="151">
        <v>27905.709766941614</v>
      </c>
      <c r="S11" s="151">
        <v>28842.818172405343</v>
      </c>
      <c r="T11" s="151">
        <v>29826.907030294537</v>
      </c>
      <c r="U11" s="188">
        <v>30734.288034873574</v>
      </c>
      <c r="V11" s="151">
        <v>31271.540477854796</v>
      </c>
      <c r="W11" s="151">
        <v>31823.121369596563</v>
      </c>
      <c r="X11" s="152">
        <v>32398.894997815143</v>
      </c>
      <c r="Y11" s="151">
        <v>32891.466352207375</v>
      </c>
      <c r="Z11" s="151">
        <v>33344.915825846147</v>
      </c>
      <c r="AA11" s="151">
        <v>33767.527334189959</v>
      </c>
      <c r="AB11" s="153">
        <v>34214.556007611849</v>
      </c>
    </row>
    <row r="12" spans="2:28">
      <c r="B12" s="3"/>
      <c r="C12" s="81"/>
      <c r="D12" s="81" t="s">
        <v>30</v>
      </c>
      <c r="E12" s="81"/>
      <c r="F12" s="108"/>
      <c r="G12" s="55" t="s">
        <v>175</v>
      </c>
      <c r="H12" s="152">
        <v>92380.148536919456</v>
      </c>
      <c r="I12" s="151">
        <v>110825.4714545288</v>
      </c>
      <c r="J12" s="151">
        <v>117206.41167176006</v>
      </c>
      <c r="K12" s="151">
        <v>127154.25562385903</v>
      </c>
      <c r="L12" s="152">
        <v>133922.61776116351</v>
      </c>
      <c r="M12" s="151">
        <v>26752.111267765282</v>
      </c>
      <c r="N12" s="151">
        <v>27438.264634118379</v>
      </c>
      <c r="O12" s="151">
        <v>28561.268394123021</v>
      </c>
      <c r="P12" s="152">
        <v>28073.827158522119</v>
      </c>
      <c r="Q12" s="151">
        <v>28389.319673946935</v>
      </c>
      <c r="R12" s="151">
        <v>28940.287551241894</v>
      </c>
      <c r="S12" s="151">
        <v>29596.627873169662</v>
      </c>
      <c r="T12" s="151">
        <v>30280.176573401561</v>
      </c>
      <c r="U12" s="188">
        <v>31122.740054652964</v>
      </c>
      <c r="V12" s="151">
        <v>31484.142945583018</v>
      </c>
      <c r="W12" s="151">
        <v>32022.734334007368</v>
      </c>
      <c r="X12" s="152">
        <v>32524.638289615679</v>
      </c>
      <c r="Y12" s="151">
        <v>32972.405888097885</v>
      </c>
      <c r="Z12" s="151">
        <v>33319.038680033642</v>
      </c>
      <c r="AA12" s="151">
        <v>33636.286460382536</v>
      </c>
      <c r="AB12" s="153">
        <v>33994.886732649451</v>
      </c>
    </row>
    <row r="13" spans="2:28" ht="15" thickBot="1">
      <c r="B13" s="77"/>
      <c r="C13" s="110"/>
      <c r="D13" s="110" t="s">
        <v>31</v>
      </c>
      <c r="E13" s="110"/>
      <c r="F13" s="111"/>
      <c r="G13" s="204" t="s">
        <v>175</v>
      </c>
      <c r="H13" s="162">
        <v>-201.84661468955164</v>
      </c>
      <c r="I13" s="114">
        <v>-5032.3683970624515</v>
      </c>
      <c r="J13" s="114">
        <v>-3450.6286546803713</v>
      </c>
      <c r="K13" s="114">
        <v>-926.41074371895229</v>
      </c>
      <c r="L13" s="162">
        <v>295.84775869181613</v>
      </c>
      <c r="M13" s="114">
        <v>-1332.6745762106802</v>
      </c>
      <c r="N13" s="114">
        <v>-1315.848222507746</v>
      </c>
      <c r="O13" s="114">
        <v>-1101.7566739758622</v>
      </c>
      <c r="P13" s="162">
        <v>-1282.0889243681631</v>
      </c>
      <c r="Q13" s="114">
        <v>-1208.9716265087482</v>
      </c>
      <c r="R13" s="114">
        <v>-1034.5777843002797</v>
      </c>
      <c r="S13" s="114">
        <v>-753.80970076431913</v>
      </c>
      <c r="T13" s="114">
        <v>-453.26954310702422</v>
      </c>
      <c r="U13" s="207">
        <v>-388.45201977938996</v>
      </c>
      <c r="V13" s="114">
        <v>-212.60246772822211</v>
      </c>
      <c r="W13" s="114">
        <v>-199.61296441080412</v>
      </c>
      <c r="X13" s="162">
        <v>-125.7432918005361</v>
      </c>
      <c r="Y13" s="114">
        <v>-80.939535890509433</v>
      </c>
      <c r="Z13" s="114">
        <v>25.87714581250475</v>
      </c>
      <c r="AA13" s="114">
        <v>131.24087380742276</v>
      </c>
      <c r="AB13" s="115">
        <v>219.66927496239805</v>
      </c>
    </row>
    <row r="14" spans="2:28" ht="15" thickBot="1">
      <c r="G14" s="116"/>
    </row>
    <row r="15" spans="2:28" ht="30" customHeight="1">
      <c r="B15" s="85" t="str">
        <f>"Strednodobá predikcia "&amp;Súhrn!$H$3&amp;"- komponenty HDP [zmena oproti predchádzajúcemu obdobiu]"</f>
        <v>Strednodobá predikcia P4Q-2022 základný scenár - komponenty HDP [zmena oproti predchádzajúcemu obdobiu]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7"/>
    </row>
    <row r="16" spans="2:28">
      <c r="B16" s="312" t="s">
        <v>27</v>
      </c>
      <c r="C16" s="313"/>
      <c r="D16" s="313"/>
      <c r="E16" s="313"/>
      <c r="F16" s="314"/>
      <c r="G16" s="315" t="s">
        <v>62</v>
      </c>
      <c r="H16" s="134" t="str">
        <f t="shared" ref="H16:L16" si="0">H$3</f>
        <v>Skutočnosť</v>
      </c>
      <c r="I16" s="301">
        <f t="shared" si="0"/>
        <v>2022</v>
      </c>
      <c r="J16" s="301">
        <f t="shared" si="0"/>
        <v>2023</v>
      </c>
      <c r="K16" s="301">
        <f t="shared" si="0"/>
        <v>2024</v>
      </c>
      <c r="L16" s="316">
        <f t="shared" si="0"/>
        <v>2025</v>
      </c>
      <c r="M16" s="297">
        <f t="shared" ref="M16:Y16" si="1">M$3</f>
        <v>2022</v>
      </c>
      <c r="N16" s="298"/>
      <c r="O16" s="298"/>
      <c r="P16" s="300"/>
      <c r="Q16" s="297">
        <f t="shared" si="1"/>
        <v>2023</v>
      </c>
      <c r="R16" s="298"/>
      <c r="S16" s="298"/>
      <c r="T16" s="300"/>
      <c r="U16" s="297">
        <f t="shared" si="1"/>
        <v>2024</v>
      </c>
      <c r="V16" s="298"/>
      <c r="W16" s="298"/>
      <c r="X16" s="300"/>
      <c r="Y16" s="297">
        <f t="shared" si="1"/>
        <v>2025</v>
      </c>
      <c r="Z16" s="298"/>
      <c r="AA16" s="298"/>
      <c r="AB16" s="299"/>
    </row>
    <row r="17" spans="2:28">
      <c r="B17" s="307"/>
      <c r="C17" s="308"/>
      <c r="D17" s="308"/>
      <c r="E17" s="308"/>
      <c r="F17" s="309"/>
      <c r="G17" s="311"/>
      <c r="H17" s="197">
        <f>$H$4</f>
        <v>2021</v>
      </c>
      <c r="I17" s="302"/>
      <c r="J17" s="302"/>
      <c r="K17" s="302"/>
      <c r="L17" s="317"/>
      <c r="M17" s="138" t="s">
        <v>3</v>
      </c>
      <c r="N17" s="136" t="s">
        <v>4</v>
      </c>
      <c r="O17" s="136" t="s">
        <v>5</v>
      </c>
      <c r="P17" s="137" t="s">
        <v>6</v>
      </c>
      <c r="Q17" s="138" t="s">
        <v>3</v>
      </c>
      <c r="R17" s="136" t="s">
        <v>4</v>
      </c>
      <c r="S17" s="136" t="s">
        <v>5</v>
      </c>
      <c r="T17" s="234" t="s">
        <v>6</v>
      </c>
      <c r="U17" s="138" t="s">
        <v>3</v>
      </c>
      <c r="V17" s="136" t="s">
        <v>4</v>
      </c>
      <c r="W17" s="136" t="s">
        <v>5</v>
      </c>
      <c r="X17" s="137" t="s">
        <v>6</v>
      </c>
      <c r="Y17" s="136" t="s">
        <v>3</v>
      </c>
      <c r="Z17" s="136" t="s">
        <v>4</v>
      </c>
      <c r="AA17" s="136" t="s">
        <v>5</v>
      </c>
      <c r="AB17" s="139" t="s">
        <v>6</v>
      </c>
    </row>
    <row r="18" spans="2:28" ht="4.3499999999999996" customHeight="1">
      <c r="B18" s="8"/>
      <c r="C18" s="9"/>
      <c r="D18" s="9"/>
      <c r="E18" s="9"/>
      <c r="F18" s="140"/>
      <c r="G18" s="141"/>
      <c r="H18" s="144"/>
      <c r="I18" s="143"/>
      <c r="J18" s="143"/>
      <c r="K18" s="143"/>
      <c r="L18" s="144"/>
      <c r="M18" s="81"/>
      <c r="N18" s="81"/>
      <c r="O18" s="81"/>
      <c r="P18" s="262"/>
      <c r="Q18" s="81"/>
      <c r="R18" s="81"/>
      <c r="S18" s="81"/>
      <c r="T18" s="81"/>
      <c r="U18" s="185"/>
      <c r="V18" s="81"/>
      <c r="W18" s="81"/>
      <c r="X18" s="108"/>
      <c r="Y18" s="81"/>
      <c r="Z18" s="81"/>
      <c r="AA18" s="81"/>
      <c r="AB18" s="4"/>
    </row>
    <row r="19" spans="2:28">
      <c r="B19" s="3"/>
      <c r="C19" s="81" t="s">
        <v>0</v>
      </c>
      <c r="D19" s="81"/>
      <c r="E19" s="81"/>
      <c r="F19" s="108"/>
      <c r="G19" s="55" t="s">
        <v>176</v>
      </c>
      <c r="H19" s="161">
        <v>3.0143028607267439</v>
      </c>
      <c r="I19" s="160">
        <v>1.5265801666021446</v>
      </c>
      <c r="J19" s="160">
        <v>1.5679225314546983</v>
      </c>
      <c r="K19" s="28">
        <v>2.9267040588345736</v>
      </c>
      <c r="L19" s="166">
        <v>2.5483793395611514</v>
      </c>
      <c r="M19" s="160">
        <v>0.29623703220048014</v>
      </c>
      <c r="N19" s="160">
        <v>0.3345922524495677</v>
      </c>
      <c r="O19" s="160">
        <v>0.29434317133569721</v>
      </c>
      <c r="P19" s="161">
        <v>-0.19791496401019515</v>
      </c>
      <c r="Q19" s="160">
        <v>0.21973400388229436</v>
      </c>
      <c r="R19" s="160">
        <v>0.45268480343709427</v>
      </c>
      <c r="S19" s="160">
        <v>1.2193621497067113</v>
      </c>
      <c r="T19" s="160">
        <v>1.2218665676569316</v>
      </c>
      <c r="U19" s="186">
        <v>0.64486242780752434</v>
      </c>
      <c r="V19" s="160">
        <v>0.36359388548983418</v>
      </c>
      <c r="W19" s="160">
        <v>0.42954997986251442</v>
      </c>
      <c r="X19" s="161">
        <v>0.52421605688974182</v>
      </c>
      <c r="Y19" s="160">
        <v>0.9365539240403109</v>
      </c>
      <c r="Z19" s="160">
        <v>0.64411934377774571</v>
      </c>
      <c r="AA19" s="160">
        <v>0.51468357272834453</v>
      </c>
      <c r="AB19" s="167">
        <v>0.59366584682490497</v>
      </c>
    </row>
    <row r="20" spans="2:28">
      <c r="B20" s="3"/>
      <c r="C20" s="81"/>
      <c r="D20" s="81"/>
      <c r="E20" s="81" t="s">
        <v>109</v>
      </c>
      <c r="F20" s="108"/>
      <c r="G20" s="55" t="s">
        <v>176</v>
      </c>
      <c r="H20" s="161">
        <v>1.8203579929497238</v>
      </c>
      <c r="I20" s="160">
        <v>4.5511610660423685</v>
      </c>
      <c r="J20" s="160">
        <v>0.73407515627175712</v>
      </c>
      <c r="K20" s="28">
        <v>0.68593959646243263</v>
      </c>
      <c r="L20" s="161">
        <v>1.4372632670974781</v>
      </c>
      <c r="M20" s="160">
        <v>1.2242949981199587</v>
      </c>
      <c r="N20" s="160">
        <v>1.0415976858177487</v>
      </c>
      <c r="O20" s="160">
        <v>0.50067112252224888</v>
      </c>
      <c r="P20" s="161">
        <v>-0.48909951503742377</v>
      </c>
      <c r="Q20" s="160">
        <v>0.18809075043435541</v>
      </c>
      <c r="R20" s="160">
        <v>0.31110343473686441</v>
      </c>
      <c r="S20" s="160">
        <v>0.24805499420996568</v>
      </c>
      <c r="T20" s="160">
        <v>0.18728025009994553</v>
      </c>
      <c r="U20" s="186">
        <v>5.5189641469866046E-2</v>
      </c>
      <c r="V20" s="160">
        <v>0.12082079118167144</v>
      </c>
      <c r="W20" s="160">
        <v>0.23245328165684498</v>
      </c>
      <c r="X20" s="161">
        <v>0.3204082174107441</v>
      </c>
      <c r="Y20" s="160">
        <v>0.38036511568205356</v>
      </c>
      <c r="Z20" s="160">
        <v>0.45318374086573954</v>
      </c>
      <c r="AA20" s="160">
        <v>0.4499478578231475</v>
      </c>
      <c r="AB20" s="167">
        <v>0.38780564582727095</v>
      </c>
    </row>
    <row r="21" spans="2:28">
      <c r="B21" s="3"/>
      <c r="C21" s="81"/>
      <c r="D21" s="81"/>
      <c r="E21" s="81" t="s">
        <v>28</v>
      </c>
      <c r="F21" s="108"/>
      <c r="G21" s="55" t="s">
        <v>176</v>
      </c>
      <c r="H21" s="161">
        <v>4.1551561668234882</v>
      </c>
      <c r="I21" s="160">
        <v>-1.2420831340200067</v>
      </c>
      <c r="J21" s="160">
        <v>-0.82526938653154502</v>
      </c>
      <c r="K21" s="160">
        <v>0.49240415672669258</v>
      </c>
      <c r="L21" s="161">
        <v>2.6769408080540131</v>
      </c>
      <c r="M21" s="160">
        <v>-1.0555996548181952</v>
      </c>
      <c r="N21" s="160">
        <v>-1.0774314024721434</v>
      </c>
      <c r="O21" s="160">
        <v>2.5964143171142808</v>
      </c>
      <c r="P21" s="161">
        <v>-1.9820408122049429</v>
      </c>
      <c r="Q21" s="160">
        <v>-0.98477093074605193</v>
      </c>
      <c r="R21" s="160">
        <v>3.4794544773603775E-2</v>
      </c>
      <c r="S21" s="160">
        <v>0.92807355410471359</v>
      </c>
      <c r="T21" s="160">
        <v>0.66563099979677531</v>
      </c>
      <c r="U21" s="186">
        <v>-7.3028527016703038E-3</v>
      </c>
      <c r="V21" s="160">
        <v>-0.23223044427788864</v>
      </c>
      <c r="W21" s="160">
        <v>-0.4337090556955161</v>
      </c>
      <c r="X21" s="161">
        <v>-0.30501568507357035</v>
      </c>
      <c r="Y21" s="160">
        <v>1.0795261483876004</v>
      </c>
      <c r="Z21" s="160">
        <v>1.5786370748369194</v>
      </c>
      <c r="AA21" s="160">
        <v>1.166543083448417</v>
      </c>
      <c r="AB21" s="167">
        <v>1.2395625495542646</v>
      </c>
    </row>
    <row r="22" spans="2:28">
      <c r="B22" s="3"/>
      <c r="C22" s="81"/>
      <c r="D22" s="81"/>
      <c r="E22" s="81" t="s">
        <v>1</v>
      </c>
      <c r="F22" s="108"/>
      <c r="G22" s="55" t="s">
        <v>176</v>
      </c>
      <c r="H22" s="161">
        <v>0.21551199683256073</v>
      </c>
      <c r="I22" s="160">
        <v>4.5461248265997938</v>
      </c>
      <c r="J22" s="160">
        <v>6.8008528074179821</v>
      </c>
      <c r="K22" s="160">
        <v>3.4252686804532289</v>
      </c>
      <c r="L22" s="161">
        <v>2.3257617304430767</v>
      </c>
      <c r="M22" s="160">
        <v>-3.1169957888549504</v>
      </c>
      <c r="N22" s="160">
        <v>0.48708911317038428</v>
      </c>
      <c r="O22" s="160">
        <v>4.8793035629375368</v>
      </c>
      <c r="P22" s="161">
        <v>3.1433591813263604</v>
      </c>
      <c r="Q22" s="160">
        <v>0.81160351407658027</v>
      </c>
      <c r="R22" s="160">
        <v>1.3338855888422358</v>
      </c>
      <c r="S22" s="160">
        <v>-3.7230541244497317E-2</v>
      </c>
      <c r="T22" s="160">
        <v>0.11882448246689137</v>
      </c>
      <c r="U22" s="186">
        <v>2.1534850013207745</v>
      </c>
      <c r="V22" s="160">
        <v>-0.44679414818756413</v>
      </c>
      <c r="W22" s="160">
        <v>1.9095096378015199</v>
      </c>
      <c r="X22" s="161">
        <v>0.88861202483008128</v>
      </c>
      <c r="Y22" s="160">
        <v>1.9444781444735213</v>
      </c>
      <c r="Z22" s="160">
        <v>-0.83969395184314521</v>
      </c>
      <c r="AA22" s="160">
        <v>-0.90683224921755823</v>
      </c>
      <c r="AB22" s="167">
        <v>-0.13116078931430764</v>
      </c>
    </row>
    <row r="23" spans="2:28">
      <c r="B23" s="3"/>
      <c r="C23" s="81"/>
      <c r="D23" s="81"/>
      <c r="E23" s="81" t="s">
        <v>2</v>
      </c>
      <c r="F23" s="108"/>
      <c r="G23" s="55" t="s">
        <v>176</v>
      </c>
      <c r="H23" s="161">
        <v>1.9349918763232665</v>
      </c>
      <c r="I23" s="160">
        <v>3.4063991916956553</v>
      </c>
      <c r="J23" s="160">
        <v>1.704399507027702</v>
      </c>
      <c r="K23" s="160">
        <v>1.2498490898361183</v>
      </c>
      <c r="L23" s="161">
        <v>1.8621067505413293</v>
      </c>
      <c r="M23" s="160">
        <v>-0.12677258868947661</v>
      </c>
      <c r="N23" s="160">
        <v>0.523869126370343</v>
      </c>
      <c r="O23" s="160">
        <v>1.7860845047428455</v>
      </c>
      <c r="P23" s="161">
        <v>-9.9805830628270087E-3</v>
      </c>
      <c r="Q23" s="160">
        <v>0.10516077124404433</v>
      </c>
      <c r="R23" s="160">
        <v>0.483223144731042</v>
      </c>
      <c r="S23" s="160">
        <v>0.30973676623572999</v>
      </c>
      <c r="T23" s="160">
        <v>0.2603191751611007</v>
      </c>
      <c r="U23" s="186">
        <v>0.50252906184809376</v>
      </c>
      <c r="V23" s="160">
        <v>-7.0256677988410843E-2</v>
      </c>
      <c r="W23" s="160">
        <v>0.48157034417029365</v>
      </c>
      <c r="X23" s="161">
        <v>0.33428096523498141</v>
      </c>
      <c r="Y23" s="160">
        <v>0.8599449192012969</v>
      </c>
      <c r="Z23" s="160">
        <v>0.36188513655817189</v>
      </c>
      <c r="AA23" s="160">
        <v>0.27529892889481289</v>
      </c>
      <c r="AB23" s="167">
        <v>0.42965369596596759</v>
      </c>
    </row>
    <row r="24" spans="2:28">
      <c r="B24" s="3"/>
      <c r="C24" s="81"/>
      <c r="D24" s="81" t="s">
        <v>29</v>
      </c>
      <c r="E24" s="81"/>
      <c r="F24" s="108"/>
      <c r="G24" s="55" t="s">
        <v>176</v>
      </c>
      <c r="H24" s="161">
        <v>10.559504240366692</v>
      </c>
      <c r="I24" s="160">
        <v>-0.79116877163041011</v>
      </c>
      <c r="J24" s="160">
        <v>3.351079333168741</v>
      </c>
      <c r="K24" s="160">
        <v>7.7205396289345742</v>
      </c>
      <c r="L24" s="161">
        <v>4.1016157658667822</v>
      </c>
      <c r="M24" s="160">
        <v>-1.4993120531620718</v>
      </c>
      <c r="N24" s="160">
        <v>-0.79942224632580405</v>
      </c>
      <c r="O24" s="160">
        <v>4.2095262716381967</v>
      </c>
      <c r="P24" s="161">
        <v>-2.5549592603196629</v>
      </c>
      <c r="Q24" s="160">
        <v>0.60035095813948658</v>
      </c>
      <c r="R24" s="160">
        <v>1.2574574584619711</v>
      </c>
      <c r="S24" s="160">
        <v>2.3884928070499996</v>
      </c>
      <c r="T24" s="160">
        <v>2.6105821222113974</v>
      </c>
      <c r="U24" s="186">
        <v>2.3077536679556374</v>
      </c>
      <c r="V24" s="160">
        <v>1.1928981744992342</v>
      </c>
      <c r="W24" s="160">
        <v>1.1178921737422911</v>
      </c>
      <c r="X24" s="161">
        <v>1.2248754000955557</v>
      </c>
      <c r="Y24" s="160">
        <v>0.99406716361679059</v>
      </c>
      <c r="Z24" s="160">
        <v>0.92549887261648678</v>
      </c>
      <c r="AA24" s="160">
        <v>0.76230053815055498</v>
      </c>
      <c r="AB24" s="167">
        <v>0.79858729475658663</v>
      </c>
    </row>
    <row r="25" spans="2:28">
      <c r="B25" s="3"/>
      <c r="C25" s="81"/>
      <c r="D25" s="81" t="s">
        <v>30</v>
      </c>
      <c r="E25" s="81"/>
      <c r="F25" s="108"/>
      <c r="G25" s="55" t="s">
        <v>176</v>
      </c>
      <c r="H25" s="161">
        <v>11.960333361604157</v>
      </c>
      <c r="I25" s="160">
        <v>-0.27547016883153219</v>
      </c>
      <c r="J25" s="160">
        <v>2.3597364909173422</v>
      </c>
      <c r="K25" s="160">
        <v>6.1574273940575353</v>
      </c>
      <c r="L25" s="161">
        <v>3.4983929769591811</v>
      </c>
      <c r="M25" s="160">
        <v>-1.2647416831316036</v>
      </c>
      <c r="N25" s="160">
        <v>-0.79394539798110486</v>
      </c>
      <c r="O25" s="160">
        <v>3.4093715489887302</v>
      </c>
      <c r="P25" s="161">
        <v>-1.7075874184474316</v>
      </c>
      <c r="Q25" s="160">
        <v>1.6466705892142386E-2</v>
      </c>
      <c r="R25" s="160">
        <v>1.3092465387258443</v>
      </c>
      <c r="S25" s="160">
        <v>1.4777420594081576</v>
      </c>
      <c r="T25" s="160">
        <v>1.6765789641173257</v>
      </c>
      <c r="U25" s="186">
        <v>2.2381678567663812</v>
      </c>
      <c r="V25" s="160">
        <v>0.80178971121944187</v>
      </c>
      <c r="W25" s="160">
        <v>1.2017215056980888</v>
      </c>
      <c r="X25" s="161">
        <v>1.0729737086702045</v>
      </c>
      <c r="Y25" s="160">
        <v>0.91914325074891678</v>
      </c>
      <c r="Z25" s="160">
        <v>0.66546708422112033</v>
      </c>
      <c r="AA25" s="160">
        <v>0.5437313626926823</v>
      </c>
      <c r="AB25" s="167">
        <v>0.65065681192277225</v>
      </c>
    </row>
    <row r="26" spans="2:28" ht="15" thickBot="1">
      <c r="B26" s="77"/>
      <c r="C26" s="110"/>
      <c r="D26" s="110" t="s">
        <v>31</v>
      </c>
      <c r="E26" s="110"/>
      <c r="F26" s="111"/>
      <c r="G26" s="204" t="s">
        <v>176</v>
      </c>
      <c r="H26" s="174">
        <v>-22.188671969918545</v>
      </c>
      <c r="I26" s="173">
        <v>-18.137964608078832</v>
      </c>
      <c r="J26" s="173">
        <v>43.973579240848153</v>
      </c>
      <c r="K26" s="173">
        <v>53.259099400105129</v>
      </c>
      <c r="L26" s="174">
        <v>16.274429741295322</v>
      </c>
      <c r="M26" s="173">
        <v>-10.841478931525472</v>
      </c>
      <c r="N26" s="173">
        <v>-1.0409764468109444</v>
      </c>
      <c r="O26" s="173">
        <v>39.588125073414943</v>
      </c>
      <c r="P26" s="174">
        <v>-30.310654398739587</v>
      </c>
      <c r="Q26" s="173">
        <v>27.575164479154296</v>
      </c>
      <c r="R26" s="173">
        <v>-0.61829385130381809</v>
      </c>
      <c r="S26" s="173">
        <v>36.014804448104087</v>
      </c>
      <c r="T26" s="173">
        <v>28.338974814051198</v>
      </c>
      <c r="U26" s="192">
        <v>3.8263675481706088</v>
      </c>
      <c r="V26" s="173">
        <v>9.5977349279401807</v>
      </c>
      <c r="W26" s="173">
        <v>-0.53900187611804995</v>
      </c>
      <c r="X26" s="174">
        <v>4.2797714001467426</v>
      </c>
      <c r="Y26" s="173">
        <v>2.4545257393477016</v>
      </c>
      <c r="Z26" s="173">
        <v>5.9182238482427891</v>
      </c>
      <c r="AA26" s="173">
        <v>4.7508036769710742</v>
      </c>
      <c r="AB26" s="193">
        <v>3.3896405179639544</v>
      </c>
    </row>
    <row r="27" spans="2:28" ht="15" thickBot="1"/>
    <row r="28" spans="2:28" ht="30" customHeight="1">
      <c r="B28" s="85" t="str">
        <f>"Strednodobá predikcia "&amp;Súhrn!$H$3&amp;"- komponenty HDP [príspevky k rastu]"</f>
        <v>Strednodobá predikcia P4Q-2022 základný scenár - komponenty HDP [príspevky k rastu]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7"/>
    </row>
    <row r="29" spans="2:28">
      <c r="B29" s="312" t="s">
        <v>27</v>
      </c>
      <c r="C29" s="313"/>
      <c r="D29" s="313"/>
      <c r="E29" s="313"/>
      <c r="F29" s="314"/>
      <c r="G29" s="315" t="s">
        <v>62</v>
      </c>
      <c r="H29" s="134" t="str">
        <f t="shared" ref="H29:L29" si="2">H$3</f>
        <v>Skutočnosť</v>
      </c>
      <c r="I29" s="301">
        <f t="shared" si="2"/>
        <v>2022</v>
      </c>
      <c r="J29" s="301">
        <f t="shared" si="2"/>
        <v>2023</v>
      </c>
      <c r="K29" s="301">
        <f t="shared" si="2"/>
        <v>2024</v>
      </c>
      <c r="L29" s="316">
        <f t="shared" si="2"/>
        <v>2025</v>
      </c>
      <c r="M29" s="297">
        <f t="shared" ref="M29:Y29" si="3">M$3</f>
        <v>2022</v>
      </c>
      <c r="N29" s="298"/>
      <c r="O29" s="298"/>
      <c r="P29" s="300"/>
      <c r="Q29" s="297">
        <f t="shared" ref="Q29" si="4">Q$3</f>
        <v>2023</v>
      </c>
      <c r="R29" s="298"/>
      <c r="S29" s="298"/>
      <c r="T29" s="300"/>
      <c r="U29" s="297">
        <f t="shared" si="3"/>
        <v>2024</v>
      </c>
      <c r="V29" s="298"/>
      <c r="W29" s="298"/>
      <c r="X29" s="300"/>
      <c r="Y29" s="297">
        <f t="shared" si="3"/>
        <v>2025</v>
      </c>
      <c r="Z29" s="298"/>
      <c r="AA29" s="298"/>
      <c r="AB29" s="299"/>
    </row>
    <row r="30" spans="2:28">
      <c r="B30" s="307"/>
      <c r="C30" s="308"/>
      <c r="D30" s="308"/>
      <c r="E30" s="308"/>
      <c r="F30" s="309"/>
      <c r="G30" s="311"/>
      <c r="H30" s="197">
        <f>$H$4</f>
        <v>2021</v>
      </c>
      <c r="I30" s="302"/>
      <c r="J30" s="302"/>
      <c r="K30" s="302"/>
      <c r="L30" s="317"/>
      <c r="M30" s="138" t="s">
        <v>3</v>
      </c>
      <c r="N30" s="136" t="s">
        <v>4</v>
      </c>
      <c r="O30" s="136" t="s">
        <v>5</v>
      </c>
      <c r="P30" s="137" t="s">
        <v>6</v>
      </c>
      <c r="Q30" s="138" t="s">
        <v>3</v>
      </c>
      <c r="R30" s="136" t="s">
        <v>4</v>
      </c>
      <c r="S30" s="136" t="s">
        <v>5</v>
      </c>
      <c r="T30" s="234" t="s">
        <v>6</v>
      </c>
      <c r="U30" s="138" t="s">
        <v>3</v>
      </c>
      <c r="V30" s="136" t="s">
        <v>4</v>
      </c>
      <c r="W30" s="136" t="s">
        <v>5</v>
      </c>
      <c r="X30" s="137" t="s">
        <v>6</v>
      </c>
      <c r="Y30" s="136" t="s">
        <v>3</v>
      </c>
      <c r="Z30" s="136" t="s">
        <v>4</v>
      </c>
      <c r="AA30" s="136" t="s">
        <v>5</v>
      </c>
      <c r="AB30" s="139" t="s">
        <v>6</v>
      </c>
    </row>
    <row r="31" spans="2:28" ht="4.3499999999999996" customHeight="1">
      <c r="B31" s="8"/>
      <c r="C31" s="9"/>
      <c r="D31" s="9"/>
      <c r="E31" s="9"/>
      <c r="F31" s="140"/>
      <c r="G31" s="141"/>
      <c r="H31" s="144"/>
      <c r="I31" s="143"/>
      <c r="J31" s="143"/>
      <c r="K31" s="143"/>
      <c r="L31" s="264"/>
      <c r="M31" s="81"/>
      <c r="N31" s="81"/>
      <c r="O31" s="81"/>
      <c r="P31" s="262"/>
      <c r="Q31" s="81"/>
      <c r="R31" s="81"/>
      <c r="S31" s="81"/>
      <c r="T31" s="81"/>
      <c r="U31" s="185"/>
      <c r="V31" s="81"/>
      <c r="W31" s="81"/>
      <c r="X31" s="108"/>
      <c r="Y31" s="81"/>
      <c r="Z31" s="81"/>
      <c r="AA31" s="81"/>
      <c r="AB31" s="4"/>
    </row>
    <row r="32" spans="2:28">
      <c r="B32" s="3"/>
      <c r="C32" s="81" t="s">
        <v>0</v>
      </c>
      <c r="D32" s="81"/>
      <c r="E32" s="81"/>
      <c r="F32" s="108"/>
      <c r="G32" s="55" t="s">
        <v>176</v>
      </c>
      <c r="H32" s="161">
        <v>3.0143028607267439</v>
      </c>
      <c r="I32" s="160">
        <v>1.5265801666021446</v>
      </c>
      <c r="J32" s="160">
        <v>1.5679225314546983</v>
      </c>
      <c r="K32" s="160">
        <v>2.9267040588345736</v>
      </c>
      <c r="L32" s="161">
        <v>2.5483793395611514</v>
      </c>
      <c r="M32" s="160">
        <v>0.29623703220048014</v>
      </c>
      <c r="N32" s="160">
        <v>0.3345922524495677</v>
      </c>
      <c r="O32" s="160">
        <v>0.29434317133569721</v>
      </c>
      <c r="P32" s="161">
        <v>-0.19791496401019515</v>
      </c>
      <c r="Q32" s="160">
        <v>0.21973400388229436</v>
      </c>
      <c r="R32" s="160">
        <v>0.45268480343709427</v>
      </c>
      <c r="S32" s="160">
        <v>1.2193621497067113</v>
      </c>
      <c r="T32" s="160">
        <v>1.2218665676569316</v>
      </c>
      <c r="U32" s="186">
        <v>0.64486242780752434</v>
      </c>
      <c r="V32" s="160">
        <v>0.36359388548983418</v>
      </c>
      <c r="W32" s="160">
        <v>0.42954997986251442</v>
      </c>
      <c r="X32" s="161">
        <v>0.52421605688974182</v>
      </c>
      <c r="Y32" s="160">
        <v>0.9365539240403109</v>
      </c>
      <c r="Z32" s="160">
        <v>0.64411934377774571</v>
      </c>
      <c r="AA32" s="160">
        <v>0.51468357272834453</v>
      </c>
      <c r="AB32" s="167">
        <v>0.59366584682490497</v>
      </c>
    </row>
    <row r="33" spans="2:28">
      <c r="B33" s="3"/>
      <c r="C33" s="81"/>
      <c r="D33" s="81"/>
      <c r="E33" s="81" t="s">
        <v>109</v>
      </c>
      <c r="F33" s="108"/>
      <c r="G33" s="55" t="s">
        <v>177</v>
      </c>
      <c r="H33" s="161">
        <v>1.0375285851943921</v>
      </c>
      <c r="I33" s="160">
        <v>2.5639087421038749</v>
      </c>
      <c r="J33" s="160">
        <v>0.42586307575715399</v>
      </c>
      <c r="K33" s="160">
        <v>0.39467095614019559</v>
      </c>
      <c r="L33" s="161">
        <v>0.80895875908472759</v>
      </c>
      <c r="M33" s="160">
        <v>0.69983164886666627</v>
      </c>
      <c r="N33" s="160">
        <v>0.60090750969835272</v>
      </c>
      <c r="O33" s="160">
        <v>0.29087720128669914</v>
      </c>
      <c r="P33" s="161">
        <v>-0.28473896063993426</v>
      </c>
      <c r="Q33" s="160">
        <v>0.10918127059882617</v>
      </c>
      <c r="R33" s="160">
        <v>0.18052957745374726</v>
      </c>
      <c r="S33" s="160">
        <v>0.14374044799549585</v>
      </c>
      <c r="T33" s="160">
        <v>0.10748190579673346</v>
      </c>
      <c r="U33" s="186">
        <v>3.135011917235573E-2</v>
      </c>
      <c r="V33" s="160">
        <v>6.822936156755853E-2</v>
      </c>
      <c r="W33" s="160">
        <v>0.13095241463265139</v>
      </c>
      <c r="X33" s="161">
        <v>0.18014753272255993</v>
      </c>
      <c r="Y33" s="160">
        <v>0.21342434056706408</v>
      </c>
      <c r="Z33" s="160">
        <v>0.25288198166436299</v>
      </c>
      <c r="AA33" s="160">
        <v>0.25059999400379179</v>
      </c>
      <c r="AB33" s="167">
        <v>0.2158505705876026</v>
      </c>
    </row>
    <row r="34" spans="2:28">
      <c r="B34" s="3"/>
      <c r="C34" s="81"/>
      <c r="D34" s="81"/>
      <c r="E34" s="81" t="s">
        <v>28</v>
      </c>
      <c r="F34" s="108"/>
      <c r="G34" s="55" t="s">
        <v>177</v>
      </c>
      <c r="H34" s="161">
        <v>0.76632582736260513</v>
      </c>
      <c r="I34" s="160">
        <v>-0.23161144872959155</v>
      </c>
      <c r="J34" s="160">
        <v>-0.14969154011750885</v>
      </c>
      <c r="K34" s="160">
        <v>8.721028222695093E-2</v>
      </c>
      <c r="L34" s="161">
        <v>0.46290291979034676</v>
      </c>
      <c r="M34" s="160">
        <v>-0.19481510989282222</v>
      </c>
      <c r="N34" s="160">
        <v>-0.1961641356691653</v>
      </c>
      <c r="O34" s="160">
        <v>0.46606733902760272</v>
      </c>
      <c r="P34" s="161">
        <v>-0.36395107906822483</v>
      </c>
      <c r="Q34" s="160">
        <v>-0.1775953867122182</v>
      </c>
      <c r="R34" s="160">
        <v>6.1994957927041664E-3</v>
      </c>
      <c r="S34" s="160">
        <v>0.16467100801916626</v>
      </c>
      <c r="T34" s="160">
        <v>0.11776511863894848</v>
      </c>
      <c r="U34" s="186">
        <v>-1.2849391269848288E-3</v>
      </c>
      <c r="V34" s="160">
        <v>-4.0596242508941366E-2</v>
      </c>
      <c r="W34" s="160">
        <v>-7.5366653886245055E-2</v>
      </c>
      <c r="X34" s="161">
        <v>-5.2547702105315647E-2</v>
      </c>
      <c r="Y34" s="160">
        <v>0.18444519123009176</v>
      </c>
      <c r="Z34" s="160">
        <v>0.27010411007084972</v>
      </c>
      <c r="AA34" s="160">
        <v>0.20144832236319332</v>
      </c>
      <c r="AB34" s="167">
        <v>0.21544614067202281</v>
      </c>
    </row>
    <row r="35" spans="2:28">
      <c r="B35" s="3"/>
      <c r="C35" s="81"/>
      <c r="D35" s="81"/>
      <c r="E35" s="81" t="s">
        <v>1</v>
      </c>
      <c r="F35" s="108"/>
      <c r="G35" s="55" t="s">
        <v>177</v>
      </c>
      <c r="H35" s="161">
        <v>4.3130878216601359E-2</v>
      </c>
      <c r="I35" s="160">
        <v>0.88510670032360317</v>
      </c>
      <c r="J35" s="160">
        <v>1.3634707621254949</v>
      </c>
      <c r="K35" s="160">
        <v>0.72209651447641154</v>
      </c>
      <c r="L35" s="161">
        <v>0.49267941503022122</v>
      </c>
      <c r="M35" s="160">
        <v>-0.62635335477423015</v>
      </c>
      <c r="N35" s="160">
        <v>9.4548484754162734E-2</v>
      </c>
      <c r="O35" s="160">
        <v>0.94855728634874947</v>
      </c>
      <c r="P35" s="161">
        <v>0.63901800003389209</v>
      </c>
      <c r="Q35" s="160">
        <v>0.17051581222633119</v>
      </c>
      <c r="R35" s="160">
        <v>0.28190098722204709</v>
      </c>
      <c r="S35" s="160">
        <v>-7.937258292521409E-3</v>
      </c>
      <c r="T35" s="160">
        <v>2.5017953345634194E-2</v>
      </c>
      <c r="U35" s="186">
        <v>0.44846556152884143</v>
      </c>
      <c r="V35" s="160">
        <v>-9.4440069985349831E-2</v>
      </c>
      <c r="W35" s="160">
        <v>0.40035911822758907</v>
      </c>
      <c r="X35" s="161">
        <v>0.18905721258607164</v>
      </c>
      <c r="Y35" s="160">
        <v>0.41519831569158083</v>
      </c>
      <c r="Z35" s="160">
        <v>-0.18108762614062504</v>
      </c>
      <c r="AA35" s="160">
        <v>-0.19268333801986984</v>
      </c>
      <c r="AB35" s="167">
        <v>-2.7474856239786807E-2</v>
      </c>
    </row>
    <row r="36" spans="2:28">
      <c r="B36" s="3"/>
      <c r="C36" s="81"/>
      <c r="D36" s="81"/>
      <c r="E36" s="81" t="s">
        <v>2</v>
      </c>
      <c r="F36" s="108"/>
      <c r="G36" s="55" t="s">
        <v>177</v>
      </c>
      <c r="H36" s="161">
        <v>1.8469852907735986</v>
      </c>
      <c r="I36" s="160">
        <v>3.2174039936978982</v>
      </c>
      <c r="J36" s="160">
        <v>1.6396422977651322</v>
      </c>
      <c r="K36" s="160">
        <v>1.203977752843556</v>
      </c>
      <c r="L36" s="161">
        <v>1.7645410939052975</v>
      </c>
      <c r="M36" s="160">
        <v>-0.12133681580038616</v>
      </c>
      <c r="N36" s="160">
        <v>0.4992918587833502</v>
      </c>
      <c r="O36" s="160">
        <v>1.7055018266630713</v>
      </c>
      <c r="P36" s="161">
        <v>-9.6720396742770286E-3</v>
      </c>
      <c r="Q36" s="160">
        <v>0.10210169611293114</v>
      </c>
      <c r="R36" s="160">
        <v>0.46863006046850053</v>
      </c>
      <c r="S36" s="160">
        <v>0.30047419772213874</v>
      </c>
      <c r="T36" s="160">
        <v>0.25026497778131812</v>
      </c>
      <c r="U36" s="186">
        <v>0.47853074157422398</v>
      </c>
      <c r="V36" s="160">
        <v>-6.6806950926736525E-2</v>
      </c>
      <c r="W36" s="160">
        <v>0.45594487897399349</v>
      </c>
      <c r="X36" s="161">
        <v>0.31665704320330057</v>
      </c>
      <c r="Y36" s="160">
        <v>0.81306784748874616</v>
      </c>
      <c r="Z36" s="160">
        <v>0.34189846559458004</v>
      </c>
      <c r="AA36" s="160">
        <v>0.25936497834713407</v>
      </c>
      <c r="AB36" s="167">
        <v>0.40382185501982365</v>
      </c>
    </row>
    <row r="37" spans="2:28">
      <c r="B37" s="3"/>
      <c r="C37" s="81"/>
      <c r="D37" s="81" t="s">
        <v>29</v>
      </c>
      <c r="E37" s="81"/>
      <c r="F37" s="108"/>
      <c r="G37" s="55" t="s">
        <v>177</v>
      </c>
      <c r="H37" s="161">
        <v>9.644607986205493</v>
      </c>
      <c r="I37" s="160">
        <v>-0.77554810803888141</v>
      </c>
      <c r="J37" s="160">
        <v>3.209925042600418</v>
      </c>
      <c r="K37" s="160">
        <v>7.525169473594409</v>
      </c>
      <c r="L37" s="161">
        <v>4.1840229378924088</v>
      </c>
      <c r="M37" s="160">
        <v>-1.4553867666461953</v>
      </c>
      <c r="N37" s="160">
        <v>-0.76210926861447026</v>
      </c>
      <c r="O37" s="160">
        <v>3.9676901521410297</v>
      </c>
      <c r="P37" s="161">
        <v>-2.502185412857282</v>
      </c>
      <c r="Q37" s="160">
        <v>0.57406470144922805</v>
      </c>
      <c r="R37" s="160">
        <v>1.206966417836544</v>
      </c>
      <c r="S37" s="160">
        <v>2.3109539567921473</v>
      </c>
      <c r="T37" s="160">
        <v>2.555008024246431</v>
      </c>
      <c r="U37" s="186">
        <v>2.2896134551703855</v>
      </c>
      <c r="V37" s="160">
        <v>1.2030759114922134</v>
      </c>
      <c r="W37" s="160">
        <v>1.1367459167646163</v>
      </c>
      <c r="X37" s="161">
        <v>1.2540703245379763</v>
      </c>
      <c r="Y37" s="160">
        <v>1.0248546189421524</v>
      </c>
      <c r="Z37" s="160">
        <v>0.9547063635562405</v>
      </c>
      <c r="AA37" s="160">
        <v>0.78855619941777999</v>
      </c>
      <c r="AB37" s="167">
        <v>0.82812784025314423</v>
      </c>
    </row>
    <row r="38" spans="2:28">
      <c r="B38" s="3"/>
      <c r="C38" s="81"/>
      <c r="D38" s="81" t="s">
        <v>30</v>
      </c>
      <c r="E38" s="81"/>
      <c r="F38" s="108"/>
      <c r="G38" s="55" t="s">
        <v>177</v>
      </c>
      <c r="H38" s="161">
        <v>-10.475949492510116</v>
      </c>
      <c r="I38" s="160">
        <v>0.2622354141613088</v>
      </c>
      <c r="J38" s="160">
        <v>-2.2064928003867261</v>
      </c>
      <c r="K38" s="160">
        <v>-5.8024431676033572</v>
      </c>
      <c r="L38" s="161">
        <v>-3.4001846922365888</v>
      </c>
      <c r="M38" s="160">
        <v>1.1976178772500321</v>
      </c>
      <c r="N38" s="160">
        <v>0.74010732283155056</v>
      </c>
      <c r="O38" s="160">
        <v>-3.1424319833266274</v>
      </c>
      <c r="P38" s="161">
        <v>1.6227736986152825</v>
      </c>
      <c r="Q38" s="160">
        <v>-1.5412110818230856E-2</v>
      </c>
      <c r="R38" s="160">
        <v>-1.2229116748679258</v>
      </c>
      <c r="S38" s="160">
        <v>-1.3920660048076108</v>
      </c>
      <c r="T38" s="160">
        <v>-1.5834064343708221</v>
      </c>
      <c r="U38" s="186">
        <v>-2.1232817689370647</v>
      </c>
      <c r="V38" s="160">
        <v>-0.77267507507561906</v>
      </c>
      <c r="W38" s="160">
        <v>-1.1631408158761682</v>
      </c>
      <c r="X38" s="161">
        <v>-1.0465113108515067</v>
      </c>
      <c r="Y38" s="160">
        <v>-0.90136854239060304</v>
      </c>
      <c r="Z38" s="160">
        <v>-0.65248548537306916</v>
      </c>
      <c r="AA38" s="160">
        <v>-0.53323760503657591</v>
      </c>
      <c r="AB38" s="167">
        <v>-0.63828384844808572</v>
      </c>
    </row>
    <row r="39" spans="2:28">
      <c r="B39" s="3"/>
      <c r="C39" s="81"/>
      <c r="D39" s="81" t="s">
        <v>31</v>
      </c>
      <c r="E39" s="81"/>
      <c r="F39" s="108"/>
      <c r="G39" s="55" t="s">
        <v>177</v>
      </c>
      <c r="H39" s="159">
        <v>-0.83134150630462478</v>
      </c>
      <c r="I39" s="160">
        <v>-0.51331269387758893</v>
      </c>
      <c r="J39" s="160">
        <v>1.0034322422137039</v>
      </c>
      <c r="K39" s="160">
        <v>1.7227263059910434</v>
      </c>
      <c r="L39" s="161">
        <v>0.78383824565583926</v>
      </c>
      <c r="M39" s="160">
        <v>-0.25776888939616327</v>
      </c>
      <c r="N39" s="160">
        <v>-2.2001945782919717E-2</v>
      </c>
      <c r="O39" s="160">
        <v>0.82525816881440228</v>
      </c>
      <c r="P39" s="161">
        <v>-0.87941171424200004</v>
      </c>
      <c r="Q39" s="160">
        <v>0.55865259063099715</v>
      </c>
      <c r="R39" s="160">
        <v>-1.5945257031381804E-2</v>
      </c>
      <c r="S39" s="160">
        <v>0.91888795198453654</v>
      </c>
      <c r="T39" s="160">
        <v>0.97160158987560941</v>
      </c>
      <c r="U39" s="186">
        <v>0.16633168623332054</v>
      </c>
      <c r="V39" s="160">
        <v>0.43040083641659427</v>
      </c>
      <c r="W39" s="160">
        <v>-2.639489911155193E-2</v>
      </c>
      <c r="X39" s="161">
        <v>0.20755901368646945</v>
      </c>
      <c r="Y39" s="160">
        <v>0.1234860765515494</v>
      </c>
      <c r="Z39" s="160">
        <v>0.30222087818317117</v>
      </c>
      <c r="AA39" s="160">
        <v>0.25531859438120408</v>
      </c>
      <c r="AB39" s="167">
        <v>0.18984399180505848</v>
      </c>
    </row>
    <row r="40" spans="2:28" ht="15" thickBot="1">
      <c r="B40" s="77"/>
      <c r="C40" s="110"/>
      <c r="D40" s="110" t="s">
        <v>37</v>
      </c>
      <c r="E40" s="110"/>
      <c r="F40" s="111"/>
      <c r="G40" s="204" t="s">
        <v>177</v>
      </c>
      <c r="H40" s="172">
        <v>1.998659076257761</v>
      </c>
      <c r="I40" s="173">
        <v>-1.177511133218152</v>
      </c>
      <c r="J40" s="173">
        <v>-1.0751520085241439</v>
      </c>
      <c r="K40" s="173">
        <v>0</v>
      </c>
      <c r="L40" s="174">
        <v>0</v>
      </c>
      <c r="M40" s="173">
        <v>0.6753427373970422</v>
      </c>
      <c r="N40" s="173">
        <v>-0.1426976605508623</v>
      </c>
      <c r="O40" s="173">
        <v>-2.236416824141751</v>
      </c>
      <c r="P40" s="174">
        <v>0.69116878990610386</v>
      </c>
      <c r="Q40" s="173">
        <v>-0.44102028286164735</v>
      </c>
      <c r="R40" s="173">
        <v>0</v>
      </c>
      <c r="S40" s="173">
        <v>0</v>
      </c>
      <c r="T40" s="173">
        <v>0</v>
      </c>
      <c r="U40" s="192">
        <v>0</v>
      </c>
      <c r="V40" s="173">
        <v>0</v>
      </c>
      <c r="W40" s="173">
        <v>0</v>
      </c>
      <c r="X40" s="174">
        <v>0</v>
      </c>
      <c r="Y40" s="173">
        <v>0</v>
      </c>
      <c r="Z40" s="173">
        <v>0</v>
      </c>
      <c r="AA40" s="173">
        <v>0</v>
      </c>
      <c r="AB40" s="193">
        <v>0</v>
      </c>
    </row>
    <row r="41" spans="2:28">
      <c r="B41" s="11" t="s">
        <v>140</v>
      </c>
      <c r="C41" s="81"/>
      <c r="D41" s="81"/>
      <c r="E41" s="81"/>
      <c r="F41" s="81"/>
      <c r="G41" s="116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</row>
    <row r="42" spans="2:28">
      <c r="B42" s="81"/>
      <c r="C42" s="81"/>
      <c r="D42" s="81"/>
      <c r="E42" s="81"/>
      <c r="F42" s="81"/>
      <c r="G42" s="116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</row>
    <row r="43" spans="2:28" ht="15" thickBot="1">
      <c r="B43" s="198" t="s">
        <v>68</v>
      </c>
      <c r="I43" s="110"/>
      <c r="J43" s="110"/>
      <c r="K43" s="110"/>
      <c r="L43" s="81"/>
    </row>
    <row r="44" spans="2:28">
      <c r="B44" s="304" t="s">
        <v>27</v>
      </c>
      <c r="C44" s="305"/>
      <c r="D44" s="305"/>
      <c r="E44" s="305"/>
      <c r="F44" s="306"/>
      <c r="G44" s="310" t="s">
        <v>62</v>
      </c>
      <c r="H44" s="208" t="str">
        <f>H$3</f>
        <v>Skutočnosť</v>
      </c>
      <c r="I44" s="303">
        <f>I$3</f>
        <v>2022</v>
      </c>
      <c r="J44" s="303">
        <f t="shared" ref="J44:L44" si="5">J$3</f>
        <v>2023</v>
      </c>
      <c r="K44" s="303">
        <f t="shared" si="5"/>
        <v>2024</v>
      </c>
      <c r="L44" s="318">
        <f t="shared" si="5"/>
        <v>2025</v>
      </c>
    </row>
    <row r="45" spans="2:28" ht="15" customHeight="1">
      <c r="B45" s="307"/>
      <c r="C45" s="308"/>
      <c r="D45" s="308"/>
      <c r="E45" s="308"/>
      <c r="F45" s="309"/>
      <c r="G45" s="311"/>
      <c r="H45" s="197">
        <f>$H$4</f>
        <v>2021</v>
      </c>
      <c r="I45" s="302"/>
      <c r="J45" s="302"/>
      <c r="K45" s="302"/>
      <c r="L45" s="319"/>
    </row>
    <row r="46" spans="2:28" ht="4.3499999999999996" customHeight="1">
      <c r="B46" s="8"/>
      <c r="C46" s="9"/>
      <c r="D46" s="9"/>
      <c r="E46" s="9"/>
      <c r="F46" s="140"/>
      <c r="G46" s="141"/>
      <c r="H46" s="209"/>
      <c r="I46" s="143"/>
      <c r="J46" s="143"/>
      <c r="K46" s="143"/>
      <c r="L46" s="145"/>
    </row>
    <row r="47" spans="2:28">
      <c r="B47" s="3"/>
      <c r="C47" s="81" t="s">
        <v>1</v>
      </c>
      <c r="D47" s="81"/>
      <c r="E47" s="81"/>
      <c r="F47" s="108"/>
      <c r="G47" s="55" t="s">
        <v>176</v>
      </c>
      <c r="H47" s="159">
        <v>0.21551199683256073</v>
      </c>
      <c r="I47" s="160">
        <v>4.5461248265997938</v>
      </c>
      <c r="J47" s="160">
        <v>6.8008528074179821</v>
      </c>
      <c r="K47" s="160">
        <v>3.4252686804532289</v>
      </c>
      <c r="L47" s="167">
        <v>2.3257617304430767</v>
      </c>
    </row>
    <row r="48" spans="2:28">
      <c r="B48" s="3"/>
      <c r="C48" s="81"/>
      <c r="D48" s="107" t="s">
        <v>36</v>
      </c>
      <c r="E48" s="81"/>
      <c r="F48" s="108"/>
      <c r="G48" s="55" t="s">
        <v>176</v>
      </c>
      <c r="H48" s="159">
        <v>1.5653301183214978</v>
      </c>
      <c r="I48" s="160">
        <v>4.5408641684625479</v>
      </c>
      <c r="J48" s="160">
        <v>1.4445464726154285</v>
      </c>
      <c r="K48" s="160">
        <v>4.1561592289268674</v>
      </c>
      <c r="L48" s="167">
        <v>3.4107487343693919</v>
      </c>
    </row>
    <row r="49" spans="2:12" ht="15" thickBot="1">
      <c r="B49" s="77"/>
      <c r="C49" s="110"/>
      <c r="D49" s="210" t="s">
        <v>67</v>
      </c>
      <c r="E49" s="110"/>
      <c r="F49" s="111"/>
      <c r="G49" s="112" t="s">
        <v>176</v>
      </c>
      <c r="H49" s="172">
        <v>-6.1543150079918121</v>
      </c>
      <c r="I49" s="173">
        <v>4.5729921027638056</v>
      </c>
      <c r="J49" s="173">
        <v>34.14821971948092</v>
      </c>
      <c r="K49" s="173">
        <v>0.60333860805468476</v>
      </c>
      <c r="L49" s="193">
        <v>-2.011254041835457</v>
      </c>
    </row>
    <row r="50" spans="2:12">
      <c r="B50" s="11" t="s">
        <v>140</v>
      </c>
      <c r="C50" s="81"/>
      <c r="D50" s="81"/>
      <c r="E50" s="81"/>
      <c r="F50" s="81"/>
      <c r="G50" s="116"/>
      <c r="H50" s="81"/>
      <c r="I50" s="81"/>
      <c r="J50" s="81"/>
    </row>
    <row r="57" spans="2:12">
      <c r="B57" s="81"/>
      <c r="C57" s="81"/>
      <c r="D57" s="81"/>
      <c r="E57" s="81"/>
      <c r="F57" s="81"/>
      <c r="G57" s="116"/>
      <c r="H57" s="81"/>
      <c r="I57" s="81"/>
      <c r="J57" s="81"/>
    </row>
    <row r="58" spans="2:12">
      <c r="B58" s="81"/>
      <c r="C58" s="81"/>
      <c r="D58" s="81"/>
      <c r="E58" s="81"/>
      <c r="F58" s="81"/>
      <c r="G58" s="116"/>
      <c r="H58" s="81"/>
      <c r="I58" s="81"/>
      <c r="J58" s="81"/>
    </row>
    <row r="59" spans="2:12">
      <c r="B59" s="81"/>
      <c r="C59" s="81"/>
      <c r="D59" s="81"/>
      <c r="E59" s="81"/>
      <c r="F59" s="81"/>
      <c r="G59" s="116"/>
      <c r="H59" s="81"/>
      <c r="I59" s="81"/>
      <c r="J59" s="81"/>
    </row>
    <row r="60" spans="2:12">
      <c r="B60" s="81"/>
      <c r="C60" s="81"/>
      <c r="D60" s="81"/>
      <c r="E60" s="81"/>
      <c r="F60" s="81"/>
      <c r="G60" s="116"/>
      <c r="H60" s="81"/>
      <c r="I60" s="81"/>
      <c r="J60" s="81"/>
    </row>
    <row r="61" spans="2:12">
      <c r="B61" s="81"/>
      <c r="C61" s="81"/>
      <c r="D61" s="81"/>
      <c r="E61" s="81"/>
      <c r="F61" s="81"/>
      <c r="G61" s="116"/>
      <c r="H61" s="81"/>
      <c r="I61" s="81"/>
      <c r="J61" s="81"/>
    </row>
    <row r="62" spans="2:12">
      <c r="B62" s="81"/>
      <c r="C62" s="81"/>
      <c r="D62" s="81"/>
      <c r="E62" s="81"/>
      <c r="F62" s="81"/>
      <c r="G62" s="116"/>
      <c r="H62" s="81"/>
      <c r="I62" s="81"/>
      <c r="J62" s="81"/>
    </row>
    <row r="63" spans="2:12">
      <c r="B63" s="81"/>
      <c r="C63" s="81"/>
      <c r="D63" s="81"/>
      <c r="E63" s="81"/>
      <c r="F63" s="81"/>
      <c r="G63" s="116"/>
      <c r="H63" s="81"/>
      <c r="I63" s="81"/>
      <c r="J63" s="81"/>
    </row>
    <row r="64" spans="2:12">
      <c r="B64" s="81"/>
      <c r="C64" s="81"/>
      <c r="D64" s="81"/>
      <c r="E64" s="81"/>
      <c r="F64" s="81"/>
      <c r="G64" s="116"/>
      <c r="H64" s="81"/>
      <c r="I64" s="81"/>
      <c r="J64" s="81"/>
    </row>
    <row r="65" spans="2:10">
      <c r="B65" s="81"/>
      <c r="C65" s="81"/>
      <c r="D65" s="81"/>
      <c r="E65" s="81"/>
      <c r="F65" s="81"/>
      <c r="G65" s="116"/>
      <c r="H65" s="81"/>
      <c r="I65" s="81"/>
      <c r="J65" s="81"/>
    </row>
    <row r="66" spans="2:10">
      <c r="B66" s="81"/>
      <c r="C66" s="81"/>
      <c r="D66" s="81"/>
      <c r="E66" s="81"/>
      <c r="F66" s="81"/>
      <c r="G66" s="116"/>
      <c r="H66" s="81"/>
      <c r="I66" s="81"/>
      <c r="J66" s="81"/>
    </row>
    <row r="67" spans="2:10">
      <c r="B67" s="81"/>
      <c r="C67" s="81"/>
      <c r="D67" s="81"/>
      <c r="E67" s="81"/>
      <c r="F67" s="81"/>
      <c r="G67" s="116"/>
      <c r="H67" s="81"/>
      <c r="I67" s="81"/>
      <c r="J67" s="81"/>
    </row>
    <row r="68" spans="2:10">
      <c r="B68" s="81"/>
      <c r="C68" s="81"/>
      <c r="D68" s="81"/>
      <c r="E68" s="81"/>
      <c r="F68" s="81"/>
      <c r="G68" s="116"/>
      <c r="H68" s="81"/>
      <c r="I68" s="81"/>
      <c r="J68" s="81"/>
    </row>
    <row r="69" spans="2:10">
      <c r="B69" s="81"/>
      <c r="C69" s="81"/>
      <c r="D69" s="81"/>
      <c r="E69" s="81"/>
      <c r="F69" s="81"/>
      <c r="G69" s="116"/>
      <c r="H69" s="81"/>
      <c r="I69" s="81"/>
      <c r="J69" s="81"/>
    </row>
    <row r="70" spans="2:10">
      <c r="B70" s="81"/>
      <c r="C70" s="81"/>
      <c r="D70" s="81"/>
      <c r="E70" s="81"/>
      <c r="F70" s="81"/>
      <c r="G70" s="81"/>
      <c r="H70" s="81"/>
      <c r="I70" s="81"/>
      <c r="J70" s="81"/>
    </row>
    <row r="71" spans="2:10">
      <c r="B71" s="81"/>
      <c r="C71" s="81"/>
      <c r="D71" s="81"/>
      <c r="E71" s="81"/>
      <c r="F71" s="81"/>
      <c r="G71" s="81"/>
      <c r="H71" s="81"/>
      <c r="I71" s="81"/>
      <c r="J71" s="81"/>
    </row>
    <row r="72" spans="2:10">
      <c r="B72" s="81"/>
      <c r="C72" s="81"/>
      <c r="D72" s="81"/>
      <c r="E72" s="81"/>
      <c r="F72" s="81"/>
      <c r="G72" s="81"/>
      <c r="H72" s="81"/>
      <c r="I72" s="81"/>
      <c r="J72" s="81"/>
    </row>
    <row r="73" spans="2:10">
      <c r="B73" s="81"/>
      <c r="C73" s="81"/>
      <c r="D73" s="81"/>
      <c r="E73" s="81"/>
      <c r="F73" s="81"/>
      <c r="G73" s="81"/>
      <c r="H73" s="81"/>
      <c r="I73" s="81"/>
      <c r="J73" s="81"/>
    </row>
    <row r="74" spans="2:10">
      <c r="B74" s="81"/>
      <c r="C74" s="81"/>
      <c r="D74" s="81"/>
      <c r="E74" s="81"/>
      <c r="F74" s="81"/>
      <c r="G74" s="81"/>
      <c r="H74" s="81"/>
      <c r="I74" s="81"/>
      <c r="J74" s="81"/>
    </row>
    <row r="75" spans="2:10">
      <c r="B75" s="81"/>
      <c r="C75" s="81"/>
      <c r="D75" s="81"/>
      <c r="E75" s="81"/>
      <c r="F75" s="81"/>
      <c r="G75" s="81"/>
      <c r="H75" s="81"/>
      <c r="I75" s="81"/>
      <c r="J75" s="81"/>
    </row>
    <row r="76" spans="2:10">
      <c r="B76" s="81"/>
      <c r="C76" s="81"/>
      <c r="D76" s="81"/>
      <c r="E76" s="81"/>
      <c r="F76" s="81"/>
      <c r="G76" s="81"/>
      <c r="H76" s="81"/>
      <c r="I76" s="81"/>
      <c r="J76" s="81"/>
    </row>
  </sheetData>
  <mergeCells count="36">
    <mergeCell ref="L29:L30"/>
    <mergeCell ref="L16:L17"/>
    <mergeCell ref="L3:L4"/>
    <mergeCell ref="K44:K45"/>
    <mergeCell ref="L44:L45"/>
    <mergeCell ref="K29:K30"/>
    <mergeCell ref="K3:K4"/>
    <mergeCell ref="K16:K17"/>
    <mergeCell ref="J3:J4"/>
    <mergeCell ref="J16:J17"/>
    <mergeCell ref="J29:J30"/>
    <mergeCell ref="J44:J45"/>
    <mergeCell ref="B44:F45"/>
    <mergeCell ref="G44:G45"/>
    <mergeCell ref="B29:F30"/>
    <mergeCell ref="G29:G30"/>
    <mergeCell ref="I44:I45"/>
    <mergeCell ref="I29:I30"/>
    <mergeCell ref="G3:G4"/>
    <mergeCell ref="B3:F4"/>
    <mergeCell ref="I3:I4"/>
    <mergeCell ref="I16:I17"/>
    <mergeCell ref="B16:F17"/>
    <mergeCell ref="G16:G17"/>
    <mergeCell ref="Y29:AB29"/>
    <mergeCell ref="U29:X29"/>
    <mergeCell ref="M16:P16"/>
    <mergeCell ref="M29:P29"/>
    <mergeCell ref="M3:P3"/>
    <mergeCell ref="U16:X16"/>
    <mergeCell ref="Y3:AB3"/>
    <mergeCell ref="Y16:AB16"/>
    <mergeCell ref="U3:X3"/>
    <mergeCell ref="Q3:T3"/>
    <mergeCell ref="Q16:T16"/>
    <mergeCell ref="Q29:T29"/>
  </mergeCells>
  <pageMargins left="0.7" right="0.7" top="0.75" bottom="0.75" header="0.3" footer="0.3"/>
  <pageSetup paperSize="9" scale="5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  <pageSetUpPr fitToPage="1"/>
  </sheetPr>
  <dimension ref="B1:AB43"/>
  <sheetViews>
    <sheetView zoomScale="85" zoomScaleNormal="85" workbookViewId="0">
      <selection activeCell="F45" sqref="F45"/>
    </sheetView>
  </sheetViews>
  <sheetFormatPr defaultColWidth="9.140625" defaultRowHeight="14.25"/>
  <cols>
    <col min="1" max="5" width="3.140625" style="72" customWidth="1"/>
    <col min="6" max="6" width="39.42578125" style="72" customWidth="1"/>
    <col min="7" max="7" width="20.42578125" style="72" bestFit="1" customWidth="1"/>
    <col min="8" max="8" width="11.140625" style="72" customWidth="1"/>
    <col min="9" max="12" width="9.140625" style="72" customWidth="1"/>
    <col min="13" max="24" width="9.140625" style="72"/>
    <col min="25" max="28" width="9.140625" style="72" customWidth="1"/>
    <col min="29" max="16384" width="9.140625" style="72"/>
  </cols>
  <sheetData>
    <row r="1" spans="2:28" ht="22.5" customHeight="1" thickBot="1">
      <c r="B1" s="71" t="s">
        <v>80</v>
      </c>
    </row>
    <row r="2" spans="2:28" ht="30" customHeight="1">
      <c r="B2" s="85" t="str">
        <f>"Strednodobá predikcia "&amp;Súhrn!$H$3&amp;"- cenový vývoj [medziročný rast]"</f>
        <v>Strednodobá predikcia P4Q-2022 základný scenár - cenový vývoj [medziročný rast]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>
      <c r="B3" s="312" t="s">
        <v>27</v>
      </c>
      <c r="C3" s="313"/>
      <c r="D3" s="313"/>
      <c r="E3" s="313"/>
      <c r="F3" s="314"/>
      <c r="G3" s="315" t="s">
        <v>62</v>
      </c>
      <c r="H3" s="134" t="s">
        <v>32</v>
      </c>
      <c r="I3" s="301">
        <v>2022</v>
      </c>
      <c r="J3" s="301">
        <v>2023</v>
      </c>
      <c r="K3" s="301">
        <v>2024</v>
      </c>
      <c r="L3" s="316">
        <v>2025</v>
      </c>
      <c r="M3" s="297">
        <v>2022</v>
      </c>
      <c r="N3" s="298"/>
      <c r="O3" s="298"/>
      <c r="P3" s="300"/>
      <c r="Q3" s="297">
        <v>2023</v>
      </c>
      <c r="R3" s="298"/>
      <c r="S3" s="298"/>
      <c r="T3" s="300"/>
      <c r="U3" s="297">
        <v>2024</v>
      </c>
      <c r="V3" s="298"/>
      <c r="W3" s="298"/>
      <c r="X3" s="300"/>
      <c r="Y3" s="298">
        <v>2025</v>
      </c>
      <c r="Z3" s="298"/>
      <c r="AA3" s="298"/>
      <c r="AB3" s="299"/>
    </row>
    <row r="4" spans="2:28">
      <c r="B4" s="307"/>
      <c r="C4" s="308"/>
      <c r="D4" s="308"/>
      <c r="E4" s="308"/>
      <c r="F4" s="309"/>
      <c r="G4" s="311"/>
      <c r="H4" s="197">
        <v>2021</v>
      </c>
      <c r="I4" s="302"/>
      <c r="J4" s="302"/>
      <c r="K4" s="302"/>
      <c r="L4" s="317"/>
      <c r="M4" s="138" t="s">
        <v>3</v>
      </c>
      <c r="N4" s="136" t="s">
        <v>4</v>
      </c>
      <c r="O4" s="136" t="s">
        <v>5</v>
      </c>
      <c r="P4" s="266" t="s">
        <v>6</v>
      </c>
      <c r="Q4" s="138" t="s">
        <v>3</v>
      </c>
      <c r="R4" s="136" t="s">
        <v>4</v>
      </c>
      <c r="S4" s="136" t="s">
        <v>5</v>
      </c>
      <c r="T4" s="266" t="s">
        <v>6</v>
      </c>
      <c r="U4" s="138" t="s">
        <v>3</v>
      </c>
      <c r="V4" s="136" t="s">
        <v>4</v>
      </c>
      <c r="W4" s="136" t="s">
        <v>5</v>
      </c>
      <c r="X4" s="266" t="s">
        <v>6</v>
      </c>
      <c r="Y4" s="136" t="s">
        <v>3</v>
      </c>
      <c r="Z4" s="136" t="s">
        <v>4</v>
      </c>
      <c r="AA4" s="136" t="s">
        <v>5</v>
      </c>
      <c r="AB4" s="139" t="s">
        <v>6</v>
      </c>
    </row>
    <row r="5" spans="2:28" ht="4.3499999999999996" customHeight="1">
      <c r="B5" s="8"/>
      <c r="C5" s="9"/>
      <c r="D5" s="9"/>
      <c r="E5" s="9"/>
      <c r="F5" s="140"/>
      <c r="G5" s="141"/>
      <c r="H5" s="144"/>
      <c r="I5" s="96"/>
      <c r="J5" s="96"/>
      <c r="K5" s="233"/>
      <c r="L5" s="142"/>
      <c r="M5" s="179"/>
      <c r="N5" s="143"/>
      <c r="O5" s="143"/>
      <c r="P5" s="144"/>
      <c r="Q5" s="179"/>
      <c r="R5" s="143"/>
      <c r="S5" s="143"/>
      <c r="T5" s="144"/>
      <c r="U5" s="179"/>
      <c r="V5" s="143"/>
      <c r="W5" s="143"/>
      <c r="X5" s="144"/>
      <c r="Y5" s="143"/>
      <c r="Z5" s="143"/>
      <c r="AA5" s="143"/>
      <c r="AB5" s="145"/>
    </row>
    <row r="6" spans="2:28">
      <c r="B6" s="8"/>
      <c r="C6" s="101" t="s">
        <v>63</v>
      </c>
      <c r="D6" s="9"/>
      <c r="E6" s="9"/>
      <c r="F6" s="93"/>
      <c r="G6" s="55" t="s">
        <v>178</v>
      </c>
      <c r="H6" s="166">
        <v>2.8195849755303044</v>
      </c>
      <c r="I6" s="28">
        <v>12.164578606474464</v>
      </c>
      <c r="J6" s="28">
        <v>10.016049310213916</v>
      </c>
      <c r="K6" s="28">
        <v>8.6706934873506611</v>
      </c>
      <c r="L6" s="166">
        <v>3.6383760018855043</v>
      </c>
      <c r="M6" s="29">
        <v>8.5059712405556951</v>
      </c>
      <c r="N6" s="28">
        <v>11.75053452585297</v>
      </c>
      <c r="O6" s="28">
        <v>13.26042378673958</v>
      </c>
      <c r="P6" s="166">
        <v>15.003886254665616</v>
      </c>
      <c r="Q6" s="29">
        <v>14.240193013476272</v>
      </c>
      <c r="R6" s="28">
        <v>11.100008753825392</v>
      </c>
      <c r="S6" s="28">
        <v>8.9152825668753763</v>
      </c>
      <c r="T6" s="166">
        <v>6.2294033998868628</v>
      </c>
      <c r="U6" s="29">
        <v>9.072181375359861</v>
      </c>
      <c r="V6" s="28">
        <v>8.6964926613453315</v>
      </c>
      <c r="W6" s="28">
        <v>8.4834942295558591</v>
      </c>
      <c r="X6" s="166">
        <v>8.439903866045654</v>
      </c>
      <c r="Y6" s="28">
        <v>4.1864654308221247</v>
      </c>
      <c r="Z6" s="28">
        <v>3.7596312590164445</v>
      </c>
      <c r="AA6" s="28">
        <v>3.3921644535434865</v>
      </c>
      <c r="AB6" s="30">
        <v>3.2256999149283558</v>
      </c>
    </row>
    <row r="7" spans="2:28">
      <c r="B7" s="3"/>
      <c r="C7" s="81"/>
      <c r="D7" s="81" t="s">
        <v>45</v>
      </c>
      <c r="E7" s="81"/>
      <c r="F7" s="108"/>
      <c r="G7" s="55" t="s">
        <v>178</v>
      </c>
      <c r="H7" s="161">
        <v>5.0372841606318275E-2</v>
      </c>
      <c r="I7" s="160">
        <v>18.992205547907346</v>
      </c>
      <c r="J7" s="160">
        <v>11.75470557438851</v>
      </c>
      <c r="K7" s="160">
        <v>34.905703023873116</v>
      </c>
      <c r="L7" s="161">
        <v>8.7625448074449395</v>
      </c>
      <c r="M7" s="186">
        <v>17.037486515641874</v>
      </c>
      <c r="N7" s="160">
        <v>20.312759940109814</v>
      </c>
      <c r="O7" s="160">
        <v>19.563218390804593</v>
      </c>
      <c r="P7" s="161">
        <v>19.021512142158699</v>
      </c>
      <c r="Q7" s="186">
        <v>16.037557579842641</v>
      </c>
      <c r="R7" s="160">
        <v>11.319454053604659</v>
      </c>
      <c r="S7" s="160">
        <v>10.552443747049111</v>
      </c>
      <c r="T7" s="161">
        <v>9.33675635969837</v>
      </c>
      <c r="U7" s="186">
        <v>34.676840962243347</v>
      </c>
      <c r="V7" s="160">
        <v>34.849186670620924</v>
      </c>
      <c r="W7" s="160">
        <v>35.039980407012536</v>
      </c>
      <c r="X7" s="161">
        <v>35.056726512562051</v>
      </c>
      <c r="Y7" s="160">
        <v>8.8849883401863394</v>
      </c>
      <c r="Z7" s="160">
        <v>8.8623232333414563</v>
      </c>
      <c r="AA7" s="160">
        <v>8.7713883375282791</v>
      </c>
      <c r="AB7" s="167">
        <v>8.5323039489510535</v>
      </c>
    </row>
    <row r="8" spans="2:28">
      <c r="B8" s="3"/>
      <c r="C8" s="81"/>
      <c r="D8" s="81" t="s">
        <v>38</v>
      </c>
      <c r="E8" s="81"/>
      <c r="F8" s="108"/>
      <c r="G8" s="55" t="s">
        <v>178</v>
      </c>
      <c r="H8" s="161">
        <v>2.9370346511662575</v>
      </c>
      <c r="I8" s="160">
        <v>16.119503132640119</v>
      </c>
      <c r="J8" s="160">
        <v>12.954763730770779</v>
      </c>
      <c r="K8" s="160">
        <v>3.418373138369418</v>
      </c>
      <c r="L8" s="161">
        <v>2.2775691842879269</v>
      </c>
      <c r="M8" s="186">
        <v>9.2967747710117692</v>
      </c>
      <c r="N8" s="160">
        <v>13.614380608320673</v>
      </c>
      <c r="O8" s="160">
        <v>17.969042746375365</v>
      </c>
      <c r="P8" s="161">
        <v>23.29933443196424</v>
      </c>
      <c r="Q8" s="186">
        <v>21.637469954586706</v>
      </c>
      <c r="R8" s="160">
        <v>16.054625154981437</v>
      </c>
      <c r="S8" s="160">
        <v>10.682608743810931</v>
      </c>
      <c r="T8" s="161">
        <v>4.9123825968024164</v>
      </c>
      <c r="U8" s="186">
        <v>3.4631464450629323</v>
      </c>
      <c r="V8" s="160">
        <v>3.3692574601458887</v>
      </c>
      <c r="W8" s="160">
        <v>3.3346102385220604</v>
      </c>
      <c r="X8" s="161">
        <v>3.5074951694239047</v>
      </c>
      <c r="Y8" s="160">
        <v>3.1444614490107199</v>
      </c>
      <c r="Z8" s="160">
        <v>2.2463398094780302</v>
      </c>
      <c r="AA8" s="160">
        <v>1.8689169688576897</v>
      </c>
      <c r="AB8" s="167">
        <v>1.8627873705607527</v>
      </c>
    </row>
    <row r="9" spans="2:28">
      <c r="B9" s="3"/>
      <c r="C9" s="81"/>
      <c r="D9" s="81" t="s">
        <v>39</v>
      </c>
      <c r="E9" s="81"/>
      <c r="F9" s="108"/>
      <c r="G9" s="55" t="s">
        <v>178</v>
      </c>
      <c r="H9" s="161">
        <v>4.3493029300566803</v>
      </c>
      <c r="I9" s="160">
        <v>9.3309761393960571</v>
      </c>
      <c r="J9" s="160">
        <v>6.7358040188694446</v>
      </c>
      <c r="K9" s="160">
        <v>3.0667497739825791</v>
      </c>
      <c r="L9" s="161">
        <v>2.3328000314258901</v>
      </c>
      <c r="M9" s="186">
        <v>7.1226551226551322</v>
      </c>
      <c r="N9" s="160">
        <v>10.16150353468592</v>
      </c>
      <c r="O9" s="160">
        <v>10.30483857347933</v>
      </c>
      <c r="P9" s="161">
        <v>9.6892474246020583</v>
      </c>
      <c r="Q9" s="186">
        <v>9.5734446166681124</v>
      </c>
      <c r="R9" s="160">
        <v>7.1043008450486269</v>
      </c>
      <c r="S9" s="160">
        <v>5.8520425275264643</v>
      </c>
      <c r="T9" s="161">
        <v>4.6078384494403934</v>
      </c>
      <c r="U9" s="186">
        <v>3.3268820760274735</v>
      </c>
      <c r="V9" s="160">
        <v>3.120518826089409</v>
      </c>
      <c r="W9" s="160">
        <v>2.8690657838668727</v>
      </c>
      <c r="X9" s="161">
        <v>2.9567315991467495</v>
      </c>
      <c r="Y9" s="160">
        <v>2.6689986508155528</v>
      </c>
      <c r="Z9" s="160">
        <v>2.3988382446970604</v>
      </c>
      <c r="AA9" s="160">
        <v>2.1913509148740076</v>
      </c>
      <c r="AB9" s="167">
        <v>2.0791580444080182</v>
      </c>
    </row>
    <row r="10" spans="2:28">
      <c r="B10" s="3"/>
      <c r="C10" s="81"/>
      <c r="D10" s="81" t="s">
        <v>69</v>
      </c>
      <c r="E10" s="81"/>
      <c r="F10" s="108"/>
      <c r="G10" s="55" t="s">
        <v>178</v>
      </c>
      <c r="H10" s="161">
        <v>2.4081840132164274</v>
      </c>
      <c r="I10" s="160">
        <v>7.2997091342280811</v>
      </c>
      <c r="J10" s="160">
        <v>8.9896240737991064</v>
      </c>
      <c r="K10" s="160">
        <v>5.2744545286217175</v>
      </c>
      <c r="L10" s="161">
        <v>3.5952547340233139</v>
      </c>
      <c r="M10" s="186">
        <v>4.6112768964975572</v>
      </c>
      <c r="N10" s="160">
        <v>6.9038767923526194</v>
      </c>
      <c r="O10" s="160">
        <v>8.0205623683884397</v>
      </c>
      <c r="P10" s="161">
        <v>9.585806967828276</v>
      </c>
      <c r="Q10" s="186">
        <v>10.2001578730994</v>
      </c>
      <c r="R10" s="160">
        <v>9.5967099876899624</v>
      </c>
      <c r="S10" s="160">
        <v>8.9378476358483994</v>
      </c>
      <c r="T10" s="161">
        <v>7.3402026158338174</v>
      </c>
      <c r="U10" s="186">
        <v>6.2820691935300061</v>
      </c>
      <c r="V10" s="160">
        <v>5.376125178255748</v>
      </c>
      <c r="W10" s="160">
        <v>4.9143633695497186</v>
      </c>
      <c r="X10" s="161">
        <v>4.5717818671745789</v>
      </c>
      <c r="Y10" s="160">
        <v>4.3604958236274456</v>
      </c>
      <c r="Z10" s="160">
        <v>3.9323676312892815</v>
      </c>
      <c r="AA10" s="160">
        <v>3.2428523504260056</v>
      </c>
      <c r="AB10" s="167">
        <v>2.8733997408664465</v>
      </c>
    </row>
    <row r="11" spans="2:28" ht="4.3499999999999996" customHeight="1">
      <c r="B11" s="3"/>
      <c r="C11" s="81"/>
      <c r="E11" s="81"/>
      <c r="F11" s="108"/>
      <c r="G11" s="55"/>
      <c r="H11" s="161"/>
      <c r="I11" s="160"/>
      <c r="J11" s="160"/>
      <c r="K11" s="160"/>
      <c r="L11" s="161"/>
      <c r="M11" s="186"/>
      <c r="N11" s="160"/>
      <c r="O11" s="160"/>
      <c r="P11" s="161"/>
      <c r="Q11" s="186"/>
      <c r="R11" s="160"/>
      <c r="S11" s="160"/>
      <c r="T11" s="161"/>
      <c r="U11" s="186"/>
      <c r="V11" s="160"/>
      <c r="W11" s="160"/>
      <c r="X11" s="161"/>
      <c r="Y11" s="160"/>
      <c r="Z11" s="160"/>
      <c r="AA11" s="160"/>
      <c r="AB11" s="167"/>
    </row>
    <row r="12" spans="2:28">
      <c r="B12" s="3"/>
      <c r="C12" s="81"/>
      <c r="D12" s="81" t="s">
        <v>70</v>
      </c>
      <c r="E12" s="81"/>
      <c r="F12" s="108"/>
      <c r="G12" s="55" t="s">
        <v>178</v>
      </c>
      <c r="H12" s="161">
        <v>3.2752036563237823</v>
      </c>
      <c r="I12" s="160">
        <v>10.949648770947491</v>
      </c>
      <c r="J12" s="160">
        <v>9.7213044210885187</v>
      </c>
      <c r="K12" s="160">
        <v>3.9671977888976926</v>
      </c>
      <c r="L12" s="161">
        <v>2.7557225649988482</v>
      </c>
      <c r="M12" s="186">
        <v>6.9936775237467259</v>
      </c>
      <c r="N12" s="160">
        <v>10.229898678675113</v>
      </c>
      <c r="O12" s="160">
        <v>12.138931119167353</v>
      </c>
      <c r="P12" s="161">
        <v>14.282180748148548</v>
      </c>
      <c r="Q12" s="186">
        <v>13.942732836231357</v>
      </c>
      <c r="R12" s="160">
        <v>11.094294523713202</v>
      </c>
      <c r="S12" s="160">
        <v>8.6391110134061933</v>
      </c>
      <c r="T12" s="161">
        <v>5.6787607079700848</v>
      </c>
      <c r="U12" s="186">
        <v>4.4122897117928233</v>
      </c>
      <c r="V12" s="160">
        <v>4.004054540826246</v>
      </c>
      <c r="W12" s="160">
        <v>3.7518805950949741</v>
      </c>
      <c r="X12" s="161">
        <v>3.7128283353216744</v>
      </c>
      <c r="Y12" s="160">
        <v>3.4236574854441528</v>
      </c>
      <c r="Z12" s="160">
        <v>2.8814117772252104</v>
      </c>
      <c r="AA12" s="160">
        <v>2.4488841736676363</v>
      </c>
      <c r="AB12" s="167">
        <v>2.2837864126395289</v>
      </c>
    </row>
    <row r="13" spans="2:28">
      <c r="B13" s="3"/>
      <c r="C13" s="81"/>
      <c r="D13" s="81" t="s">
        <v>71</v>
      </c>
      <c r="E13" s="81"/>
      <c r="F13" s="108"/>
      <c r="G13" s="55" t="s">
        <v>178</v>
      </c>
      <c r="H13" s="161">
        <v>3.3457163823151745</v>
      </c>
      <c r="I13" s="160">
        <v>8.2605408825263851</v>
      </c>
      <c r="J13" s="160">
        <v>7.9275140028932043</v>
      </c>
      <c r="K13" s="160">
        <v>4.2431789488642409</v>
      </c>
      <c r="L13" s="161">
        <v>3.0048738790061407</v>
      </c>
      <c r="M13" s="186">
        <v>5.800847584983913</v>
      </c>
      <c r="N13" s="160">
        <v>8.4494825626607621</v>
      </c>
      <c r="O13" s="160">
        <v>9.0941249299885101</v>
      </c>
      <c r="P13" s="161">
        <v>9.6269744557443886</v>
      </c>
      <c r="Q13" s="186">
        <v>9.9042357885892756</v>
      </c>
      <c r="R13" s="160">
        <v>8.4161921688467487</v>
      </c>
      <c r="S13" s="160">
        <v>7.4813927832736056</v>
      </c>
      <c r="T13" s="161">
        <v>6.0597298418215075</v>
      </c>
      <c r="U13" s="186">
        <v>4.8979053588624311</v>
      </c>
      <c r="V13" s="160">
        <v>4.3223992059778595</v>
      </c>
      <c r="W13" s="160">
        <v>3.9593000039826194</v>
      </c>
      <c r="X13" s="161">
        <v>3.8164895588198107</v>
      </c>
      <c r="Y13" s="160">
        <v>3.5682599771841268</v>
      </c>
      <c r="Z13" s="160">
        <v>3.2145988335816611</v>
      </c>
      <c r="AA13" s="160">
        <v>2.7515615766274379</v>
      </c>
      <c r="AB13" s="167">
        <v>2.5019196225536149</v>
      </c>
    </row>
    <row r="14" spans="2:28">
      <c r="B14" s="3"/>
      <c r="C14" s="81"/>
      <c r="D14" s="81" t="s">
        <v>197</v>
      </c>
      <c r="E14" s="81"/>
      <c r="F14" s="108"/>
      <c r="G14" s="55" t="s">
        <v>178</v>
      </c>
      <c r="H14" s="161">
        <v>3.2385123677867114</v>
      </c>
      <c r="I14" s="160">
        <v>8.3092771765631142</v>
      </c>
      <c r="J14" s="160">
        <v>8.5232913377681854</v>
      </c>
      <c r="K14" s="160">
        <v>4.433944084240153</v>
      </c>
      <c r="L14" s="161">
        <v>3.0256220678041501</v>
      </c>
      <c r="M14" s="186">
        <v>5.4506335166148716</v>
      </c>
      <c r="N14" s="160">
        <v>8.2010582010582027</v>
      </c>
      <c r="O14" s="160">
        <v>9.1530696091090675</v>
      </c>
      <c r="P14" s="161">
        <v>10.348981214929196</v>
      </c>
      <c r="Q14" s="186">
        <v>10.646838754199678</v>
      </c>
      <c r="R14" s="160">
        <v>9.1089717218834068</v>
      </c>
      <c r="S14" s="160">
        <v>8.0720710451600581</v>
      </c>
      <c r="T14" s="161">
        <v>6.441102501656303</v>
      </c>
      <c r="U14" s="186">
        <v>5.1342428305068069</v>
      </c>
      <c r="V14" s="160">
        <v>4.487788051054892</v>
      </c>
      <c r="W14" s="160">
        <v>4.1221720658911778</v>
      </c>
      <c r="X14" s="161">
        <v>4.0167402951980904</v>
      </c>
      <c r="Y14" s="160">
        <v>3.7466594106466005</v>
      </c>
      <c r="Z14" s="160">
        <v>3.3303677777017526</v>
      </c>
      <c r="AA14" s="160">
        <v>2.7205261541799644</v>
      </c>
      <c r="AB14" s="167">
        <v>2.3281058921779163</v>
      </c>
    </row>
    <row r="15" spans="2:28" ht="4.3499999999999996" customHeight="1">
      <c r="B15" s="3"/>
      <c r="C15" s="81"/>
      <c r="D15" s="81"/>
      <c r="E15" s="81"/>
      <c r="F15" s="108"/>
      <c r="G15" s="55"/>
      <c r="H15" s="161"/>
      <c r="I15" s="160"/>
      <c r="J15" s="160"/>
      <c r="K15" s="160"/>
      <c r="L15" s="161"/>
      <c r="M15" s="186"/>
      <c r="N15" s="160"/>
      <c r="O15" s="160"/>
      <c r="P15" s="161"/>
      <c r="Q15" s="186"/>
      <c r="R15" s="160"/>
      <c r="S15" s="160"/>
      <c r="T15" s="161"/>
      <c r="U15" s="186"/>
      <c r="V15" s="160"/>
      <c r="W15" s="160"/>
      <c r="X15" s="161"/>
      <c r="Y15" s="160"/>
      <c r="Z15" s="160"/>
      <c r="AA15" s="160"/>
      <c r="AB15" s="167"/>
    </row>
    <row r="16" spans="2:28">
      <c r="B16" s="3"/>
      <c r="C16" s="81" t="s">
        <v>64</v>
      </c>
      <c r="D16" s="81"/>
      <c r="E16" s="81"/>
      <c r="F16" s="108"/>
      <c r="G16" s="55" t="s">
        <v>178</v>
      </c>
      <c r="H16" s="161">
        <v>3.1577443815123019</v>
      </c>
      <c r="I16" s="160">
        <v>12.816593755446618</v>
      </c>
      <c r="J16" s="160">
        <v>10.12451365564695</v>
      </c>
      <c r="K16" s="160">
        <v>7.9457718642479875</v>
      </c>
      <c r="L16" s="161">
        <v>3.7854800469666117</v>
      </c>
      <c r="M16" s="186">
        <v>9.2594856010707502</v>
      </c>
      <c r="N16" s="160">
        <v>12.528019118285499</v>
      </c>
      <c r="O16" s="160">
        <v>13.94301138119198</v>
      </c>
      <c r="P16" s="161">
        <v>15.381265607911459</v>
      </c>
      <c r="Q16" s="186">
        <v>14.370753873482371</v>
      </c>
      <c r="R16" s="160">
        <v>11.193942832420348</v>
      </c>
      <c r="S16" s="160">
        <v>8.9244464741935872</v>
      </c>
      <c r="T16" s="161">
        <v>6.4455571667140248</v>
      </c>
      <c r="U16" s="186">
        <v>8.3684751912753228</v>
      </c>
      <c r="V16" s="160">
        <v>7.9744158826844398</v>
      </c>
      <c r="W16" s="160">
        <v>7.7371344585334754</v>
      </c>
      <c r="X16" s="161">
        <v>7.7146076611758048</v>
      </c>
      <c r="Y16" s="160">
        <v>4.5421002905708008</v>
      </c>
      <c r="Z16" s="160">
        <v>3.9698450221051758</v>
      </c>
      <c r="AA16" s="160">
        <v>3.4685936654438763</v>
      </c>
      <c r="AB16" s="167">
        <v>3.17954730375682</v>
      </c>
    </row>
    <row r="17" spans="2:28" ht="4.3499999999999996" customHeight="1">
      <c r="B17" s="3"/>
      <c r="C17" s="81"/>
      <c r="D17" s="81"/>
      <c r="E17" s="81"/>
      <c r="F17" s="108"/>
      <c r="G17" s="55"/>
      <c r="H17" s="108"/>
      <c r="I17" s="81"/>
      <c r="J17" s="81"/>
      <c r="K17" s="81"/>
      <c r="L17" s="108"/>
      <c r="M17" s="185"/>
      <c r="N17" s="81"/>
      <c r="O17" s="81"/>
      <c r="P17" s="108"/>
      <c r="Q17" s="185"/>
      <c r="R17" s="81"/>
      <c r="S17" s="81"/>
      <c r="T17" s="108"/>
      <c r="U17" s="185"/>
      <c r="V17" s="81"/>
      <c r="W17" s="81"/>
      <c r="X17" s="108"/>
      <c r="Y17" s="81"/>
      <c r="Z17" s="81"/>
      <c r="AA17" s="81"/>
      <c r="AB17" s="4"/>
    </row>
    <row r="18" spans="2:28">
      <c r="B18" s="3"/>
      <c r="C18" s="81" t="s">
        <v>16</v>
      </c>
      <c r="D18" s="81"/>
      <c r="E18" s="81"/>
      <c r="F18" s="108"/>
      <c r="G18" s="55" t="s">
        <v>179</v>
      </c>
      <c r="H18" s="161">
        <v>2.3833136169670865</v>
      </c>
      <c r="I18" s="160">
        <v>7.5505221643882976</v>
      </c>
      <c r="J18" s="160">
        <v>9.4451078939300714</v>
      </c>
      <c r="K18" s="160">
        <v>4.6841496303150763</v>
      </c>
      <c r="L18" s="161">
        <v>2.4706254234044422</v>
      </c>
      <c r="M18" s="186">
        <v>6.2618656349144715</v>
      </c>
      <c r="N18" s="160">
        <v>7.2573841521812739</v>
      </c>
      <c r="O18" s="160">
        <v>7.4026949733421645</v>
      </c>
      <c r="P18" s="161">
        <v>9.2574874027790059</v>
      </c>
      <c r="Q18" s="186">
        <v>9.8214467354799382</v>
      </c>
      <c r="R18" s="160">
        <v>10.464418211930521</v>
      </c>
      <c r="S18" s="160">
        <v>9.8710858143052747</v>
      </c>
      <c r="T18" s="161">
        <v>7.6474187142092376</v>
      </c>
      <c r="U18" s="186">
        <v>6.4606483271032857</v>
      </c>
      <c r="V18" s="160">
        <v>4.5546246450134902</v>
      </c>
      <c r="W18" s="160">
        <v>4.221175011477186</v>
      </c>
      <c r="X18" s="161">
        <v>3.6404502018463631</v>
      </c>
      <c r="Y18" s="160">
        <v>2.9717847912363027</v>
      </c>
      <c r="Z18" s="160">
        <v>2.4673164787031965</v>
      </c>
      <c r="AA18" s="160">
        <v>2.2405160374253938</v>
      </c>
      <c r="AB18" s="167">
        <v>2.2146383785413377</v>
      </c>
    </row>
    <row r="19" spans="2:28">
      <c r="B19" s="3"/>
      <c r="C19" s="81"/>
      <c r="D19" s="81" t="s">
        <v>17</v>
      </c>
      <c r="E19" s="81"/>
      <c r="F19" s="108"/>
      <c r="G19" s="55" t="s">
        <v>179</v>
      </c>
      <c r="H19" s="161">
        <v>3.216490730978137</v>
      </c>
      <c r="I19" s="160">
        <v>15.083512967277727</v>
      </c>
      <c r="J19" s="160">
        <v>9.8568489399549719</v>
      </c>
      <c r="K19" s="160">
        <v>9.1361320256591227</v>
      </c>
      <c r="L19" s="161">
        <v>3.7129299599762362</v>
      </c>
      <c r="M19" s="186">
        <v>11.663720553352363</v>
      </c>
      <c r="N19" s="160">
        <v>13.601629084130479</v>
      </c>
      <c r="O19" s="160">
        <v>15.589162662830674</v>
      </c>
      <c r="P19" s="161">
        <v>19.454064022060763</v>
      </c>
      <c r="Q19" s="186">
        <v>12.126608348024632</v>
      </c>
      <c r="R19" s="160">
        <v>10.456403906400283</v>
      </c>
      <c r="S19" s="160">
        <v>9.3553946697105346</v>
      </c>
      <c r="T19" s="161">
        <v>7.7822175222432435</v>
      </c>
      <c r="U19" s="186">
        <v>10.393669446056848</v>
      </c>
      <c r="V19" s="160">
        <v>9.4032268867412512</v>
      </c>
      <c r="W19" s="160">
        <v>9.2011491219423931</v>
      </c>
      <c r="X19" s="161">
        <v>7.657206698500957</v>
      </c>
      <c r="Y19" s="160">
        <v>5.460847705266886</v>
      </c>
      <c r="Z19" s="160">
        <v>3.9351073236118879</v>
      </c>
      <c r="AA19" s="160">
        <v>2.9690006772508326</v>
      </c>
      <c r="AB19" s="167">
        <v>2.5661824596752609</v>
      </c>
    </row>
    <row r="20" spans="2:28">
      <c r="B20" s="3"/>
      <c r="C20" s="81"/>
      <c r="D20" s="81" t="s">
        <v>19</v>
      </c>
      <c r="E20" s="81"/>
      <c r="F20" s="108"/>
      <c r="G20" s="55" t="s">
        <v>179</v>
      </c>
      <c r="H20" s="161">
        <v>3.8851390484931869</v>
      </c>
      <c r="I20" s="160">
        <v>8.8058136948119738</v>
      </c>
      <c r="J20" s="160">
        <v>9.4515064220217653</v>
      </c>
      <c r="K20" s="160">
        <v>5.2253038652459765</v>
      </c>
      <c r="L20" s="161">
        <v>2.8074308141573283</v>
      </c>
      <c r="M20" s="186">
        <v>10.273403086191422</v>
      </c>
      <c r="N20" s="160">
        <v>8.684437931352079</v>
      </c>
      <c r="O20" s="160">
        <v>10.172089236696749</v>
      </c>
      <c r="P20" s="161">
        <v>6.3109416522033825</v>
      </c>
      <c r="Q20" s="186">
        <v>11.957940983388582</v>
      </c>
      <c r="R20" s="160">
        <v>10.910506195180986</v>
      </c>
      <c r="S20" s="160">
        <v>8.3143086486390843</v>
      </c>
      <c r="T20" s="161">
        <v>6.8649060314914578</v>
      </c>
      <c r="U20" s="186">
        <v>5.3707511450022452</v>
      </c>
      <c r="V20" s="160">
        <v>5.2646464583156387</v>
      </c>
      <c r="W20" s="160">
        <v>5.3949195849243523</v>
      </c>
      <c r="X20" s="161">
        <v>4.9344875123347407</v>
      </c>
      <c r="Y20" s="160">
        <v>4.0443665123951007</v>
      </c>
      <c r="Z20" s="160">
        <v>3.0997139800127371</v>
      </c>
      <c r="AA20" s="160">
        <v>2.3169598437153098</v>
      </c>
      <c r="AB20" s="167">
        <v>1.7675756613818834</v>
      </c>
    </row>
    <row r="21" spans="2:28">
      <c r="B21" s="3"/>
      <c r="C21" s="81"/>
      <c r="D21" s="81" t="s">
        <v>18</v>
      </c>
      <c r="E21" s="81"/>
      <c r="F21" s="108"/>
      <c r="G21" s="55" t="s">
        <v>179</v>
      </c>
      <c r="H21" s="161">
        <v>2.1884666112511866</v>
      </c>
      <c r="I21" s="160">
        <v>9.8758401903529318</v>
      </c>
      <c r="J21" s="160">
        <v>7.8599581336901423</v>
      </c>
      <c r="K21" s="160">
        <v>4.5503046581440572</v>
      </c>
      <c r="L21" s="161">
        <v>2.3471745365532257</v>
      </c>
      <c r="M21" s="186">
        <v>8.6891563924507977</v>
      </c>
      <c r="N21" s="160">
        <v>10.274394141383539</v>
      </c>
      <c r="O21" s="160">
        <v>10.538128951467598</v>
      </c>
      <c r="P21" s="161">
        <v>9.9098132166629114</v>
      </c>
      <c r="Q21" s="186">
        <v>8.1310352735926443</v>
      </c>
      <c r="R21" s="160">
        <v>8.5681834908903625</v>
      </c>
      <c r="S21" s="160">
        <v>7.9082122089066758</v>
      </c>
      <c r="T21" s="161">
        <v>7.1202828426311697</v>
      </c>
      <c r="U21" s="186">
        <v>5.8029409258757596</v>
      </c>
      <c r="V21" s="160">
        <v>4.5203342561366924</v>
      </c>
      <c r="W21" s="160">
        <v>4.2232439217083453</v>
      </c>
      <c r="X21" s="161">
        <v>3.7035497957007379</v>
      </c>
      <c r="Y21" s="160">
        <v>2.9475671998332302</v>
      </c>
      <c r="Z21" s="160">
        <v>2.3965120480542197</v>
      </c>
      <c r="AA21" s="160">
        <v>2.0956484194976923</v>
      </c>
      <c r="AB21" s="167">
        <v>2.0163547422240384</v>
      </c>
    </row>
    <row r="22" spans="2:28">
      <c r="B22" s="3"/>
      <c r="C22" s="81"/>
      <c r="D22" s="81" t="s">
        <v>20</v>
      </c>
      <c r="E22" s="81"/>
      <c r="F22" s="108"/>
      <c r="G22" s="55" t="s">
        <v>179</v>
      </c>
      <c r="H22" s="161">
        <v>5.1148184975480291</v>
      </c>
      <c r="I22" s="160">
        <v>15.685337802759008</v>
      </c>
      <c r="J22" s="160">
        <v>4.0401840770941391</v>
      </c>
      <c r="K22" s="160">
        <v>3.0108955735046692</v>
      </c>
      <c r="L22" s="161">
        <v>2.1408885608328063</v>
      </c>
      <c r="M22" s="186">
        <v>18.202475742845792</v>
      </c>
      <c r="N22" s="160">
        <v>18.257813048185653</v>
      </c>
      <c r="O22" s="160">
        <v>14.919760398333153</v>
      </c>
      <c r="P22" s="161">
        <v>11.362604659395174</v>
      </c>
      <c r="Q22" s="186">
        <v>5.5135490024765659</v>
      </c>
      <c r="R22" s="160">
        <v>3.2728227476781342</v>
      </c>
      <c r="S22" s="160">
        <v>3.3492849291966564</v>
      </c>
      <c r="T22" s="161">
        <v>4.024949513034997</v>
      </c>
      <c r="U22" s="186">
        <v>3.8937146867466197</v>
      </c>
      <c r="V22" s="160">
        <v>3.0277742496577389</v>
      </c>
      <c r="W22" s="160">
        <v>2.7132189976457823</v>
      </c>
      <c r="X22" s="161">
        <v>2.5057282522324726</v>
      </c>
      <c r="Y22" s="160">
        <v>2.3054860331696005</v>
      </c>
      <c r="Z22" s="160">
        <v>2.2041013297073135</v>
      </c>
      <c r="AA22" s="160">
        <v>2.0644248650186796</v>
      </c>
      <c r="AB22" s="167">
        <v>2.0073401476089003</v>
      </c>
    </row>
    <row r="23" spans="2:28">
      <c r="B23" s="3"/>
      <c r="C23" s="81"/>
      <c r="D23" s="81" t="s">
        <v>21</v>
      </c>
      <c r="E23" s="81"/>
      <c r="F23" s="108"/>
      <c r="G23" s="55" t="s">
        <v>179</v>
      </c>
      <c r="H23" s="161">
        <v>6.7682724149955504</v>
      </c>
      <c r="I23" s="160">
        <v>20.298145907883637</v>
      </c>
      <c r="J23" s="160">
        <v>3.3195779255634932</v>
      </c>
      <c r="K23" s="160">
        <v>2.1948815074318162</v>
      </c>
      <c r="L23" s="161">
        <v>1.7628879609489871</v>
      </c>
      <c r="M23" s="186">
        <v>23.724872727558903</v>
      </c>
      <c r="N23" s="160">
        <v>23.523595659176834</v>
      </c>
      <c r="O23" s="160">
        <v>19.525239426081313</v>
      </c>
      <c r="P23" s="161">
        <v>14.851993498018643</v>
      </c>
      <c r="Q23" s="186">
        <v>5.2221915650693518</v>
      </c>
      <c r="R23" s="160">
        <v>2.410789522232065</v>
      </c>
      <c r="S23" s="160">
        <v>2.5305667163373329</v>
      </c>
      <c r="T23" s="161">
        <v>3.1678707338306538</v>
      </c>
      <c r="U23" s="186">
        <v>2.5814836205836116</v>
      </c>
      <c r="V23" s="160">
        <v>2.3095116488809992</v>
      </c>
      <c r="W23" s="160">
        <v>2.0295693608894965</v>
      </c>
      <c r="X23" s="161">
        <v>1.8942852611458818</v>
      </c>
      <c r="Y23" s="160">
        <v>1.814133708707331</v>
      </c>
      <c r="Z23" s="160">
        <v>1.841215849144902</v>
      </c>
      <c r="AA23" s="160">
        <v>1.7432298037641374</v>
      </c>
      <c r="AB23" s="167">
        <v>1.6659312728250342</v>
      </c>
    </row>
    <row r="24" spans="2:28" ht="16.5">
      <c r="B24" s="3"/>
      <c r="C24" s="81"/>
      <c r="D24" s="81" t="s">
        <v>136</v>
      </c>
      <c r="E24" s="81"/>
      <c r="F24" s="108"/>
      <c r="G24" s="55" t="s">
        <v>179</v>
      </c>
      <c r="H24" s="161">
        <v>-1.5486378865631139</v>
      </c>
      <c r="I24" s="160">
        <v>-3.8344798004258678</v>
      </c>
      <c r="J24" s="160">
        <v>0.69745363463427168</v>
      </c>
      <c r="K24" s="160">
        <v>0.79848819631295953</v>
      </c>
      <c r="L24" s="161">
        <v>0.37145231179844984</v>
      </c>
      <c r="M24" s="186">
        <v>-4.4634493153801031</v>
      </c>
      <c r="N24" s="160">
        <v>-4.2629771120979996</v>
      </c>
      <c r="O24" s="160">
        <v>-3.8531435283979079</v>
      </c>
      <c r="P24" s="161">
        <v>-3.0381613173163373</v>
      </c>
      <c r="Q24" s="186">
        <v>0.27689732847566972</v>
      </c>
      <c r="R24" s="160">
        <v>0.8417406305210875</v>
      </c>
      <c r="S24" s="160">
        <v>0.79851135039992016</v>
      </c>
      <c r="T24" s="161">
        <v>0.83076133403545782</v>
      </c>
      <c r="U24" s="186">
        <v>1.279208508054495</v>
      </c>
      <c r="V24" s="160">
        <v>0.70204870417305187</v>
      </c>
      <c r="W24" s="160">
        <v>0.67005049716337339</v>
      </c>
      <c r="X24" s="161">
        <v>0.60007584283998483</v>
      </c>
      <c r="Y24" s="160">
        <v>0.48259736302233591</v>
      </c>
      <c r="Z24" s="160">
        <v>0.35632477237894022</v>
      </c>
      <c r="AA24" s="160">
        <v>0.3156918272341187</v>
      </c>
      <c r="AB24" s="167">
        <v>0.33581443705823233</v>
      </c>
    </row>
    <row r="25" spans="2:28" ht="4.3499999999999996" customHeight="1">
      <c r="B25" s="3"/>
      <c r="C25" s="81"/>
      <c r="D25" s="81"/>
      <c r="E25" s="81"/>
      <c r="F25" s="108"/>
      <c r="G25" s="55"/>
      <c r="H25" s="108"/>
      <c r="I25" s="81"/>
      <c r="J25" s="81"/>
      <c r="K25" s="81"/>
      <c r="L25" s="108"/>
      <c r="M25" s="185"/>
      <c r="N25" s="81"/>
      <c r="O25" s="81"/>
      <c r="P25" s="108"/>
      <c r="Q25" s="185"/>
      <c r="R25" s="81"/>
      <c r="S25" s="81"/>
      <c r="T25" s="108"/>
      <c r="U25" s="185"/>
      <c r="V25" s="81"/>
      <c r="W25" s="81"/>
      <c r="X25" s="108"/>
      <c r="Y25" s="81"/>
      <c r="Z25" s="81"/>
      <c r="AA25" s="81"/>
      <c r="AB25" s="4"/>
    </row>
    <row r="26" spans="2:28" ht="17.25" thickBot="1">
      <c r="B26" s="77"/>
      <c r="C26" s="110" t="s">
        <v>137</v>
      </c>
      <c r="D26" s="110"/>
      <c r="E26" s="110"/>
      <c r="F26" s="111"/>
      <c r="G26" s="112" t="s">
        <v>180</v>
      </c>
      <c r="H26" s="174">
        <v>2.7610395947140489</v>
      </c>
      <c r="I26" s="173">
        <v>8.0325759109570924</v>
      </c>
      <c r="J26" s="173">
        <v>9.0366572461132932</v>
      </c>
      <c r="K26" s="173">
        <v>7.3055608660878306</v>
      </c>
      <c r="L26" s="174">
        <v>3.4096483688350361</v>
      </c>
      <c r="M26" s="192">
        <v>5.1467524049420916</v>
      </c>
      <c r="N26" s="173">
        <v>6.7335302538898105</v>
      </c>
      <c r="O26" s="173">
        <v>9.5332617697235804</v>
      </c>
      <c r="P26" s="174">
        <v>10.593545601569531</v>
      </c>
      <c r="Q26" s="192">
        <v>10.778416941021419</v>
      </c>
      <c r="R26" s="173">
        <v>11.316962206426467</v>
      </c>
      <c r="S26" s="173">
        <v>8.1842536421373353</v>
      </c>
      <c r="T26" s="174">
        <v>6.1110976286426535</v>
      </c>
      <c r="U26" s="192">
        <v>6.8959700814375822</v>
      </c>
      <c r="V26" s="173">
        <v>7.4234521286020083</v>
      </c>
      <c r="W26" s="173">
        <v>7.8332794563125532</v>
      </c>
      <c r="X26" s="174">
        <v>7.1046117790306766</v>
      </c>
      <c r="Y26" s="173">
        <v>5.2759428893464957</v>
      </c>
      <c r="Z26" s="173">
        <v>3.6133896736511275</v>
      </c>
      <c r="AA26" s="173">
        <v>2.6661481592223311</v>
      </c>
      <c r="AB26" s="193">
        <v>2.1839168023512201</v>
      </c>
    </row>
    <row r="27" spans="2:28" ht="4.3499999999999996" customHeight="1"/>
    <row r="28" spans="2:28">
      <c r="B28" s="72" t="s">
        <v>140</v>
      </c>
    </row>
    <row r="29" spans="2:28">
      <c r="B29" s="72" t="s">
        <v>151</v>
      </c>
      <c r="F29" s="116"/>
    </row>
    <row r="30" spans="2:28">
      <c r="B30" s="72" t="s">
        <v>138</v>
      </c>
      <c r="F30" s="116"/>
    </row>
    <row r="31" spans="2:28">
      <c r="G31" s="116"/>
    </row>
    <row r="32" spans="2:28" ht="15" thickBot="1">
      <c r="F32" s="198" t="s">
        <v>68</v>
      </c>
    </row>
    <row r="33" spans="6:24">
      <c r="F33" s="199"/>
      <c r="G33" s="200"/>
      <c r="H33" s="201">
        <v>44774</v>
      </c>
      <c r="I33" s="201">
        <v>44805</v>
      </c>
      <c r="J33" s="201">
        <v>44835</v>
      </c>
      <c r="K33" s="201">
        <v>44866</v>
      </c>
      <c r="L33" s="201">
        <v>44896</v>
      </c>
      <c r="M33" s="201">
        <v>44927</v>
      </c>
      <c r="N33" s="201">
        <v>44958</v>
      </c>
      <c r="O33" s="201">
        <v>44986</v>
      </c>
      <c r="P33" s="201">
        <v>45017</v>
      </c>
      <c r="Q33" s="201">
        <v>45047</v>
      </c>
      <c r="R33" s="201">
        <v>45078</v>
      </c>
      <c r="S33" s="201">
        <v>45108</v>
      </c>
      <c r="T33" s="201">
        <v>45139</v>
      </c>
      <c r="U33" s="201">
        <v>45170</v>
      </c>
      <c r="V33" s="201">
        <v>45200</v>
      </c>
      <c r="W33" s="201">
        <v>45231</v>
      </c>
      <c r="X33" s="202">
        <v>45261</v>
      </c>
    </row>
    <row r="34" spans="6:24" ht="15" thickBot="1">
      <c r="F34" s="203" t="s">
        <v>63</v>
      </c>
      <c r="G34" s="204" t="s">
        <v>181</v>
      </c>
      <c r="H34" s="173">
        <v>13.378583549164972</v>
      </c>
      <c r="I34" s="173">
        <v>13.579152632511978</v>
      </c>
      <c r="J34" s="173">
        <v>14.470899470899454</v>
      </c>
      <c r="K34" s="173">
        <v>15.136890136890145</v>
      </c>
      <c r="L34" s="173">
        <v>15.400588653796405</v>
      </c>
      <c r="M34" s="173">
        <v>14.938555467866195</v>
      </c>
      <c r="N34" s="173">
        <v>14.551646830881751</v>
      </c>
      <c r="O34" s="173">
        <v>13.253474794595107</v>
      </c>
      <c r="P34" s="173">
        <v>12.227874611943633</v>
      </c>
      <c r="Q34" s="173">
        <v>11.028604768904614</v>
      </c>
      <c r="R34" s="173">
        <v>10.071128750398955</v>
      </c>
      <c r="S34" s="173">
        <v>9.5057817626233287</v>
      </c>
      <c r="T34" s="173">
        <v>8.9133198191223357</v>
      </c>
      <c r="U34" s="173">
        <v>8.3364973489816236</v>
      </c>
      <c r="V34" s="173">
        <v>7.0854654236807164</v>
      </c>
      <c r="W34" s="173">
        <v>6.0562883690756308</v>
      </c>
      <c r="X34" s="193">
        <v>5.5582492119738589</v>
      </c>
    </row>
    <row r="35" spans="6:24">
      <c r="F35" s="72" t="s">
        <v>140</v>
      </c>
      <c r="G35" s="205"/>
      <c r="H35" s="206"/>
    </row>
    <row r="36" spans="6:24">
      <c r="G36" s="205"/>
      <c r="H36" s="206"/>
    </row>
    <row r="37" spans="6:24">
      <c r="G37" s="205"/>
      <c r="H37" s="206"/>
    </row>
    <row r="38" spans="6:24">
      <c r="G38" s="205"/>
      <c r="H38" s="206"/>
    </row>
    <row r="39" spans="6:24">
      <c r="G39" s="205"/>
      <c r="H39" s="206"/>
    </row>
    <row r="40" spans="6:24">
      <c r="G40" s="205"/>
      <c r="H40" s="206"/>
    </row>
    <row r="41" spans="6:24">
      <c r="G41" s="205"/>
      <c r="H41" s="206"/>
    </row>
    <row r="42" spans="6:24">
      <c r="G42" s="205"/>
      <c r="H42" s="206"/>
    </row>
    <row r="43" spans="6:24">
      <c r="G43" s="205"/>
      <c r="H43" s="206"/>
    </row>
  </sheetData>
  <mergeCells count="10">
    <mergeCell ref="Y3:AB3"/>
    <mergeCell ref="Q3:T3"/>
    <mergeCell ref="U3:X3"/>
    <mergeCell ref="B3:F4"/>
    <mergeCell ref="G3:G4"/>
    <mergeCell ref="L3:L4"/>
    <mergeCell ref="I3:I4"/>
    <mergeCell ref="M3:P3"/>
    <mergeCell ref="J3:J4"/>
    <mergeCell ref="K3:K4"/>
  </mergeCells>
  <pageMargins left="0.7" right="0.7" top="0.75" bottom="0.75" header="0.3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1"/>
    <pageSetUpPr fitToPage="1"/>
  </sheetPr>
  <dimension ref="A1:DN69"/>
  <sheetViews>
    <sheetView showGridLines="0" topLeftCell="A19" zoomScale="85" zoomScaleNormal="85" workbookViewId="0">
      <selection activeCell="AD46" sqref="AD46"/>
    </sheetView>
  </sheetViews>
  <sheetFormatPr defaultColWidth="9.140625" defaultRowHeight="14.25"/>
  <cols>
    <col min="1" max="5" width="3.140625" style="72" customWidth="1"/>
    <col min="6" max="6" width="35.85546875" style="72" customWidth="1"/>
    <col min="7" max="7" width="21.42578125" style="72" customWidth="1"/>
    <col min="8" max="8" width="10.5703125" style="72" customWidth="1"/>
    <col min="9" max="12" width="9.140625" style="72" customWidth="1"/>
    <col min="13" max="19" width="9.140625" style="72"/>
    <col min="20" max="24" width="9.140625" style="72" customWidth="1"/>
    <col min="25" max="28" width="9.140625" style="72"/>
    <col min="29" max="32" width="9.140625" style="72" customWidth="1"/>
    <col min="33" max="16384" width="9.140625" style="72"/>
  </cols>
  <sheetData>
    <row r="1" spans="2:28" ht="22.5" customHeight="1" thickBot="1">
      <c r="B1" s="71" t="s">
        <v>82</v>
      </c>
    </row>
    <row r="2" spans="2:28" ht="30" customHeight="1">
      <c r="B2" s="85" t="str">
        <f>"Strednodobá predikcia "&amp;Súhrn!$H$3&amp;"- trh práce [objem]"</f>
        <v>Strednodobá predikcia P4Q-2022 základný scenár - trh práce [objem]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>
      <c r="B3" s="312" t="s">
        <v>27</v>
      </c>
      <c r="C3" s="313"/>
      <c r="D3" s="313"/>
      <c r="E3" s="313"/>
      <c r="F3" s="314"/>
      <c r="G3" s="315" t="s">
        <v>62</v>
      </c>
      <c r="H3" s="134" t="s">
        <v>32</v>
      </c>
      <c r="I3" s="301">
        <v>2022</v>
      </c>
      <c r="J3" s="301">
        <v>2023</v>
      </c>
      <c r="K3" s="301">
        <v>2024</v>
      </c>
      <c r="L3" s="316">
        <v>2025</v>
      </c>
      <c r="M3" s="297">
        <v>2022</v>
      </c>
      <c r="N3" s="298"/>
      <c r="O3" s="298"/>
      <c r="P3" s="300"/>
      <c r="Q3" s="297">
        <v>2023</v>
      </c>
      <c r="R3" s="298"/>
      <c r="S3" s="298"/>
      <c r="T3" s="300"/>
      <c r="U3" s="297">
        <v>2024</v>
      </c>
      <c r="V3" s="298"/>
      <c r="W3" s="298"/>
      <c r="X3" s="300"/>
      <c r="Y3" s="298">
        <v>2025</v>
      </c>
      <c r="Z3" s="298"/>
      <c r="AA3" s="298"/>
      <c r="AB3" s="299"/>
    </row>
    <row r="4" spans="2:28">
      <c r="B4" s="307"/>
      <c r="C4" s="308"/>
      <c r="D4" s="308"/>
      <c r="E4" s="308"/>
      <c r="F4" s="309"/>
      <c r="G4" s="311"/>
      <c r="H4" s="197">
        <v>2021</v>
      </c>
      <c r="I4" s="302"/>
      <c r="J4" s="302"/>
      <c r="K4" s="302"/>
      <c r="L4" s="317"/>
      <c r="M4" s="138" t="s">
        <v>3</v>
      </c>
      <c r="N4" s="136" t="s">
        <v>4</v>
      </c>
      <c r="O4" s="136" t="s">
        <v>5</v>
      </c>
      <c r="P4" s="266" t="s">
        <v>6</v>
      </c>
      <c r="Q4" s="138" t="s">
        <v>3</v>
      </c>
      <c r="R4" s="136" t="s">
        <v>4</v>
      </c>
      <c r="S4" s="136" t="s">
        <v>5</v>
      </c>
      <c r="T4" s="266" t="s">
        <v>6</v>
      </c>
      <c r="U4" s="138" t="s">
        <v>3</v>
      </c>
      <c r="V4" s="136" t="s">
        <v>4</v>
      </c>
      <c r="W4" s="136" t="s">
        <v>5</v>
      </c>
      <c r="X4" s="266" t="s">
        <v>6</v>
      </c>
      <c r="Y4" s="136" t="s">
        <v>3</v>
      </c>
      <c r="Z4" s="136" t="s">
        <v>4</v>
      </c>
      <c r="AA4" s="136" t="s">
        <v>5</v>
      </c>
      <c r="AB4" s="139" t="s">
        <v>6</v>
      </c>
    </row>
    <row r="5" spans="2:28" ht="4.3499999999999996" customHeight="1">
      <c r="B5" s="8"/>
      <c r="C5" s="9"/>
      <c r="D5" s="9"/>
      <c r="E5" s="9"/>
      <c r="F5" s="140"/>
      <c r="G5" s="141"/>
      <c r="H5" s="95"/>
      <c r="I5" s="96"/>
      <c r="J5" s="96"/>
      <c r="K5" s="233"/>
      <c r="L5" s="142"/>
      <c r="M5" s="179"/>
      <c r="N5" s="143"/>
      <c r="O5" s="143"/>
      <c r="P5" s="144"/>
      <c r="Q5" s="143"/>
      <c r="R5" s="143"/>
      <c r="S5" s="143"/>
      <c r="T5" s="143"/>
      <c r="U5" s="179"/>
      <c r="V5" s="143"/>
      <c r="W5" s="143"/>
      <c r="X5" s="144"/>
      <c r="Y5" s="143"/>
      <c r="Z5" s="143"/>
      <c r="AA5" s="143"/>
      <c r="AB5" s="145"/>
    </row>
    <row r="6" spans="2:28">
      <c r="B6" s="8" t="s">
        <v>23</v>
      </c>
      <c r="C6" s="9"/>
      <c r="D6" s="9"/>
      <c r="E6" s="9"/>
      <c r="F6" s="93"/>
      <c r="G6" s="94"/>
      <c r="H6" s="95"/>
      <c r="I6" s="96"/>
      <c r="J6" s="96"/>
      <c r="K6" s="233"/>
      <c r="L6" s="142"/>
      <c r="M6" s="179"/>
      <c r="N6" s="143"/>
      <c r="O6" s="143"/>
      <c r="P6" s="144"/>
      <c r="Q6" s="143"/>
      <c r="R6" s="143"/>
      <c r="S6" s="143"/>
      <c r="T6" s="143"/>
      <c r="U6" s="179"/>
      <c r="V6" s="143"/>
      <c r="W6" s="143"/>
      <c r="X6" s="144"/>
      <c r="Y6" s="143"/>
      <c r="Z6" s="143"/>
      <c r="AA6" s="143"/>
      <c r="AB6" s="145"/>
    </row>
    <row r="7" spans="2:28">
      <c r="B7" s="8"/>
      <c r="C7" s="101" t="s">
        <v>10</v>
      </c>
      <c r="D7" s="9"/>
      <c r="E7" s="9"/>
      <c r="F7" s="93"/>
      <c r="G7" s="55" t="s">
        <v>166</v>
      </c>
      <c r="H7" s="121">
        <v>2385.1180000000004</v>
      </c>
      <c r="I7" s="122">
        <v>2422.0671090353253</v>
      </c>
      <c r="J7" s="122">
        <v>2424.0823422004164</v>
      </c>
      <c r="K7" s="122">
        <v>2431.3991162657526</v>
      </c>
      <c r="L7" s="168">
        <v>2433.2711442654645</v>
      </c>
      <c r="M7" s="181">
        <v>2411.9059860647935</v>
      </c>
      <c r="N7" s="130">
        <v>2424.9289262846464</v>
      </c>
      <c r="O7" s="130">
        <v>2427.5819805677352</v>
      </c>
      <c r="P7" s="180">
        <v>2423.8515432241256</v>
      </c>
      <c r="Q7" s="130">
        <v>2425.4167250477253</v>
      </c>
      <c r="R7" s="130">
        <v>2421.0120453600866</v>
      </c>
      <c r="S7" s="130">
        <v>2423.071382079851</v>
      </c>
      <c r="T7" s="130">
        <v>2426.8292163140027</v>
      </c>
      <c r="U7" s="181">
        <v>2431.1476402836856</v>
      </c>
      <c r="V7" s="130">
        <v>2431.3914764582796</v>
      </c>
      <c r="W7" s="130">
        <v>2431.4104659381915</v>
      </c>
      <c r="X7" s="180">
        <v>2431.6468823828518</v>
      </c>
      <c r="Y7" s="130">
        <v>2432.9264590576813</v>
      </c>
      <c r="Z7" s="130">
        <v>2433.6299876091043</v>
      </c>
      <c r="AA7" s="130">
        <v>2433.5069870149432</v>
      </c>
      <c r="AB7" s="131">
        <v>2433.0211433801287</v>
      </c>
    </row>
    <row r="8" spans="2:28" ht="4.3499999999999996" customHeight="1">
      <c r="B8" s="3"/>
      <c r="C8" s="81"/>
      <c r="D8" s="107"/>
      <c r="E8" s="81"/>
      <c r="F8" s="108"/>
      <c r="G8" s="55"/>
      <c r="H8" s="129"/>
      <c r="I8" s="130"/>
      <c r="J8" s="130"/>
      <c r="K8" s="130"/>
      <c r="L8" s="180"/>
      <c r="M8" s="181"/>
      <c r="N8" s="130"/>
      <c r="O8" s="130"/>
      <c r="P8" s="180"/>
      <c r="Q8" s="130"/>
      <c r="R8" s="130"/>
      <c r="S8" s="130"/>
      <c r="T8" s="130"/>
      <c r="U8" s="181"/>
      <c r="V8" s="130"/>
      <c r="W8" s="130"/>
      <c r="X8" s="180"/>
      <c r="Y8" s="130"/>
      <c r="Z8" s="130"/>
      <c r="AA8" s="130"/>
      <c r="AB8" s="131"/>
    </row>
    <row r="9" spans="2:28">
      <c r="B9" s="3"/>
      <c r="C9" s="81"/>
      <c r="D9" s="107" t="s">
        <v>40</v>
      </c>
      <c r="E9" s="81"/>
      <c r="F9" s="108"/>
      <c r="G9" s="55" t="s">
        <v>166</v>
      </c>
      <c r="H9" s="129">
        <v>2054.3285000000001</v>
      </c>
      <c r="I9" s="130">
        <v>2083.9184024221317</v>
      </c>
      <c r="J9" s="130">
        <v>2086.9551538766586</v>
      </c>
      <c r="K9" s="130">
        <v>2093.2543538170139</v>
      </c>
      <c r="L9" s="180">
        <v>2094.8660311161657</v>
      </c>
      <c r="M9" s="183"/>
      <c r="N9" s="155"/>
      <c r="O9" s="155"/>
      <c r="P9" s="182"/>
      <c r="Q9" s="155"/>
      <c r="R9" s="155"/>
      <c r="S9" s="155"/>
      <c r="T9" s="155"/>
      <c r="U9" s="183"/>
      <c r="V9" s="155"/>
      <c r="W9" s="155"/>
      <c r="X9" s="182"/>
      <c r="Y9" s="155"/>
      <c r="Z9" s="155"/>
      <c r="AA9" s="155"/>
      <c r="AB9" s="184"/>
    </row>
    <row r="10" spans="2:28">
      <c r="B10" s="3"/>
      <c r="C10" s="81"/>
      <c r="D10" s="107" t="s">
        <v>41</v>
      </c>
      <c r="E10" s="81"/>
      <c r="F10" s="108"/>
      <c r="G10" s="55" t="s">
        <v>166</v>
      </c>
      <c r="H10" s="129">
        <v>330.7895000000002</v>
      </c>
      <c r="I10" s="130">
        <v>338.1487066131931</v>
      </c>
      <c r="J10" s="130">
        <v>337.12718832375765</v>
      </c>
      <c r="K10" s="130">
        <v>338.14476244873856</v>
      </c>
      <c r="L10" s="180">
        <v>338.40511314929842</v>
      </c>
      <c r="M10" s="183"/>
      <c r="N10" s="155"/>
      <c r="O10" s="155"/>
      <c r="P10" s="182"/>
      <c r="Q10" s="155"/>
      <c r="R10" s="155"/>
      <c r="S10" s="155"/>
      <c r="T10" s="155"/>
      <c r="U10" s="183"/>
      <c r="V10" s="155"/>
      <c r="W10" s="155"/>
      <c r="X10" s="182"/>
      <c r="Y10" s="155"/>
      <c r="Z10" s="155"/>
      <c r="AA10" s="155"/>
      <c r="AB10" s="184"/>
    </row>
    <row r="11" spans="2:28" ht="4.3499999999999996" customHeight="1">
      <c r="B11" s="3"/>
      <c r="C11" s="81"/>
      <c r="D11" s="81"/>
      <c r="E11" s="81"/>
      <c r="F11" s="108"/>
      <c r="G11" s="55"/>
      <c r="H11" s="169"/>
      <c r="I11" s="81"/>
      <c r="J11" s="81"/>
      <c r="K11" s="81"/>
      <c r="L11" s="108"/>
      <c r="M11" s="185"/>
      <c r="N11" s="81"/>
      <c r="O11" s="81"/>
      <c r="P11" s="108"/>
      <c r="Q11" s="81"/>
      <c r="R11" s="81"/>
      <c r="S11" s="81"/>
      <c r="T11" s="81"/>
      <c r="U11" s="185"/>
      <c r="V11" s="81"/>
      <c r="W11" s="81"/>
      <c r="X11" s="108"/>
      <c r="Y11" s="81"/>
      <c r="Z11" s="81"/>
      <c r="AA11" s="81"/>
      <c r="AB11" s="4"/>
    </row>
    <row r="12" spans="2:28">
      <c r="B12" s="3"/>
      <c r="C12" s="81" t="s">
        <v>42</v>
      </c>
      <c r="D12" s="81"/>
      <c r="E12" s="81"/>
      <c r="F12" s="108"/>
      <c r="G12" s="55" t="s">
        <v>182</v>
      </c>
      <c r="H12" s="159">
        <v>187.60950000000003</v>
      </c>
      <c r="I12" s="160">
        <v>173.59412981863275</v>
      </c>
      <c r="J12" s="160">
        <v>183.04224378551893</v>
      </c>
      <c r="K12" s="160">
        <v>168.75592572797936</v>
      </c>
      <c r="L12" s="161">
        <v>156.54260556229247</v>
      </c>
      <c r="M12" s="29">
        <v>177.36781669750195</v>
      </c>
      <c r="N12" s="28">
        <v>172.10950941122519</v>
      </c>
      <c r="O12" s="28">
        <v>168.69783197377228</v>
      </c>
      <c r="P12" s="166">
        <v>176.2013611920315</v>
      </c>
      <c r="Q12" s="28">
        <v>176.86967733089264</v>
      </c>
      <c r="R12" s="28">
        <v>186.11136144430512</v>
      </c>
      <c r="S12" s="28">
        <v>186.3626098709199</v>
      </c>
      <c r="T12" s="28">
        <v>182.82532649595811</v>
      </c>
      <c r="U12" s="29">
        <v>176.00389449824107</v>
      </c>
      <c r="V12" s="28">
        <v>170.42145206397777</v>
      </c>
      <c r="W12" s="28">
        <v>166.12712643165258</v>
      </c>
      <c r="X12" s="166">
        <v>162.47122991804608</v>
      </c>
      <c r="Y12" s="28">
        <v>159.45955448827095</v>
      </c>
      <c r="Z12" s="28">
        <v>157.03452327514779</v>
      </c>
      <c r="AA12" s="28">
        <v>155.44612769992537</v>
      </c>
      <c r="AB12" s="30">
        <v>154.23021678582575</v>
      </c>
    </row>
    <row r="13" spans="2:28">
      <c r="B13" s="3"/>
      <c r="C13" s="81" t="s">
        <v>8</v>
      </c>
      <c r="D13" s="81"/>
      <c r="E13" s="81"/>
      <c r="F13" s="108"/>
      <c r="G13" s="55" t="s">
        <v>168</v>
      </c>
      <c r="H13" s="159">
        <v>6.8284080288285782</v>
      </c>
      <c r="I13" s="160">
        <v>6.2295857948370195</v>
      </c>
      <c r="J13" s="160">
        <v>6.5640341002462073</v>
      </c>
      <c r="K13" s="160">
        <v>6.0776433559574334</v>
      </c>
      <c r="L13" s="161">
        <v>5.6588829958535039</v>
      </c>
      <c r="M13" s="186">
        <v>6.3905129503691622</v>
      </c>
      <c r="N13" s="160">
        <v>6.1643478206696622</v>
      </c>
      <c r="O13" s="160">
        <v>6.0469006752954737</v>
      </c>
      <c r="P13" s="161">
        <v>6.3165817330137806</v>
      </c>
      <c r="Q13" s="160">
        <v>6.3425458226860671</v>
      </c>
      <c r="R13" s="160">
        <v>6.6718571250186338</v>
      </c>
      <c r="S13" s="160">
        <v>6.6825827183265547</v>
      </c>
      <c r="T13" s="160">
        <v>6.5591507349535743</v>
      </c>
      <c r="U13" s="186">
        <v>6.3227597717744004</v>
      </c>
      <c r="V13" s="160">
        <v>6.1342567364129037</v>
      </c>
      <c r="W13" s="160">
        <v>5.9890423727237536</v>
      </c>
      <c r="X13" s="161">
        <v>5.8645145429186734</v>
      </c>
      <c r="Y13" s="160">
        <v>5.7592317845512433</v>
      </c>
      <c r="Z13" s="160">
        <v>5.6750221587006235</v>
      </c>
      <c r="AA13" s="160">
        <v>5.6209631466684371</v>
      </c>
      <c r="AB13" s="167">
        <v>5.5803148934937088</v>
      </c>
    </row>
    <row r="14" spans="2:28" ht="4.3499999999999996" customHeight="1">
      <c r="B14" s="3"/>
      <c r="C14" s="81"/>
      <c r="D14" s="81"/>
      <c r="E14" s="81"/>
      <c r="F14" s="108"/>
      <c r="G14" s="55"/>
      <c r="H14" s="169"/>
      <c r="I14" s="81"/>
      <c r="J14" s="81"/>
      <c r="K14" s="81"/>
      <c r="L14" s="108"/>
      <c r="M14" s="185"/>
      <c r="N14" s="81"/>
      <c r="O14" s="81"/>
      <c r="P14" s="108"/>
      <c r="Q14" s="81"/>
      <c r="R14" s="81"/>
      <c r="S14" s="81"/>
      <c r="T14" s="81"/>
      <c r="U14" s="185"/>
      <c r="V14" s="81"/>
      <c r="W14" s="81"/>
      <c r="X14" s="108"/>
      <c r="Y14" s="81"/>
      <c r="Z14" s="81"/>
      <c r="AA14" s="81"/>
      <c r="AB14" s="4"/>
    </row>
    <row r="15" spans="2:28">
      <c r="B15" s="8" t="s">
        <v>22</v>
      </c>
      <c r="C15" s="81"/>
      <c r="D15" s="81"/>
      <c r="E15" s="81"/>
      <c r="F15" s="108"/>
      <c r="G15" s="55"/>
      <c r="H15" s="169"/>
      <c r="I15" s="81"/>
      <c r="J15" s="81"/>
      <c r="K15" s="81"/>
      <c r="L15" s="108"/>
      <c r="M15" s="185"/>
      <c r="N15" s="81"/>
      <c r="O15" s="81"/>
      <c r="P15" s="108"/>
      <c r="Q15" s="81"/>
      <c r="R15" s="81"/>
      <c r="S15" s="81"/>
      <c r="T15" s="81"/>
      <c r="U15" s="185"/>
      <c r="V15" s="81"/>
      <c r="W15" s="81"/>
      <c r="X15" s="108"/>
      <c r="Y15" s="81"/>
      <c r="Z15" s="81"/>
      <c r="AA15" s="81"/>
      <c r="AB15" s="4"/>
    </row>
    <row r="16" spans="2:28">
      <c r="B16" s="3"/>
      <c r="C16" s="81" t="s">
        <v>75</v>
      </c>
      <c r="D16" s="81"/>
      <c r="E16" s="81"/>
      <c r="F16" s="108"/>
      <c r="G16" s="55" t="s">
        <v>183</v>
      </c>
      <c r="H16" s="187">
        <v>21038.080326491112</v>
      </c>
      <c r="I16" s="235">
        <v>22722.928183373788</v>
      </c>
      <c r="J16" s="235">
        <v>25143.87437928301</v>
      </c>
      <c r="K16" s="235">
        <v>27686.85374522426</v>
      </c>
      <c r="L16" s="236">
        <v>29337.913093275798</v>
      </c>
      <c r="M16" s="237">
        <v>5470.229418775737</v>
      </c>
      <c r="N16" s="235">
        <v>5520.5929559767674</v>
      </c>
      <c r="O16" s="235">
        <v>5759.084505935677</v>
      </c>
      <c r="P16" s="236">
        <v>5971.2936003875866</v>
      </c>
      <c r="Q16" s="235">
        <v>6065.3335884232738</v>
      </c>
      <c r="R16" s="235">
        <v>6202.6886860561272</v>
      </c>
      <c r="S16" s="235">
        <v>6348.0919153050563</v>
      </c>
      <c r="T16" s="235">
        <v>6527.5283440346639</v>
      </c>
      <c r="U16" s="237">
        <v>6700.1134401143499</v>
      </c>
      <c r="V16" s="235">
        <v>6866.3652582741897</v>
      </c>
      <c r="W16" s="235">
        <v>7004.9916100360351</v>
      </c>
      <c r="X16" s="236">
        <v>7115.3402233006918</v>
      </c>
      <c r="Y16" s="235">
        <v>7208.5935220684478</v>
      </c>
      <c r="Z16" s="235">
        <v>7289.7429500720864</v>
      </c>
      <c r="AA16" s="235">
        <v>7375.6050722381351</v>
      </c>
      <c r="AB16" s="238">
        <v>7463.9696320775884</v>
      </c>
    </row>
    <row r="17" spans="1:118" s="191" customFormat="1" ht="16.5">
      <c r="A17" s="68"/>
      <c r="B17" s="189"/>
      <c r="C17" s="52" t="s">
        <v>130</v>
      </c>
      <c r="D17" s="52"/>
      <c r="E17" s="52"/>
      <c r="F17" s="53"/>
      <c r="G17" s="55" t="s">
        <v>183</v>
      </c>
      <c r="H17" s="239">
        <v>1323.0546705001984</v>
      </c>
      <c r="I17" s="240">
        <v>1439.081455573908</v>
      </c>
      <c r="J17" s="240">
        <v>1592.1977940329759</v>
      </c>
      <c r="K17" s="240">
        <v>1749.2715910118775</v>
      </c>
      <c r="L17" s="241">
        <v>1851.0368068768096</v>
      </c>
      <c r="M17" s="242">
        <v>1383.1833522007</v>
      </c>
      <c r="N17" s="242">
        <v>1399.3299855175146</v>
      </c>
      <c r="O17" s="242">
        <v>1459.7815311777949</v>
      </c>
      <c r="P17" s="236">
        <v>1513.5711424449303</v>
      </c>
      <c r="Q17" s="235">
        <v>1541.8765916903574</v>
      </c>
      <c r="R17" s="235">
        <v>1573.6851638437365</v>
      </c>
      <c r="S17" s="235">
        <v>1606.9144850338737</v>
      </c>
      <c r="T17" s="236">
        <v>1646.2640599162623</v>
      </c>
      <c r="U17" s="242">
        <v>1694.1531870187052</v>
      </c>
      <c r="V17" s="242">
        <v>1735.5977377083038</v>
      </c>
      <c r="W17" s="242">
        <v>1770.0305907256572</v>
      </c>
      <c r="X17" s="236">
        <v>1797.2941142887469</v>
      </c>
      <c r="Y17" s="242">
        <v>1820.2203095523994</v>
      </c>
      <c r="Z17" s="242">
        <v>1840.0740308929614</v>
      </c>
      <c r="AA17" s="242">
        <v>1861.1032878835067</v>
      </c>
      <c r="AB17" s="238">
        <v>1882.7491331109047</v>
      </c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F17" s="190"/>
      <c r="CG17" s="190"/>
      <c r="CH17" s="190"/>
      <c r="CI17" s="190"/>
      <c r="CJ17" s="190"/>
      <c r="CK17" s="190"/>
      <c r="CL17" s="190"/>
      <c r="CM17" s="190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190"/>
      <c r="DK17" s="190"/>
      <c r="DL17" s="190"/>
      <c r="DM17" s="190"/>
      <c r="DN17" s="190"/>
    </row>
    <row r="18" spans="1:118">
      <c r="B18" s="3"/>
      <c r="C18" s="81"/>
      <c r="D18" s="107" t="s">
        <v>44</v>
      </c>
      <c r="E18" s="81"/>
      <c r="F18" s="108"/>
      <c r="G18" s="55" t="s">
        <v>183</v>
      </c>
      <c r="H18" s="275">
        <v>1297.5963239467346</v>
      </c>
      <c r="I18" s="276">
        <v>1426.9301468971469</v>
      </c>
      <c r="J18" s="276">
        <v>1583.3941821651126</v>
      </c>
      <c r="K18" s="276">
        <v>1759.9484698412336</v>
      </c>
      <c r="L18" s="277">
        <v>1861.2630800043</v>
      </c>
      <c r="M18" s="245"/>
      <c r="N18" s="243"/>
      <c r="O18" s="243"/>
      <c r="P18" s="244"/>
      <c r="Q18" s="263"/>
      <c r="R18" s="263"/>
      <c r="S18" s="263"/>
      <c r="T18" s="263"/>
      <c r="U18" s="245"/>
      <c r="V18" s="243"/>
      <c r="W18" s="243"/>
      <c r="X18" s="244"/>
      <c r="Y18" s="243"/>
      <c r="Z18" s="243"/>
      <c r="AA18" s="243"/>
      <c r="AB18" s="246"/>
    </row>
    <row r="19" spans="1:118" ht="16.5">
      <c r="B19" s="3"/>
      <c r="C19" s="81"/>
      <c r="D19" s="107" t="s">
        <v>131</v>
      </c>
      <c r="E19" s="81"/>
      <c r="F19" s="108"/>
      <c r="G19" s="55" t="s">
        <v>183</v>
      </c>
      <c r="H19" s="275">
        <v>1403.3479812626981</v>
      </c>
      <c r="I19" s="276">
        <v>1476.2779543699671</v>
      </c>
      <c r="J19" s="276">
        <v>1618.4611930929339</v>
      </c>
      <c r="K19" s="276">
        <v>1710.8042060432517</v>
      </c>
      <c r="L19" s="277">
        <v>1814.0371822142422</v>
      </c>
      <c r="M19" s="245"/>
      <c r="N19" s="243"/>
      <c r="O19" s="243"/>
      <c r="P19" s="244"/>
      <c r="Q19" s="263"/>
      <c r="R19" s="263"/>
      <c r="S19" s="263"/>
      <c r="T19" s="263"/>
      <c r="U19" s="245"/>
      <c r="V19" s="243"/>
      <c r="W19" s="243"/>
      <c r="X19" s="244"/>
      <c r="Y19" s="243"/>
      <c r="Z19" s="243"/>
      <c r="AA19" s="243"/>
      <c r="AB19" s="246"/>
    </row>
    <row r="20" spans="1:118">
      <c r="B20" s="3"/>
      <c r="C20" s="81" t="s">
        <v>43</v>
      </c>
      <c r="D20" s="81"/>
      <c r="E20" s="81"/>
      <c r="F20" s="108"/>
      <c r="G20" s="55" t="s">
        <v>183</v>
      </c>
      <c r="H20" s="247">
        <v>1086.0535256273606</v>
      </c>
      <c r="I20" s="248">
        <v>1045.0423300298278</v>
      </c>
      <c r="J20" s="248">
        <v>1050.0127208040849</v>
      </c>
      <c r="K20" s="248">
        <v>1068.6901202363963</v>
      </c>
      <c r="L20" s="249">
        <v>1089.6169655307885</v>
      </c>
      <c r="M20" s="245"/>
      <c r="N20" s="243"/>
      <c r="O20" s="243"/>
      <c r="P20" s="244"/>
      <c r="Q20" s="263"/>
      <c r="R20" s="263"/>
      <c r="S20" s="263"/>
      <c r="T20" s="263"/>
      <c r="U20" s="245"/>
      <c r="V20" s="243"/>
      <c r="W20" s="243"/>
      <c r="X20" s="244"/>
      <c r="Y20" s="243"/>
      <c r="Z20" s="243"/>
      <c r="AA20" s="243"/>
      <c r="AB20" s="246"/>
    </row>
    <row r="21" spans="1:118" ht="16.5">
      <c r="B21" s="3"/>
      <c r="C21" s="81" t="s">
        <v>132</v>
      </c>
      <c r="D21" s="81"/>
      <c r="E21" s="81"/>
      <c r="F21" s="108"/>
      <c r="G21" s="55" t="s">
        <v>184</v>
      </c>
      <c r="H21" s="154">
        <v>37424.612954159908</v>
      </c>
      <c r="I21" s="151">
        <v>37416.294309768949</v>
      </c>
      <c r="J21" s="151">
        <v>37971.359497966077</v>
      </c>
      <c r="K21" s="151">
        <v>38965.057909655894</v>
      </c>
      <c r="L21" s="152">
        <v>39927.293830883624</v>
      </c>
      <c r="M21" s="188">
        <v>9360.8291338962008</v>
      </c>
      <c r="N21" s="151">
        <v>9341.7097472335026</v>
      </c>
      <c r="O21" s="151">
        <v>9358.9670194700175</v>
      </c>
      <c r="P21" s="152">
        <v>9354.8196671843252</v>
      </c>
      <c r="Q21" s="151">
        <v>9369.3252237411525</v>
      </c>
      <c r="R21" s="151">
        <v>9428.8620264883666</v>
      </c>
      <c r="S21" s="151">
        <v>9535.7228213223534</v>
      </c>
      <c r="T21" s="151">
        <v>9637.2905827525738</v>
      </c>
      <c r="U21" s="188">
        <v>9682.2088314196135</v>
      </c>
      <c r="V21" s="151">
        <v>9716.4382236654692</v>
      </c>
      <c r="W21" s="151">
        <v>9758.0989700915161</v>
      </c>
      <c r="X21" s="152">
        <v>9808.2987888747339</v>
      </c>
      <c r="Y21" s="151">
        <v>9894.9518929837541</v>
      </c>
      <c r="Z21" s="151">
        <v>9955.8082743492632</v>
      </c>
      <c r="AA21" s="151">
        <v>10007.554986190644</v>
      </c>
      <c r="AB21" s="153">
        <v>10068.976668466486</v>
      </c>
    </row>
    <row r="22" spans="1:118">
      <c r="B22" s="3"/>
      <c r="C22" s="81" t="s">
        <v>72</v>
      </c>
      <c r="D22" s="81"/>
      <c r="E22" s="81"/>
      <c r="F22" s="108"/>
      <c r="G22" s="55" t="s">
        <v>185</v>
      </c>
      <c r="H22" s="159">
        <v>43.870828458864466</v>
      </c>
      <c r="I22" s="160">
        <v>44.005202727420802</v>
      </c>
      <c r="J22" s="160">
        <v>43.882220247689254</v>
      </c>
      <c r="K22" s="160">
        <v>44.972973134889394</v>
      </c>
      <c r="L22" s="161">
        <v>45.390334986031192</v>
      </c>
      <c r="M22" s="186">
        <v>43.685771687914404</v>
      </c>
      <c r="N22" s="160">
        <v>43.335491730334304</v>
      </c>
      <c r="O22" s="160">
        <v>44.410932534768016</v>
      </c>
      <c r="P22" s="161">
        <v>44.58861495666649</v>
      </c>
      <c r="Q22" s="160">
        <v>44.195044749208975</v>
      </c>
      <c r="R22" s="160">
        <v>43.669947058314612</v>
      </c>
      <c r="S22" s="160">
        <v>43.71163346445978</v>
      </c>
      <c r="T22" s="160">
        <v>43.952255718773628</v>
      </c>
      <c r="U22" s="186">
        <v>44.375760015507261</v>
      </c>
      <c r="V22" s="160">
        <v>44.868187162500419</v>
      </c>
      <c r="W22" s="160">
        <v>45.226594176720056</v>
      </c>
      <c r="X22" s="161">
        <v>45.421351184829831</v>
      </c>
      <c r="Y22" s="160">
        <v>45.368738499926181</v>
      </c>
      <c r="Z22" s="160">
        <v>45.370027440746952</v>
      </c>
      <c r="AA22" s="160">
        <v>45.414874635261938</v>
      </c>
      <c r="AB22" s="167">
        <v>45.407699368189682</v>
      </c>
    </row>
    <row r="23" spans="1:118" ht="4.3499999999999996" customHeight="1">
      <c r="B23" s="3"/>
      <c r="C23" s="81"/>
      <c r="D23" s="81"/>
      <c r="E23" s="81"/>
      <c r="F23" s="108"/>
      <c r="G23" s="55"/>
      <c r="H23" s="169"/>
      <c r="I23" s="81"/>
      <c r="J23" s="81"/>
      <c r="K23" s="81"/>
      <c r="L23" s="108"/>
      <c r="M23" s="185"/>
      <c r="N23" s="81"/>
      <c r="O23" s="81"/>
      <c r="P23" s="108"/>
      <c r="Q23" s="81"/>
      <c r="R23" s="81"/>
      <c r="S23" s="81"/>
      <c r="T23" s="81"/>
      <c r="U23" s="185"/>
      <c r="V23" s="81"/>
      <c r="W23" s="81"/>
      <c r="X23" s="108"/>
      <c r="Y23" s="81"/>
      <c r="Z23" s="81"/>
      <c r="AA23" s="81"/>
      <c r="AB23" s="4"/>
    </row>
    <row r="24" spans="1:118">
      <c r="B24" s="8" t="s">
        <v>24</v>
      </c>
      <c r="C24" s="81"/>
      <c r="D24" s="81"/>
      <c r="E24" s="81"/>
      <c r="F24" s="108"/>
      <c r="G24" s="55"/>
      <c r="H24" s="169"/>
      <c r="I24" s="81"/>
      <c r="J24" s="81"/>
      <c r="K24" s="81"/>
      <c r="L24" s="108"/>
      <c r="M24" s="185"/>
      <c r="N24" s="81"/>
      <c r="O24" s="81"/>
      <c r="P24" s="108"/>
      <c r="Q24" s="81"/>
      <c r="R24" s="81"/>
      <c r="S24" s="81"/>
      <c r="T24" s="81"/>
      <c r="U24" s="185"/>
      <c r="V24" s="81"/>
      <c r="W24" s="81"/>
      <c r="X24" s="108"/>
      <c r="Y24" s="81"/>
      <c r="Z24" s="81"/>
      <c r="AA24" s="81"/>
      <c r="AB24" s="4"/>
    </row>
    <row r="25" spans="1:118">
      <c r="B25" s="3"/>
      <c r="C25" s="81" t="s">
        <v>76</v>
      </c>
      <c r="D25" s="81"/>
      <c r="E25" s="81"/>
      <c r="F25" s="108"/>
      <c r="G25" s="55" t="s">
        <v>182</v>
      </c>
      <c r="H25" s="129">
        <v>3659.3304626109657</v>
      </c>
      <c r="I25" s="130">
        <v>3657.104034001386</v>
      </c>
      <c r="J25" s="130">
        <v>3649.7342841951927</v>
      </c>
      <c r="K25" s="130">
        <v>3602.6530895294636</v>
      </c>
      <c r="L25" s="180">
        <v>3577.7724911049199</v>
      </c>
      <c r="M25" s="181">
        <v>3643.473633475784</v>
      </c>
      <c r="N25" s="130">
        <v>3664.4730514660937</v>
      </c>
      <c r="O25" s="130">
        <v>3661.6903790512833</v>
      </c>
      <c r="P25" s="180">
        <v>3658.779072012383</v>
      </c>
      <c r="Q25" s="130">
        <v>3656.2527143277289</v>
      </c>
      <c r="R25" s="130">
        <v>3653.2740121760112</v>
      </c>
      <c r="S25" s="130">
        <v>3647.9304808399061</v>
      </c>
      <c r="T25" s="130">
        <v>3641.4799294371255</v>
      </c>
      <c r="U25" s="181">
        <v>3624.9731789781295</v>
      </c>
      <c r="V25" s="130">
        <v>3603.7978417498512</v>
      </c>
      <c r="W25" s="130">
        <v>3593.4134118762618</v>
      </c>
      <c r="X25" s="180">
        <v>3588.4279255136112</v>
      </c>
      <c r="Y25" s="130">
        <v>3584.1606340721173</v>
      </c>
      <c r="Z25" s="130">
        <v>3579.8984633803534</v>
      </c>
      <c r="AA25" s="130">
        <v>3575.6414072934194</v>
      </c>
      <c r="AB25" s="131">
        <v>3571.3894596737896</v>
      </c>
    </row>
    <row r="26" spans="1:118">
      <c r="B26" s="3"/>
      <c r="C26" s="81" t="s">
        <v>25</v>
      </c>
      <c r="D26" s="81"/>
      <c r="E26" s="81"/>
      <c r="F26" s="108"/>
      <c r="G26" s="55" t="s">
        <v>182</v>
      </c>
      <c r="H26" s="129">
        <v>2748.171499999999</v>
      </c>
      <c r="I26" s="130">
        <v>2786.7073368314686</v>
      </c>
      <c r="J26" s="130">
        <v>2788.5587155544126</v>
      </c>
      <c r="K26" s="130">
        <v>2776.528017117631</v>
      </c>
      <c r="L26" s="180">
        <v>2766.2948687150201</v>
      </c>
      <c r="M26" s="181">
        <v>2775.4863823138944</v>
      </c>
      <c r="N26" s="130">
        <v>2792.0148962737812</v>
      </c>
      <c r="O26" s="130">
        <v>2789.8231016590839</v>
      </c>
      <c r="P26" s="180">
        <v>2789.5049670791159</v>
      </c>
      <c r="Q26" s="130">
        <v>2788.6227750734379</v>
      </c>
      <c r="R26" s="130">
        <v>2789.4986052145914</v>
      </c>
      <c r="S26" s="130">
        <v>2788.7811902400008</v>
      </c>
      <c r="T26" s="130">
        <v>2787.3322916896213</v>
      </c>
      <c r="U26" s="181">
        <v>2783.6562015837567</v>
      </c>
      <c r="V26" s="130">
        <v>2778.1923611438897</v>
      </c>
      <c r="W26" s="130">
        <v>2773.8512452049945</v>
      </c>
      <c r="X26" s="180">
        <v>2770.412260537882</v>
      </c>
      <c r="Y26" s="130">
        <v>2768.7643153382123</v>
      </c>
      <c r="Z26" s="130">
        <v>2767.1173589056625</v>
      </c>
      <c r="AA26" s="130">
        <v>2765.471390646971</v>
      </c>
      <c r="AB26" s="131">
        <v>2763.8264099692356</v>
      </c>
    </row>
    <row r="27" spans="1:118" ht="16.5">
      <c r="B27" s="3"/>
      <c r="C27" s="81" t="s">
        <v>133</v>
      </c>
      <c r="D27" s="81"/>
      <c r="E27" s="81"/>
      <c r="F27" s="108"/>
      <c r="G27" s="55" t="s">
        <v>168</v>
      </c>
      <c r="H27" s="159">
        <v>75.102165927942579</v>
      </c>
      <c r="I27" s="160">
        <v>76.199819025229317</v>
      </c>
      <c r="J27" s="160">
        <v>76.404587125703856</v>
      </c>
      <c r="K27" s="160">
        <v>77.069622123474062</v>
      </c>
      <c r="L27" s="161">
        <v>77.318983335523811</v>
      </c>
      <c r="M27" s="186">
        <v>76.176930630513425</v>
      </c>
      <c r="N27" s="160">
        <v>76.191443000426602</v>
      </c>
      <c r="O27" s="160">
        <v>76.189486626717638</v>
      </c>
      <c r="P27" s="161">
        <v>76.241415843259617</v>
      </c>
      <c r="Q27" s="160">
        <v>76.269967996076531</v>
      </c>
      <c r="R27" s="160">
        <v>76.356128664793815</v>
      </c>
      <c r="S27" s="160">
        <v>76.44830966180875</v>
      </c>
      <c r="T27" s="160">
        <v>76.543942180136298</v>
      </c>
      <c r="U27" s="186">
        <v>76.791084075509275</v>
      </c>
      <c r="V27" s="160">
        <v>77.090682750254331</v>
      </c>
      <c r="W27" s="160">
        <v>77.192655763942767</v>
      </c>
      <c r="X27" s="161">
        <v>77.204065904189861</v>
      </c>
      <c r="Y27" s="160">
        <v>77.250006292058998</v>
      </c>
      <c r="Z27" s="160">
        <v>77.295973257654495</v>
      </c>
      <c r="AA27" s="160">
        <v>77.341966814851645</v>
      </c>
      <c r="AB27" s="167">
        <v>77.387986977530105</v>
      </c>
    </row>
    <row r="28" spans="1:118" ht="17.25" thickBot="1">
      <c r="B28" s="77"/>
      <c r="C28" s="110" t="s">
        <v>134</v>
      </c>
      <c r="D28" s="110"/>
      <c r="E28" s="110"/>
      <c r="F28" s="111"/>
      <c r="G28" s="112" t="s">
        <v>168</v>
      </c>
      <c r="H28" s="172">
        <v>6.7664078188648507</v>
      </c>
      <c r="I28" s="173">
        <v>6.5078931092195811</v>
      </c>
      <c r="J28" s="173">
        <v>6.3858533133035662</v>
      </c>
      <c r="K28" s="173">
        <v>6.3219383588584694</v>
      </c>
      <c r="L28" s="174">
        <v>6.2800037572470409</v>
      </c>
      <c r="M28" s="192">
        <v>6.5929077534010592</v>
      </c>
      <c r="N28" s="173">
        <v>6.5243304711626902</v>
      </c>
      <c r="O28" s="173">
        <v>6.4741438297052101</v>
      </c>
      <c r="P28" s="174">
        <v>6.4401903826093694</v>
      </c>
      <c r="Q28" s="173">
        <v>6.4161713443484327</v>
      </c>
      <c r="R28" s="173">
        <v>6.3945542099135899</v>
      </c>
      <c r="S28" s="173">
        <v>6.3750987889222319</v>
      </c>
      <c r="T28" s="173">
        <v>6.3575889100300085</v>
      </c>
      <c r="U28" s="192">
        <v>6.3418300190270074</v>
      </c>
      <c r="V28" s="173">
        <v>6.3276470171243062</v>
      </c>
      <c r="W28" s="173">
        <v>6.3148823154118752</v>
      </c>
      <c r="X28" s="174">
        <v>6.3033940838706881</v>
      </c>
      <c r="Y28" s="173">
        <v>6.2930546754836199</v>
      </c>
      <c r="Z28" s="173">
        <v>6.2837492079352577</v>
      </c>
      <c r="AA28" s="173">
        <v>6.2753742871417311</v>
      </c>
      <c r="AB28" s="193">
        <v>6.2678368584275583</v>
      </c>
    </row>
    <row r="29" spans="1:118" ht="15" thickBot="1"/>
    <row r="30" spans="1:118" ht="30" customHeight="1">
      <c r="B30" s="85" t="str">
        <f>"Strednodobá predikcia "&amp;Súhrn!$H$3&amp;"- trh práce [zmena oproti predchádzajúcemu obdobiu]"</f>
        <v>Strednodobá predikcia P4Q-2022 základný scenár - trh práce [zmena oproti predchádzajúcemu obdobiu]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7"/>
    </row>
    <row r="31" spans="1:118">
      <c r="B31" s="312" t="s">
        <v>27</v>
      </c>
      <c r="C31" s="313"/>
      <c r="D31" s="313"/>
      <c r="E31" s="313"/>
      <c r="F31" s="314"/>
      <c r="G31" s="315" t="s">
        <v>62</v>
      </c>
      <c r="H31" s="134" t="str">
        <f t="shared" ref="H31:L31" si="0">H$3</f>
        <v>Skutočnosť</v>
      </c>
      <c r="I31" s="301">
        <f t="shared" si="0"/>
        <v>2022</v>
      </c>
      <c r="J31" s="301">
        <f t="shared" si="0"/>
        <v>2023</v>
      </c>
      <c r="K31" s="301">
        <f t="shared" si="0"/>
        <v>2024</v>
      </c>
      <c r="L31" s="316">
        <f t="shared" si="0"/>
        <v>2025</v>
      </c>
      <c r="M31" s="297">
        <f>M$3</f>
        <v>2022</v>
      </c>
      <c r="N31" s="298"/>
      <c r="O31" s="298"/>
      <c r="P31" s="300"/>
      <c r="Q31" s="297">
        <f>Q$3</f>
        <v>2023</v>
      </c>
      <c r="R31" s="298"/>
      <c r="S31" s="298"/>
      <c r="T31" s="300"/>
      <c r="U31" s="297">
        <f>U$3</f>
        <v>2024</v>
      </c>
      <c r="V31" s="298"/>
      <c r="W31" s="298"/>
      <c r="X31" s="300"/>
      <c r="Y31" s="297">
        <f>Y$3</f>
        <v>2025</v>
      </c>
      <c r="Z31" s="298"/>
      <c r="AA31" s="298"/>
      <c r="AB31" s="299"/>
    </row>
    <row r="32" spans="1:118">
      <c r="B32" s="307"/>
      <c r="C32" s="308"/>
      <c r="D32" s="308"/>
      <c r="E32" s="308"/>
      <c r="F32" s="309"/>
      <c r="G32" s="311"/>
      <c r="H32" s="135">
        <f>$H$4</f>
        <v>2021</v>
      </c>
      <c r="I32" s="302"/>
      <c r="J32" s="302"/>
      <c r="K32" s="302"/>
      <c r="L32" s="317"/>
      <c r="M32" s="138" t="s">
        <v>3</v>
      </c>
      <c r="N32" s="136" t="s">
        <v>4</v>
      </c>
      <c r="O32" s="136" t="s">
        <v>5</v>
      </c>
      <c r="P32" s="234" t="s">
        <v>6</v>
      </c>
      <c r="Q32" s="138" t="s">
        <v>3</v>
      </c>
      <c r="R32" s="136" t="s">
        <v>4</v>
      </c>
      <c r="S32" s="136" t="s">
        <v>5</v>
      </c>
      <c r="T32" s="234" t="s">
        <v>6</v>
      </c>
      <c r="U32" s="138" t="s">
        <v>3</v>
      </c>
      <c r="V32" s="136" t="s">
        <v>4</v>
      </c>
      <c r="W32" s="136" t="s">
        <v>5</v>
      </c>
      <c r="X32" s="234" t="s">
        <v>6</v>
      </c>
      <c r="Y32" s="136" t="s">
        <v>3</v>
      </c>
      <c r="Z32" s="136" t="s">
        <v>4</v>
      </c>
      <c r="AA32" s="136" t="s">
        <v>5</v>
      </c>
      <c r="AB32" s="194" t="s">
        <v>6</v>
      </c>
    </row>
    <row r="33" spans="2:28" ht="3.75" customHeight="1">
      <c r="B33" s="8"/>
      <c r="C33" s="9"/>
      <c r="D33" s="9"/>
      <c r="E33" s="9"/>
      <c r="F33" s="140"/>
      <c r="G33" s="141"/>
      <c r="H33" s="95"/>
      <c r="I33" s="96"/>
      <c r="J33" s="96"/>
      <c r="K33" s="233"/>
      <c r="L33" s="142"/>
      <c r="M33" s="179"/>
      <c r="N33" s="143"/>
      <c r="O33" s="143"/>
      <c r="P33" s="144"/>
      <c r="Q33" s="143"/>
      <c r="R33" s="143"/>
      <c r="S33" s="143"/>
      <c r="T33" s="143"/>
      <c r="U33" s="179"/>
      <c r="V33" s="143"/>
      <c r="W33" s="143"/>
      <c r="X33" s="144"/>
      <c r="Y33" s="143"/>
      <c r="Z33" s="143"/>
      <c r="AA33" s="143"/>
      <c r="AB33" s="145"/>
    </row>
    <row r="34" spans="2:28">
      <c r="B34" s="8" t="s">
        <v>23</v>
      </c>
      <c r="C34" s="9"/>
      <c r="D34" s="9"/>
      <c r="E34" s="9"/>
      <c r="F34" s="93"/>
      <c r="G34" s="94"/>
      <c r="H34" s="95"/>
      <c r="I34" s="96"/>
      <c r="J34" s="96"/>
      <c r="K34" s="233"/>
      <c r="L34" s="142"/>
      <c r="M34" s="179"/>
      <c r="N34" s="143"/>
      <c r="O34" s="143"/>
      <c r="P34" s="144"/>
      <c r="Q34" s="143"/>
      <c r="R34" s="143"/>
      <c r="S34" s="143"/>
      <c r="T34" s="143"/>
      <c r="U34" s="179"/>
      <c r="V34" s="143"/>
      <c r="W34" s="143"/>
      <c r="X34" s="144"/>
      <c r="Y34" s="143"/>
      <c r="Z34" s="143"/>
      <c r="AA34" s="143"/>
      <c r="AB34" s="145"/>
    </row>
    <row r="35" spans="2:28">
      <c r="B35" s="8"/>
      <c r="C35" s="101" t="s">
        <v>10</v>
      </c>
      <c r="D35" s="9"/>
      <c r="E35" s="9"/>
      <c r="F35" s="93"/>
      <c r="G35" s="55" t="s">
        <v>180</v>
      </c>
      <c r="H35" s="27">
        <v>-0.58155868732464455</v>
      </c>
      <c r="I35" s="28">
        <v>1.549152244682432</v>
      </c>
      <c r="J35" s="28">
        <v>8.3203027594606738E-2</v>
      </c>
      <c r="K35" s="28">
        <v>0.3018368616428404</v>
      </c>
      <c r="L35" s="166">
        <v>7.6993858687714578E-2</v>
      </c>
      <c r="M35" s="186">
        <v>0.46811664997801472</v>
      </c>
      <c r="N35" s="160">
        <v>0.53994394039797555</v>
      </c>
      <c r="O35" s="160">
        <v>0.10940750693066548</v>
      </c>
      <c r="P35" s="161">
        <v>-0.15366885128784702</v>
      </c>
      <c r="Q35" s="160">
        <v>6.4574162059344076E-2</v>
      </c>
      <c r="R35" s="160">
        <v>-0.18160506778693275</v>
      </c>
      <c r="S35" s="160">
        <v>8.5060986115763626E-2</v>
      </c>
      <c r="T35" s="160">
        <v>0.1550855770054369</v>
      </c>
      <c r="U35" s="186">
        <v>0.17794511210978214</v>
      </c>
      <c r="V35" s="160">
        <v>1.002967366329699E-2</v>
      </c>
      <c r="W35" s="160">
        <v>7.8101285194520642E-4</v>
      </c>
      <c r="X35" s="161">
        <v>9.7234279432569792E-3</v>
      </c>
      <c r="Y35" s="160">
        <v>5.262181298198243E-2</v>
      </c>
      <c r="Z35" s="160">
        <v>2.8916967416094508E-2</v>
      </c>
      <c r="AA35" s="160">
        <v>-5.0542027665585465E-3</v>
      </c>
      <c r="AB35" s="167">
        <v>-1.9964751998116981E-2</v>
      </c>
    </row>
    <row r="36" spans="2:28" ht="4.3499999999999996" customHeight="1">
      <c r="B36" s="3"/>
      <c r="C36" s="81"/>
      <c r="D36" s="107"/>
      <c r="E36" s="81"/>
      <c r="F36" s="108"/>
      <c r="G36" s="55"/>
      <c r="H36" s="169"/>
      <c r="I36" s="81"/>
      <c r="J36" s="81"/>
      <c r="K36" s="81"/>
      <c r="L36" s="108"/>
      <c r="M36" s="185"/>
      <c r="N36" s="81"/>
      <c r="O36" s="81"/>
      <c r="P36" s="108"/>
      <c r="Q36" s="81"/>
      <c r="R36" s="81"/>
      <c r="S36" s="81"/>
      <c r="T36" s="81"/>
      <c r="U36" s="185"/>
      <c r="V36" s="81"/>
      <c r="W36" s="81"/>
      <c r="X36" s="108"/>
      <c r="Y36" s="81"/>
      <c r="Z36" s="81"/>
      <c r="AA36" s="81"/>
      <c r="AB36" s="4"/>
    </row>
    <row r="37" spans="2:28">
      <c r="B37" s="3"/>
      <c r="C37" s="81"/>
      <c r="D37" s="107" t="s">
        <v>40</v>
      </c>
      <c r="E37" s="81"/>
      <c r="F37" s="108"/>
      <c r="G37" s="55" t="s">
        <v>180</v>
      </c>
      <c r="H37" s="159">
        <v>-1.0189705788115333</v>
      </c>
      <c r="I37" s="160">
        <v>1.4403685886717597</v>
      </c>
      <c r="J37" s="160">
        <v>0.14572314592535918</v>
      </c>
      <c r="K37" s="160">
        <v>0.30183686164286883</v>
      </c>
      <c r="L37" s="161">
        <v>7.6993858687686156E-2</v>
      </c>
      <c r="M37" s="225"/>
      <c r="N37" s="223"/>
      <c r="O37" s="223"/>
      <c r="P37" s="224"/>
      <c r="Q37" s="223"/>
      <c r="R37" s="223"/>
      <c r="S37" s="223"/>
      <c r="T37" s="223"/>
      <c r="U37" s="225"/>
      <c r="V37" s="223"/>
      <c r="W37" s="223"/>
      <c r="X37" s="224"/>
      <c r="Y37" s="223"/>
      <c r="Z37" s="223"/>
      <c r="AA37" s="223"/>
      <c r="AB37" s="226"/>
    </row>
    <row r="38" spans="2:28">
      <c r="B38" s="3"/>
      <c r="C38" s="81"/>
      <c r="D38" s="107" t="s">
        <v>41</v>
      </c>
      <c r="E38" s="81"/>
      <c r="F38" s="108"/>
      <c r="G38" s="55" t="s">
        <v>180</v>
      </c>
      <c r="H38" s="159">
        <v>2.2239356228350005</v>
      </c>
      <c r="I38" s="160">
        <v>2.2247400879389829</v>
      </c>
      <c r="J38" s="160">
        <v>-0.30209143771882907</v>
      </c>
      <c r="K38" s="160">
        <v>0.30183686164278356</v>
      </c>
      <c r="L38" s="161">
        <v>7.6993858687757211E-2</v>
      </c>
      <c r="M38" s="225"/>
      <c r="N38" s="223"/>
      <c r="O38" s="223"/>
      <c r="P38" s="224"/>
      <c r="Q38" s="223"/>
      <c r="R38" s="223"/>
      <c r="S38" s="223"/>
      <c r="T38" s="223"/>
      <c r="U38" s="225"/>
      <c r="V38" s="223"/>
      <c r="W38" s="223"/>
      <c r="X38" s="224"/>
      <c r="Y38" s="223"/>
      <c r="Z38" s="223"/>
      <c r="AA38" s="223"/>
      <c r="AB38" s="226"/>
    </row>
    <row r="39" spans="2:28" ht="4.3499999999999996" customHeight="1">
      <c r="B39" s="3"/>
      <c r="C39" s="81"/>
      <c r="D39" s="81"/>
      <c r="E39" s="81"/>
      <c r="F39" s="108"/>
      <c r="G39" s="55"/>
      <c r="H39" s="169"/>
      <c r="I39" s="81"/>
      <c r="J39" s="81"/>
      <c r="K39" s="81"/>
      <c r="L39" s="108"/>
      <c r="M39" s="185"/>
      <c r="N39" s="81"/>
      <c r="O39" s="81"/>
      <c r="P39" s="108"/>
      <c r="Q39" s="81"/>
      <c r="R39" s="81"/>
      <c r="S39" s="81"/>
      <c r="T39" s="81"/>
      <c r="U39" s="185"/>
      <c r="V39" s="81"/>
      <c r="W39" s="81"/>
      <c r="X39" s="108"/>
      <c r="Y39" s="81"/>
      <c r="Z39" s="81"/>
      <c r="AA39" s="81"/>
      <c r="AB39" s="4"/>
    </row>
    <row r="40" spans="2:28">
      <c r="B40" s="3"/>
      <c r="C40" s="81" t="s">
        <v>42</v>
      </c>
      <c r="D40" s="81"/>
      <c r="E40" s="81"/>
      <c r="F40" s="108"/>
      <c r="G40" s="55" t="s">
        <v>180</v>
      </c>
      <c r="H40" s="159">
        <v>3.3990153891940906</v>
      </c>
      <c r="I40" s="160">
        <v>-7.4705013239560145</v>
      </c>
      <c r="J40" s="160">
        <v>5.4426460023488943</v>
      </c>
      <c r="K40" s="160">
        <v>-7.8049294862663743</v>
      </c>
      <c r="L40" s="161">
        <v>-7.2372689213733281</v>
      </c>
      <c r="M40" s="186">
        <v>-3.0950596337140297</v>
      </c>
      <c r="N40" s="160">
        <v>-2.964634387559002</v>
      </c>
      <c r="O40" s="160">
        <v>-1.9822713161660914</v>
      </c>
      <c r="P40" s="161">
        <v>4.447910877376188</v>
      </c>
      <c r="Q40" s="160">
        <v>0.37929113279255944</v>
      </c>
      <c r="R40" s="160">
        <v>5.2251376566503751</v>
      </c>
      <c r="S40" s="160">
        <v>0.1349989730153851</v>
      </c>
      <c r="T40" s="160">
        <v>-1.8980649484420837</v>
      </c>
      <c r="U40" s="186">
        <v>-3.7311198226509816</v>
      </c>
      <c r="V40" s="160">
        <v>-3.1717721077581444</v>
      </c>
      <c r="W40" s="160">
        <v>-2.5198269233811317</v>
      </c>
      <c r="X40" s="161">
        <v>-2.2006619822624884</v>
      </c>
      <c r="Y40" s="160">
        <v>-1.8536669115475206</v>
      </c>
      <c r="Z40" s="160">
        <v>-1.5207813798962633</v>
      </c>
      <c r="AA40" s="160">
        <v>-1.0114945058541878</v>
      </c>
      <c r="AB40" s="167">
        <v>-0.78220727147788693</v>
      </c>
    </row>
    <row r="41" spans="2:28">
      <c r="B41" s="3"/>
      <c r="C41" s="81" t="s">
        <v>8</v>
      </c>
      <c r="D41" s="81"/>
      <c r="E41" s="81"/>
      <c r="F41" s="108"/>
      <c r="G41" s="55" t="s">
        <v>186</v>
      </c>
      <c r="H41" s="159">
        <v>0.13855643475926688</v>
      </c>
      <c r="I41" s="160">
        <v>-0.59882223399155832</v>
      </c>
      <c r="J41" s="160">
        <v>0.33444830540918791</v>
      </c>
      <c r="K41" s="160">
        <v>-0.4863907442887741</v>
      </c>
      <c r="L41" s="161">
        <v>-0.41876036010392997</v>
      </c>
      <c r="M41" s="186">
        <v>-0.2003610059216468</v>
      </c>
      <c r="N41" s="160">
        <v>-0.22616512969949945</v>
      </c>
      <c r="O41" s="160">
        <v>-0.11744714537418877</v>
      </c>
      <c r="P41" s="161">
        <v>0.26968105771830664</v>
      </c>
      <c r="Q41" s="160">
        <v>2.5964089672286805E-2</v>
      </c>
      <c r="R41" s="160">
        <v>0.32931130233256611</v>
      </c>
      <c r="S41" s="160">
        <v>1.0725593307921166E-2</v>
      </c>
      <c r="T41" s="160">
        <v>-0.1234319833729805</v>
      </c>
      <c r="U41" s="186">
        <v>-0.23639096317917413</v>
      </c>
      <c r="V41" s="160">
        <v>-0.18850303536149596</v>
      </c>
      <c r="W41" s="160">
        <v>-0.14521436368915078</v>
      </c>
      <c r="X41" s="161">
        <v>-0.12452782980507948</v>
      </c>
      <c r="Y41" s="160">
        <v>-0.10528275836743026</v>
      </c>
      <c r="Z41" s="160">
        <v>-8.4209625850619613E-2</v>
      </c>
      <c r="AA41" s="160">
        <v>-5.4059012032187104E-2</v>
      </c>
      <c r="AB41" s="167">
        <v>-4.0648253174727783E-2</v>
      </c>
    </row>
    <row r="42" spans="2:28" ht="4.3499999999999996" customHeight="1">
      <c r="B42" s="3"/>
      <c r="C42" s="81"/>
      <c r="D42" s="81"/>
      <c r="E42" s="81"/>
      <c r="F42" s="108"/>
      <c r="G42" s="55"/>
      <c r="H42" s="169"/>
      <c r="I42" s="81"/>
      <c r="J42" s="81"/>
      <c r="K42" s="81"/>
      <c r="L42" s="108"/>
      <c r="M42" s="185"/>
      <c r="N42" s="81"/>
      <c r="O42" s="81"/>
      <c r="P42" s="108"/>
      <c r="Q42" s="81"/>
      <c r="R42" s="81"/>
      <c r="S42" s="81"/>
      <c r="T42" s="81"/>
      <c r="U42" s="185"/>
      <c r="V42" s="81"/>
      <c r="W42" s="81"/>
      <c r="X42" s="108"/>
      <c r="Y42" s="81"/>
      <c r="Z42" s="81"/>
      <c r="AA42" s="81"/>
      <c r="AB42" s="4"/>
    </row>
    <row r="43" spans="2:28">
      <c r="B43" s="8" t="s">
        <v>22</v>
      </c>
      <c r="C43" s="81"/>
      <c r="D43" s="81"/>
      <c r="E43" s="81"/>
      <c r="F43" s="108"/>
      <c r="G43" s="55"/>
      <c r="H43" s="169"/>
      <c r="I43" s="81"/>
      <c r="J43" s="81"/>
      <c r="K43" s="81"/>
      <c r="L43" s="108"/>
      <c r="M43" s="185"/>
      <c r="N43" s="81"/>
      <c r="O43" s="81"/>
      <c r="P43" s="108"/>
      <c r="Q43" s="81"/>
      <c r="R43" s="81"/>
      <c r="S43" s="81"/>
      <c r="T43" s="81"/>
      <c r="U43" s="185"/>
      <c r="V43" s="81"/>
      <c r="W43" s="81"/>
      <c r="X43" s="108"/>
      <c r="Y43" s="81"/>
      <c r="Z43" s="81"/>
      <c r="AA43" s="81"/>
      <c r="AB43" s="4"/>
    </row>
    <row r="44" spans="2:28">
      <c r="B44" s="3"/>
      <c r="C44" s="81" t="s">
        <v>75</v>
      </c>
      <c r="D44" s="81"/>
      <c r="E44" s="81"/>
      <c r="F44" s="108"/>
      <c r="G44" s="55" t="s">
        <v>180</v>
      </c>
      <c r="H44" s="250">
        <v>6.4777994436668394</v>
      </c>
      <c r="I44" s="251">
        <v>8.0085627145415827</v>
      </c>
      <c r="J44" s="251">
        <v>10.654199918127688</v>
      </c>
      <c r="K44" s="251">
        <v>10.113713294863217</v>
      </c>
      <c r="L44" s="252">
        <v>5.9633332239360328</v>
      </c>
      <c r="M44" s="253">
        <v>1.0751459671671313</v>
      </c>
      <c r="N44" s="251">
        <v>0.92068418608120339</v>
      </c>
      <c r="O44" s="251">
        <v>4.3200350371912748</v>
      </c>
      <c r="P44" s="252">
        <v>3.6847713249075156</v>
      </c>
      <c r="Q44" s="251">
        <v>1.5748679319600711</v>
      </c>
      <c r="R44" s="251">
        <v>2.2645926333717057</v>
      </c>
      <c r="S44" s="251">
        <v>2.3441967928488907</v>
      </c>
      <c r="T44" s="251">
        <v>2.8266198902538093</v>
      </c>
      <c r="U44" s="253">
        <v>2.643957819614954</v>
      </c>
      <c r="V44" s="251">
        <v>2.4813284080306772</v>
      </c>
      <c r="W44" s="251">
        <v>2.018918984753924</v>
      </c>
      <c r="X44" s="252">
        <v>1.5752854451183111</v>
      </c>
      <c r="Y44" s="251">
        <v>1.3105950782560996</v>
      </c>
      <c r="Z44" s="251">
        <v>1.1257317777068039</v>
      </c>
      <c r="AA44" s="251">
        <v>1.1778484200900294</v>
      </c>
      <c r="AB44" s="254">
        <v>1.1980652295505649</v>
      </c>
    </row>
    <row r="45" spans="2:28" ht="16.5">
      <c r="B45" s="3"/>
      <c r="C45" s="52" t="s">
        <v>130</v>
      </c>
      <c r="D45" s="52"/>
      <c r="E45" s="52"/>
      <c r="F45" s="53"/>
      <c r="G45" s="55" t="s">
        <v>180</v>
      </c>
      <c r="H45" s="255">
        <v>6.1086452919462175</v>
      </c>
      <c r="I45" s="256">
        <v>8.7696138081613952</v>
      </c>
      <c r="J45" s="256">
        <v>10.639865996883742</v>
      </c>
      <c r="K45" s="256">
        <v>9.8652188545645316</v>
      </c>
      <c r="L45" s="257">
        <v>5.8175766637852604</v>
      </c>
      <c r="M45" s="253">
        <v>1.4353294029331778</v>
      </c>
      <c r="N45" s="258">
        <v>1.1673530693616669</v>
      </c>
      <c r="O45" s="258">
        <v>4.3200350371912748</v>
      </c>
      <c r="P45" s="252">
        <v>3.6847713249075156</v>
      </c>
      <c r="Q45" s="251">
        <v>1.8701102612001392</v>
      </c>
      <c r="R45" s="251">
        <v>2.0629778235693692</v>
      </c>
      <c r="S45" s="251">
        <v>2.1115609369395401</v>
      </c>
      <c r="T45" s="251">
        <v>2.4487659579196048</v>
      </c>
      <c r="U45" s="253">
        <v>2.9089578196148409</v>
      </c>
      <c r="V45" s="258">
        <v>2.4463284080308512</v>
      </c>
      <c r="W45" s="258">
        <v>1.9839189847538563</v>
      </c>
      <c r="X45" s="252">
        <v>1.540285445118343</v>
      </c>
      <c r="Y45" s="258">
        <v>1.2755950782560319</v>
      </c>
      <c r="Z45" s="258">
        <v>1.0907317777068499</v>
      </c>
      <c r="AA45" s="258">
        <v>1.1428484200899334</v>
      </c>
      <c r="AB45" s="254">
        <v>1.1630652295506962</v>
      </c>
    </row>
    <row r="46" spans="2:28">
      <c r="B46" s="3"/>
      <c r="C46" s="81"/>
      <c r="D46" s="107" t="s">
        <v>44</v>
      </c>
      <c r="E46" s="81"/>
      <c r="F46" s="108"/>
      <c r="G46" s="55" t="s">
        <v>180</v>
      </c>
      <c r="H46" s="278">
        <v>6.3686186729098608</v>
      </c>
      <c r="I46" s="279">
        <v>9.9671847525765003</v>
      </c>
      <c r="J46" s="279">
        <v>10.965080218411273</v>
      </c>
      <c r="K46" s="279">
        <v>11.15036859834251</v>
      </c>
      <c r="L46" s="280">
        <v>5.756680488048957</v>
      </c>
      <c r="M46" s="253"/>
      <c r="N46" s="258"/>
      <c r="O46" s="258"/>
      <c r="P46" s="252"/>
      <c r="Q46" s="251"/>
      <c r="R46" s="251"/>
      <c r="S46" s="251"/>
      <c r="T46" s="251"/>
      <c r="U46" s="253"/>
      <c r="V46" s="258"/>
      <c r="W46" s="258"/>
      <c r="X46" s="252"/>
      <c r="Y46" s="258"/>
      <c r="Z46" s="258"/>
      <c r="AA46" s="258"/>
      <c r="AB46" s="254"/>
    </row>
    <row r="47" spans="2:28" ht="16.5">
      <c r="B47" s="3"/>
      <c r="C47" s="81"/>
      <c r="D47" s="107" t="s">
        <v>135</v>
      </c>
      <c r="E47" s="81"/>
      <c r="F47" s="108"/>
      <c r="G47" s="55" t="s">
        <v>180</v>
      </c>
      <c r="H47" s="278">
        <v>5.0690673489699698</v>
      </c>
      <c r="I47" s="279">
        <v>5.1968559531220961</v>
      </c>
      <c r="J47" s="279">
        <v>9.6311970453861022</v>
      </c>
      <c r="K47" s="279">
        <v>5.7056056298666817</v>
      </c>
      <c r="L47" s="280">
        <v>6.0341783008441183</v>
      </c>
      <c r="M47" s="253"/>
      <c r="N47" s="258"/>
      <c r="O47" s="258"/>
      <c r="P47" s="252"/>
      <c r="Q47" s="251"/>
      <c r="R47" s="251"/>
      <c r="S47" s="251"/>
      <c r="T47" s="251"/>
      <c r="U47" s="253"/>
      <c r="V47" s="258"/>
      <c r="W47" s="258"/>
      <c r="X47" s="252"/>
      <c r="Y47" s="258"/>
      <c r="Z47" s="258"/>
      <c r="AA47" s="258"/>
      <c r="AB47" s="254"/>
    </row>
    <row r="48" spans="2:28">
      <c r="B48" s="3"/>
      <c r="C48" s="81" t="s">
        <v>43</v>
      </c>
      <c r="D48" s="81"/>
      <c r="E48" s="81"/>
      <c r="F48" s="108"/>
      <c r="G48" s="55" t="s">
        <v>180</v>
      </c>
      <c r="H48" s="259">
        <v>2.8548252242267154</v>
      </c>
      <c r="I48" s="260">
        <v>-3.776167070020108</v>
      </c>
      <c r="J48" s="260">
        <v>0.47561621490636696</v>
      </c>
      <c r="K48" s="260">
        <v>1.7787783959425383</v>
      </c>
      <c r="L48" s="261">
        <v>1.9581771084178285</v>
      </c>
      <c r="M48" s="253"/>
      <c r="N48" s="258"/>
      <c r="O48" s="258"/>
      <c r="P48" s="252"/>
      <c r="Q48" s="251"/>
      <c r="R48" s="251"/>
      <c r="S48" s="251"/>
      <c r="T48" s="251"/>
      <c r="U48" s="253"/>
      <c r="V48" s="258"/>
      <c r="W48" s="258"/>
      <c r="X48" s="252"/>
      <c r="Y48" s="258"/>
      <c r="Z48" s="258"/>
      <c r="AA48" s="258"/>
      <c r="AB48" s="254"/>
    </row>
    <row r="49" spans="2:28" ht="16.5">
      <c r="B49" s="3"/>
      <c r="C49" s="81" t="s">
        <v>132</v>
      </c>
      <c r="D49" s="81"/>
      <c r="E49" s="81"/>
      <c r="F49" s="108"/>
      <c r="G49" s="55" t="s">
        <v>180</v>
      </c>
      <c r="H49" s="159">
        <v>3.6168959204884885</v>
      </c>
      <c r="I49" s="160">
        <v>-2.2227736599830905E-2</v>
      </c>
      <c r="J49" s="160">
        <v>1.4834851992603859</v>
      </c>
      <c r="K49" s="160">
        <v>2.6169682224389277</v>
      </c>
      <c r="L49" s="161">
        <v>2.4694841297522601</v>
      </c>
      <c r="M49" s="186">
        <v>-0.17107876957253154</v>
      </c>
      <c r="N49" s="160">
        <v>-0.20424885861302755</v>
      </c>
      <c r="O49" s="160">
        <v>0.18473355203126118</v>
      </c>
      <c r="P49" s="161">
        <v>-4.4314209859535936E-2</v>
      </c>
      <c r="Q49" s="160">
        <v>0.15505971331239721</v>
      </c>
      <c r="R49" s="160">
        <v>0.63544386949394038</v>
      </c>
      <c r="S49" s="160">
        <v>1.1333371358471993</v>
      </c>
      <c r="T49" s="160">
        <v>1.065129128995963</v>
      </c>
      <c r="U49" s="186">
        <v>0.46608793499936496</v>
      </c>
      <c r="V49" s="160">
        <v>0.35352875404606721</v>
      </c>
      <c r="W49" s="160">
        <v>0.42876561829598359</v>
      </c>
      <c r="X49" s="161">
        <v>0.51444260749025261</v>
      </c>
      <c r="Y49" s="160">
        <v>0.88346721459289768</v>
      </c>
      <c r="Z49" s="160">
        <v>0.615024529918756</v>
      </c>
      <c r="AA49" s="160">
        <v>0.51976404542364207</v>
      </c>
      <c r="AB49" s="167">
        <v>0.61375313311391722</v>
      </c>
    </row>
    <row r="50" spans="2:28" ht="4.3499999999999996" customHeight="1">
      <c r="B50" s="3"/>
      <c r="C50" s="81"/>
      <c r="D50" s="81"/>
      <c r="E50" s="81"/>
      <c r="F50" s="108"/>
      <c r="G50" s="55"/>
      <c r="H50" s="169"/>
      <c r="I50" s="81"/>
      <c r="J50" s="81"/>
      <c r="K50" s="81"/>
      <c r="L50" s="108"/>
      <c r="M50" s="185"/>
      <c r="N50" s="81"/>
      <c r="O50" s="81"/>
      <c r="P50" s="108"/>
      <c r="Q50" s="81"/>
      <c r="R50" s="81"/>
      <c r="S50" s="81"/>
      <c r="T50" s="81"/>
      <c r="U50" s="185"/>
      <c r="V50" s="81"/>
      <c r="W50" s="81"/>
      <c r="X50" s="108"/>
      <c r="Y50" s="81"/>
      <c r="Z50" s="81"/>
      <c r="AA50" s="81"/>
      <c r="AB50" s="4"/>
    </row>
    <row r="51" spans="2:28">
      <c r="B51" s="8" t="s">
        <v>24</v>
      </c>
      <c r="C51" s="81"/>
      <c r="D51" s="81"/>
      <c r="E51" s="81"/>
      <c r="F51" s="108"/>
      <c r="G51" s="55"/>
      <c r="H51" s="169"/>
      <c r="I51" s="81"/>
      <c r="J51" s="81"/>
      <c r="K51" s="81"/>
      <c r="L51" s="108"/>
      <c r="M51" s="185"/>
      <c r="N51" s="81"/>
      <c r="O51" s="81"/>
      <c r="P51" s="108"/>
      <c r="Q51" s="81"/>
      <c r="R51" s="81"/>
      <c r="S51" s="81"/>
      <c r="T51" s="81"/>
      <c r="U51" s="185"/>
      <c r="V51" s="81"/>
      <c r="W51" s="81"/>
      <c r="X51" s="108"/>
      <c r="Y51" s="81"/>
      <c r="Z51" s="81"/>
      <c r="AA51" s="81"/>
      <c r="AB51" s="4"/>
    </row>
    <row r="52" spans="2:28">
      <c r="B52" s="3"/>
      <c r="C52" s="81" t="s">
        <v>76</v>
      </c>
      <c r="D52" s="81"/>
      <c r="E52" s="81"/>
      <c r="F52" s="108"/>
      <c r="G52" s="55" t="s">
        <v>180</v>
      </c>
      <c r="H52" s="159">
        <v>-0.80366986506726334</v>
      </c>
      <c r="I52" s="160">
        <v>-6.0842512922192782E-2</v>
      </c>
      <c r="J52" s="160">
        <v>-0.20151873552609345</v>
      </c>
      <c r="K52" s="160">
        <v>-1.2899896540307054</v>
      </c>
      <c r="L52" s="161">
        <v>-0.69061876917473342</v>
      </c>
      <c r="M52" s="186">
        <v>-0.12937432858214493</v>
      </c>
      <c r="N52" s="160">
        <v>0.57635707302421224</v>
      </c>
      <c r="O52" s="160">
        <v>-7.5936495526889303E-2</v>
      </c>
      <c r="P52" s="161">
        <v>-7.9507187597187112E-2</v>
      </c>
      <c r="Q52" s="160">
        <v>-6.9049200154751134E-2</v>
      </c>
      <c r="R52" s="160">
        <v>-8.146871631835495E-2</v>
      </c>
      <c r="S52" s="160">
        <v>-0.14626691888686594</v>
      </c>
      <c r="T52" s="160">
        <v>-0.17682769550189903</v>
      </c>
      <c r="U52" s="186">
        <v>-0.45329785633467168</v>
      </c>
      <c r="V52" s="160">
        <v>-0.5841515559639987</v>
      </c>
      <c r="W52" s="160">
        <v>-0.28815239726507968</v>
      </c>
      <c r="X52" s="161">
        <v>-0.13873957129935377</v>
      </c>
      <c r="Y52" s="160">
        <v>-0.11891813156267972</v>
      </c>
      <c r="Z52" s="160">
        <v>-0.11891684349319576</v>
      </c>
      <c r="AA52" s="160">
        <v>-0.11891555390411668</v>
      </c>
      <c r="AB52" s="167">
        <v>-0.11891426279370876</v>
      </c>
    </row>
    <row r="53" spans="2:28" ht="15" thickBot="1">
      <c r="B53" s="77"/>
      <c r="C53" s="110" t="s">
        <v>25</v>
      </c>
      <c r="D53" s="110"/>
      <c r="E53" s="110"/>
      <c r="F53" s="111"/>
      <c r="G53" s="112" t="s">
        <v>180</v>
      </c>
      <c r="H53" s="172">
        <v>1.3071418368145942</v>
      </c>
      <c r="I53" s="173">
        <v>1.4022355166506202</v>
      </c>
      <c r="J53" s="173">
        <v>6.643606590741058E-2</v>
      </c>
      <c r="K53" s="173">
        <v>-0.43143070180575194</v>
      </c>
      <c r="L53" s="174">
        <v>-0.36855916236112307</v>
      </c>
      <c r="M53" s="192">
        <v>-5.6810359930054233E-2</v>
      </c>
      <c r="N53" s="173">
        <v>0.59551774655466261</v>
      </c>
      <c r="O53" s="173">
        <v>-7.8502253609840977E-2</v>
      </c>
      <c r="P53" s="174">
        <v>-1.1403396142895872E-2</v>
      </c>
      <c r="Q53" s="173">
        <v>-3.1625396480350787E-2</v>
      </c>
      <c r="R53" s="173">
        <v>3.1407264868590801E-2</v>
      </c>
      <c r="S53" s="173">
        <v>-2.5718420265548048E-2</v>
      </c>
      <c r="T53" s="173">
        <v>-5.1954543993986135E-2</v>
      </c>
      <c r="U53" s="192">
        <v>-0.13188560677983219</v>
      </c>
      <c r="V53" s="173">
        <v>-0.19628287562085234</v>
      </c>
      <c r="W53" s="173">
        <v>-0.15625685246314447</v>
      </c>
      <c r="X53" s="174">
        <v>-0.12397869831906405</v>
      </c>
      <c r="Y53" s="173">
        <v>-5.948375348836521E-2</v>
      </c>
      <c r="Z53" s="173">
        <v>-5.948344622279933E-2</v>
      </c>
      <c r="AA53" s="173">
        <v>-5.9483138775945577E-2</v>
      </c>
      <c r="AB53" s="193">
        <v>-5.9482831147676052E-2</v>
      </c>
    </row>
    <row r="54" spans="2:28" ht="15" thickBot="1"/>
    <row r="55" spans="2:28" ht="30" customHeight="1">
      <c r="B55" s="85" t="str">
        <f>"Strednodobá predikcia "&amp;Súhrn!$H$3&amp;"- trh práce [zmena oproti rovnakému obdobiu predchádzajúceho roka]"</f>
        <v>Strednodobá predikcia P4Q-2022 základný scenár - trh práce [zmena oproti rovnakému obdobiu predchádzajúceho roka]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195"/>
      <c r="Z55" s="195"/>
      <c r="AA55" s="195"/>
      <c r="AB55" s="196"/>
    </row>
    <row r="56" spans="2:28">
      <c r="B56" s="312" t="s">
        <v>27</v>
      </c>
      <c r="C56" s="313"/>
      <c r="D56" s="313"/>
      <c r="E56" s="313"/>
      <c r="F56" s="314"/>
      <c r="G56" s="315" t="s">
        <v>62</v>
      </c>
      <c r="H56" s="134" t="str">
        <f t="shared" ref="H56:L56" si="1">H$3</f>
        <v>Skutočnosť</v>
      </c>
      <c r="I56" s="301">
        <f t="shared" si="1"/>
        <v>2022</v>
      </c>
      <c r="J56" s="301">
        <f t="shared" si="1"/>
        <v>2023</v>
      </c>
      <c r="K56" s="301">
        <f t="shared" si="1"/>
        <v>2024</v>
      </c>
      <c r="L56" s="316">
        <f t="shared" si="1"/>
        <v>2025</v>
      </c>
      <c r="M56" s="297">
        <f>M$3</f>
        <v>2022</v>
      </c>
      <c r="N56" s="298"/>
      <c r="O56" s="298"/>
      <c r="P56" s="300"/>
      <c r="Q56" s="297">
        <f>Q$3</f>
        <v>2023</v>
      </c>
      <c r="R56" s="298"/>
      <c r="S56" s="298"/>
      <c r="T56" s="300"/>
      <c r="U56" s="297">
        <f>U$3</f>
        <v>2024</v>
      </c>
      <c r="V56" s="298"/>
      <c r="W56" s="298"/>
      <c r="X56" s="300"/>
      <c r="Y56" s="297">
        <f>Y$3</f>
        <v>2025</v>
      </c>
      <c r="Z56" s="298"/>
      <c r="AA56" s="298"/>
      <c r="AB56" s="299"/>
    </row>
    <row r="57" spans="2:28">
      <c r="B57" s="307"/>
      <c r="C57" s="308"/>
      <c r="D57" s="308"/>
      <c r="E57" s="308"/>
      <c r="F57" s="309"/>
      <c r="G57" s="311"/>
      <c r="H57" s="135">
        <f>$H$4</f>
        <v>2021</v>
      </c>
      <c r="I57" s="302"/>
      <c r="J57" s="302"/>
      <c r="K57" s="302"/>
      <c r="L57" s="317"/>
      <c r="M57" s="138" t="s">
        <v>3</v>
      </c>
      <c r="N57" s="136" t="s">
        <v>4</v>
      </c>
      <c r="O57" s="136" t="s">
        <v>5</v>
      </c>
      <c r="P57" s="234" t="s">
        <v>6</v>
      </c>
      <c r="Q57" s="138" t="s">
        <v>3</v>
      </c>
      <c r="R57" s="136" t="s">
        <v>4</v>
      </c>
      <c r="S57" s="136" t="s">
        <v>5</v>
      </c>
      <c r="T57" s="234" t="s">
        <v>6</v>
      </c>
      <c r="U57" s="138" t="s">
        <v>3</v>
      </c>
      <c r="V57" s="136" t="s">
        <v>4</v>
      </c>
      <c r="W57" s="136" t="s">
        <v>5</v>
      </c>
      <c r="X57" s="234" t="s">
        <v>6</v>
      </c>
      <c r="Y57" s="136" t="s">
        <v>3</v>
      </c>
      <c r="Z57" s="136" t="s">
        <v>4</v>
      </c>
      <c r="AA57" s="136" t="s">
        <v>5</v>
      </c>
      <c r="AB57" s="139" t="s">
        <v>6</v>
      </c>
    </row>
    <row r="58" spans="2:28" ht="4.3499999999999996" customHeight="1">
      <c r="B58" s="3"/>
      <c r="C58" s="81"/>
      <c r="D58" s="81"/>
      <c r="E58" s="81"/>
      <c r="F58" s="108"/>
      <c r="G58" s="55"/>
      <c r="H58" s="169"/>
      <c r="I58" s="81"/>
      <c r="J58" s="81"/>
      <c r="K58" s="81"/>
      <c r="L58" s="108"/>
      <c r="M58" s="185"/>
      <c r="N58" s="81"/>
      <c r="O58" s="81"/>
      <c r="P58" s="108"/>
      <c r="Q58" s="81"/>
      <c r="R58" s="81"/>
      <c r="S58" s="81"/>
      <c r="T58" s="81"/>
      <c r="U58" s="185"/>
      <c r="V58" s="81"/>
      <c r="W58" s="81"/>
      <c r="X58" s="108"/>
      <c r="Y58" s="81"/>
      <c r="Z58" s="81"/>
      <c r="AA58" s="81"/>
      <c r="AB58" s="4"/>
    </row>
    <row r="59" spans="2:28">
      <c r="B59" s="8" t="s">
        <v>22</v>
      </c>
      <c r="C59" s="81"/>
      <c r="D59" s="81"/>
      <c r="E59" s="81"/>
      <c r="F59" s="108"/>
      <c r="G59" s="55"/>
      <c r="H59" s="169"/>
      <c r="I59" s="81"/>
      <c r="J59" s="81"/>
      <c r="K59" s="81"/>
      <c r="L59" s="108"/>
      <c r="M59" s="185"/>
      <c r="N59" s="81"/>
      <c r="O59" s="81"/>
      <c r="P59" s="108"/>
      <c r="Q59" s="81"/>
      <c r="R59" s="81"/>
      <c r="S59" s="81"/>
      <c r="T59" s="81"/>
      <c r="U59" s="185"/>
      <c r="V59" s="81"/>
      <c r="W59" s="81"/>
      <c r="X59" s="108"/>
      <c r="Y59" s="81"/>
      <c r="Z59" s="81"/>
      <c r="AA59" s="81"/>
      <c r="AB59" s="4"/>
    </row>
    <row r="60" spans="2:28">
      <c r="B60" s="3"/>
      <c r="C60" s="81" t="s">
        <v>75</v>
      </c>
      <c r="D60" s="81"/>
      <c r="E60" s="81"/>
      <c r="F60" s="108"/>
      <c r="G60" s="55" t="s">
        <v>180</v>
      </c>
      <c r="H60" s="159">
        <v>6.4777994436668394</v>
      </c>
      <c r="I60" s="160">
        <v>8.0085627145415827</v>
      </c>
      <c r="J60" s="160">
        <v>10.654199918127688</v>
      </c>
      <c r="K60" s="160">
        <v>10.113713294863217</v>
      </c>
      <c r="L60" s="161">
        <v>5.9633332239360328</v>
      </c>
      <c r="M60" s="186">
        <v>6.1567221296128736</v>
      </c>
      <c r="N60" s="160">
        <v>6.136480067630302</v>
      </c>
      <c r="O60" s="160">
        <v>9.2770884098198678</v>
      </c>
      <c r="P60" s="161">
        <v>10.333466124911354</v>
      </c>
      <c r="Q60" s="160">
        <v>10.878961814744571</v>
      </c>
      <c r="R60" s="160">
        <v>12.355479484153989</v>
      </c>
      <c r="S60" s="160">
        <v>10.227448629418618</v>
      </c>
      <c r="T60" s="160">
        <v>9.3151464468431726</v>
      </c>
      <c r="U60" s="186">
        <v>10.465703863389521</v>
      </c>
      <c r="V60" s="160">
        <v>10.699820768210273</v>
      </c>
      <c r="W60" s="160">
        <v>10.347986505160932</v>
      </c>
      <c r="X60" s="161">
        <v>9.0051218207763668</v>
      </c>
      <c r="Y60" s="160">
        <v>7.5891264603039161</v>
      </c>
      <c r="Z60" s="160">
        <v>6.1659651922494589</v>
      </c>
      <c r="AA60" s="160">
        <v>5.2907052975070314</v>
      </c>
      <c r="AB60" s="167">
        <v>4.8996871243800229</v>
      </c>
    </row>
    <row r="61" spans="2:28" ht="16.5">
      <c r="B61" s="3"/>
      <c r="C61" s="81" t="s">
        <v>130</v>
      </c>
      <c r="D61" s="81"/>
      <c r="E61" s="81"/>
      <c r="F61" s="108"/>
      <c r="G61" s="55" t="s">
        <v>180</v>
      </c>
      <c r="H61" s="255">
        <v>6.1086452919462175</v>
      </c>
      <c r="I61" s="256">
        <v>8.7696138081613952</v>
      </c>
      <c r="J61" s="256">
        <v>10.639865996883742</v>
      </c>
      <c r="K61" s="256">
        <v>9.8652188545645316</v>
      </c>
      <c r="L61" s="257">
        <v>5.8175766637852604</v>
      </c>
      <c r="M61" s="253">
        <v>7.3424090504825159</v>
      </c>
      <c r="N61" s="258">
        <v>6.880572401483505</v>
      </c>
      <c r="O61" s="258">
        <v>9.7311045970123473</v>
      </c>
      <c r="P61" s="252">
        <v>10.997278245435567</v>
      </c>
      <c r="Q61" s="251">
        <v>11.473044353604323</v>
      </c>
      <c r="R61" s="251">
        <v>12.459904392153788</v>
      </c>
      <c r="S61" s="251">
        <v>10.079107778365142</v>
      </c>
      <c r="T61" s="251">
        <v>8.7668768087761038</v>
      </c>
      <c r="U61" s="253">
        <v>9.8760559793833664</v>
      </c>
      <c r="V61" s="258">
        <v>10.288752641544562</v>
      </c>
      <c r="W61" s="258">
        <v>10.15088899944449</v>
      </c>
      <c r="X61" s="252">
        <v>9.1741087016238936</v>
      </c>
      <c r="Y61" s="258">
        <v>7.441305986948052</v>
      </c>
      <c r="Z61" s="258">
        <v>6.0196145059861976</v>
      </c>
      <c r="AA61" s="258">
        <v>5.1452611968989999</v>
      </c>
      <c r="AB61" s="254">
        <v>4.7546485654617072</v>
      </c>
    </row>
    <row r="62" spans="2:28" ht="17.25" thickBot="1">
      <c r="B62" s="77"/>
      <c r="C62" s="110" t="s">
        <v>132</v>
      </c>
      <c r="D62" s="110"/>
      <c r="E62" s="110"/>
      <c r="F62" s="111"/>
      <c r="G62" s="112" t="s">
        <v>180</v>
      </c>
      <c r="H62" s="172">
        <v>3.6168959204884885</v>
      </c>
      <c r="I62" s="173">
        <v>-2.2227736599830905E-2</v>
      </c>
      <c r="J62" s="173">
        <v>1.4834851992603859</v>
      </c>
      <c r="K62" s="173">
        <v>2.6169682224389277</v>
      </c>
      <c r="L62" s="174">
        <v>2.4694841297522601</v>
      </c>
      <c r="M62" s="192">
        <v>0.96053344641705962</v>
      </c>
      <c r="N62" s="173">
        <v>-0.55938390198400612</v>
      </c>
      <c r="O62" s="173">
        <v>-0.23387723123074977</v>
      </c>
      <c r="P62" s="174">
        <v>-0.23516695774856089</v>
      </c>
      <c r="Q62" s="173">
        <v>9.0762150696519939E-2</v>
      </c>
      <c r="R62" s="173">
        <v>0.93293713477528684</v>
      </c>
      <c r="S62" s="173">
        <v>1.8886251173299513</v>
      </c>
      <c r="T62" s="173">
        <v>3.0195228301313648</v>
      </c>
      <c r="U62" s="192">
        <v>3.3394465471818364</v>
      </c>
      <c r="V62" s="173">
        <v>3.0499565734360914</v>
      </c>
      <c r="W62" s="173">
        <v>2.3320324314787939</v>
      </c>
      <c r="X62" s="174">
        <v>1.7744427715836082</v>
      </c>
      <c r="Y62" s="173">
        <v>2.1972575191083479</v>
      </c>
      <c r="Z62" s="173">
        <v>2.4635575832796519</v>
      </c>
      <c r="AA62" s="173">
        <v>2.5563997338386173</v>
      </c>
      <c r="AB62" s="193">
        <v>2.6577277589405242</v>
      </c>
    </row>
    <row r="63" spans="2:28" ht="4.3499999999999996" customHeight="1"/>
    <row r="64" spans="2:28">
      <c r="B64" s="72" t="s">
        <v>140</v>
      </c>
    </row>
    <row r="65" spans="2:2">
      <c r="B65" s="72" t="s">
        <v>195</v>
      </c>
    </row>
    <row r="66" spans="2:2">
      <c r="B66" s="72" t="s">
        <v>152</v>
      </c>
    </row>
    <row r="67" spans="2:2">
      <c r="B67" s="72" t="s">
        <v>196</v>
      </c>
    </row>
    <row r="68" spans="2:2">
      <c r="B68" s="72" t="s">
        <v>153</v>
      </c>
    </row>
    <row r="69" spans="2:2">
      <c r="B69" s="72" t="s">
        <v>154</v>
      </c>
    </row>
  </sheetData>
  <mergeCells count="30">
    <mergeCell ref="K3:K4"/>
    <mergeCell ref="K31:K32"/>
    <mergeCell ref="K56:K57"/>
    <mergeCell ref="J3:J4"/>
    <mergeCell ref="B3:F4"/>
    <mergeCell ref="G3:G4"/>
    <mergeCell ref="B56:F57"/>
    <mergeCell ref="I3:I4"/>
    <mergeCell ref="I31:I32"/>
    <mergeCell ref="J31:J32"/>
    <mergeCell ref="J56:J57"/>
    <mergeCell ref="B31:F32"/>
    <mergeCell ref="G31:G32"/>
    <mergeCell ref="G56:G57"/>
    <mergeCell ref="I56:I57"/>
    <mergeCell ref="L56:L57"/>
    <mergeCell ref="L31:L32"/>
    <mergeCell ref="L3:L4"/>
    <mergeCell ref="M3:P3"/>
    <mergeCell ref="Y3:AB3"/>
    <mergeCell ref="Y31:AB31"/>
    <mergeCell ref="Y56:AB56"/>
    <mergeCell ref="M56:P56"/>
    <mergeCell ref="M31:P31"/>
    <mergeCell ref="U3:X3"/>
    <mergeCell ref="Q3:T3"/>
    <mergeCell ref="Q31:T31"/>
    <mergeCell ref="U31:X31"/>
    <mergeCell ref="Q56:T56"/>
    <mergeCell ref="U56:X56"/>
  </mergeCells>
  <pageMargins left="0.7" right="0.7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1"/>
    <pageSetUpPr fitToPage="1"/>
  </sheetPr>
  <dimension ref="B1:AB45"/>
  <sheetViews>
    <sheetView zoomScale="85" zoomScaleNormal="85" workbookViewId="0">
      <selection activeCell="AE19" sqref="AE19"/>
    </sheetView>
  </sheetViews>
  <sheetFormatPr defaultColWidth="9.140625" defaultRowHeight="14.25"/>
  <cols>
    <col min="1" max="5" width="3.140625" style="72" customWidth="1"/>
    <col min="6" max="6" width="33.85546875" style="72" customWidth="1"/>
    <col min="7" max="7" width="22" style="72" customWidth="1"/>
    <col min="8" max="8" width="10.85546875" style="72" customWidth="1"/>
    <col min="9" max="12" width="9.140625" style="72" customWidth="1"/>
    <col min="13" max="24" width="9.140625" style="72"/>
    <col min="25" max="28" width="9.140625" style="72" customWidth="1"/>
    <col min="29" max="16384" width="9.140625" style="72"/>
  </cols>
  <sheetData>
    <row r="1" spans="2:28" ht="22.5" customHeight="1" thickBot="1">
      <c r="B1" s="71" t="s">
        <v>89</v>
      </c>
    </row>
    <row r="2" spans="2:28" ht="30" customHeight="1">
      <c r="B2" s="85" t="str">
        <f>"Strednodobá predikcia "&amp;Súhrn!$H$3&amp;"- obchodná a platobná bilancia [objem]"</f>
        <v>Strednodobá predikcia P4Q-2022 základný scenár - obchodná a platobná bilancia [objem]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>
      <c r="B3" s="312" t="s">
        <v>27</v>
      </c>
      <c r="C3" s="313"/>
      <c r="D3" s="313"/>
      <c r="E3" s="313"/>
      <c r="F3" s="314"/>
      <c r="G3" s="315" t="s">
        <v>62</v>
      </c>
      <c r="H3" s="134" t="s">
        <v>32</v>
      </c>
      <c r="I3" s="301">
        <v>2022</v>
      </c>
      <c r="J3" s="301">
        <v>2023</v>
      </c>
      <c r="K3" s="301">
        <v>2024</v>
      </c>
      <c r="L3" s="316">
        <v>2025</v>
      </c>
      <c r="M3" s="297">
        <v>2022</v>
      </c>
      <c r="N3" s="298"/>
      <c r="O3" s="298"/>
      <c r="P3" s="300"/>
      <c r="Q3" s="297">
        <v>2023</v>
      </c>
      <c r="R3" s="298"/>
      <c r="S3" s="298"/>
      <c r="T3" s="300"/>
      <c r="U3" s="297">
        <v>2024</v>
      </c>
      <c r="V3" s="298"/>
      <c r="W3" s="298"/>
      <c r="X3" s="300"/>
      <c r="Y3" s="298">
        <v>2025</v>
      </c>
      <c r="Z3" s="298"/>
      <c r="AA3" s="298"/>
      <c r="AB3" s="299"/>
    </row>
    <row r="4" spans="2:28">
      <c r="B4" s="307"/>
      <c r="C4" s="308"/>
      <c r="D4" s="308"/>
      <c r="E4" s="308"/>
      <c r="F4" s="309"/>
      <c r="G4" s="311"/>
      <c r="H4" s="197">
        <v>2021</v>
      </c>
      <c r="I4" s="302"/>
      <c r="J4" s="302"/>
      <c r="K4" s="302"/>
      <c r="L4" s="317"/>
      <c r="M4" s="138" t="s">
        <v>3</v>
      </c>
      <c r="N4" s="136" t="s">
        <v>4</v>
      </c>
      <c r="O4" s="136" t="s">
        <v>5</v>
      </c>
      <c r="P4" s="266" t="s">
        <v>6</v>
      </c>
      <c r="Q4" s="138" t="s">
        <v>3</v>
      </c>
      <c r="R4" s="136" t="s">
        <v>4</v>
      </c>
      <c r="S4" s="136" t="s">
        <v>5</v>
      </c>
      <c r="T4" s="266" t="s">
        <v>6</v>
      </c>
      <c r="U4" s="138" t="s">
        <v>3</v>
      </c>
      <c r="V4" s="136" t="s">
        <v>4</v>
      </c>
      <c r="W4" s="136" t="s">
        <v>5</v>
      </c>
      <c r="X4" s="266" t="s">
        <v>6</v>
      </c>
      <c r="Y4" s="136" t="s">
        <v>3</v>
      </c>
      <c r="Z4" s="136" t="s">
        <v>4</v>
      </c>
      <c r="AA4" s="136" t="s">
        <v>5</v>
      </c>
      <c r="AB4" s="139" t="s">
        <v>6</v>
      </c>
    </row>
    <row r="5" spans="2:28" ht="3.75" customHeight="1">
      <c r="B5" s="8"/>
      <c r="C5" s="9"/>
      <c r="D5" s="9"/>
      <c r="E5" s="9"/>
      <c r="F5" s="140"/>
      <c r="G5" s="141"/>
      <c r="H5" s="95"/>
      <c r="I5" s="96"/>
      <c r="J5" s="96"/>
      <c r="K5" s="233"/>
      <c r="L5" s="142"/>
      <c r="M5" s="143"/>
      <c r="N5" s="143"/>
      <c r="O5" s="143"/>
      <c r="P5" s="144"/>
      <c r="Q5" s="143"/>
      <c r="R5" s="143"/>
      <c r="S5" s="143"/>
      <c r="T5" s="144"/>
      <c r="U5" s="143"/>
      <c r="V5" s="143"/>
      <c r="W5" s="143"/>
      <c r="X5" s="144"/>
      <c r="Y5" s="143"/>
      <c r="Z5" s="143"/>
      <c r="AA5" s="143"/>
      <c r="AB5" s="145"/>
    </row>
    <row r="6" spans="2:28">
      <c r="B6" s="8" t="s">
        <v>46</v>
      </c>
      <c r="C6" s="9"/>
      <c r="D6" s="9"/>
      <c r="E6" s="9"/>
      <c r="F6" s="93"/>
      <c r="G6" s="94"/>
      <c r="H6" s="98"/>
      <c r="I6" s="99"/>
      <c r="J6" s="99"/>
      <c r="K6" s="99"/>
      <c r="L6" s="146"/>
      <c r="M6" s="147"/>
      <c r="N6" s="147"/>
      <c r="O6" s="147"/>
      <c r="P6" s="148"/>
      <c r="Q6" s="147"/>
      <c r="R6" s="147"/>
      <c r="S6" s="147"/>
      <c r="T6" s="148"/>
      <c r="U6" s="147"/>
      <c r="V6" s="147"/>
      <c r="W6" s="147"/>
      <c r="X6" s="148"/>
      <c r="Y6" s="147"/>
      <c r="Z6" s="147"/>
      <c r="AA6" s="147"/>
      <c r="AB6" s="149"/>
    </row>
    <row r="7" spans="2:28">
      <c r="B7" s="8"/>
      <c r="C7" s="101" t="s">
        <v>29</v>
      </c>
      <c r="D7" s="9"/>
      <c r="E7" s="9"/>
      <c r="F7" s="93"/>
      <c r="G7" s="55" t="s">
        <v>187</v>
      </c>
      <c r="H7" s="104">
        <v>87499.746219485882</v>
      </c>
      <c r="I7" s="105">
        <v>86807.475552141448</v>
      </c>
      <c r="J7" s="105">
        <v>89716.46292501477</v>
      </c>
      <c r="K7" s="105">
        <v>96643.057998818927</v>
      </c>
      <c r="L7" s="150">
        <v>100606.98490231426</v>
      </c>
      <c r="M7" s="151">
        <v>21523.639390136239</v>
      </c>
      <c r="N7" s="151">
        <v>21351.574628632548</v>
      </c>
      <c r="O7" s="151">
        <v>22250.374772033272</v>
      </c>
      <c r="P7" s="152">
        <v>21681.886761339378</v>
      </c>
      <c r="Q7" s="151">
        <v>21812.054176253798</v>
      </c>
      <c r="R7" s="151">
        <v>22086.33147833687</v>
      </c>
      <c r="S7" s="151">
        <v>22613.861917038168</v>
      </c>
      <c r="T7" s="152">
        <v>23204.215353385935</v>
      </c>
      <c r="U7" s="151">
        <v>23739.711484324023</v>
      </c>
      <c r="V7" s="151">
        <v>24022.902069251912</v>
      </c>
      <c r="W7" s="151">
        <v>24291.452211389853</v>
      </c>
      <c r="X7" s="152">
        <v>24588.992233853132</v>
      </c>
      <c r="Y7" s="151">
        <v>24833.42333151415</v>
      </c>
      <c r="Z7" s="151">
        <v>25063.256384479391</v>
      </c>
      <c r="AA7" s="151">
        <v>25254.313722776333</v>
      </c>
      <c r="AB7" s="153">
        <v>25455.991463544393</v>
      </c>
    </row>
    <row r="8" spans="2:28">
      <c r="B8" s="3"/>
      <c r="C8" s="81"/>
      <c r="D8" s="107" t="s">
        <v>47</v>
      </c>
      <c r="E8" s="81"/>
      <c r="F8" s="108"/>
      <c r="G8" s="55" t="s">
        <v>187</v>
      </c>
      <c r="H8" s="104">
        <v>42547.568652183785</v>
      </c>
      <c r="I8" s="105">
        <v>41182.285786029148</v>
      </c>
      <c r="J8" s="105">
        <v>42319.477568102382</v>
      </c>
      <c r="K8" s="105">
        <v>45521.830986165412</v>
      </c>
      <c r="L8" s="150">
        <v>47332.991901958019</v>
      </c>
      <c r="M8" s="105">
        <v>10525.114428929606</v>
      </c>
      <c r="N8" s="105">
        <v>9980.0413179730076</v>
      </c>
      <c r="O8" s="105">
        <v>10412.56410258671</v>
      </c>
      <c r="P8" s="150">
        <v>10264.565936539824</v>
      </c>
      <c r="Q8" s="105">
        <v>10310.262098056719</v>
      </c>
      <c r="R8" s="105">
        <v>10426.711012473856</v>
      </c>
      <c r="S8" s="105">
        <v>10658.580182416539</v>
      </c>
      <c r="T8" s="150">
        <v>10923.924275155268</v>
      </c>
      <c r="U8" s="105">
        <v>11180.636956077771</v>
      </c>
      <c r="V8" s="105">
        <v>11316.836586427044</v>
      </c>
      <c r="W8" s="105">
        <v>11443.077327256771</v>
      </c>
      <c r="X8" s="150">
        <v>11581.280116403825</v>
      </c>
      <c r="Y8" s="105">
        <v>11695.164656851948</v>
      </c>
      <c r="Z8" s="105">
        <v>11800.334072762736</v>
      </c>
      <c r="AA8" s="105">
        <v>11878.202491061382</v>
      </c>
      <c r="AB8" s="106">
        <v>11959.290681281951</v>
      </c>
    </row>
    <row r="9" spans="2:28" ht="15" customHeight="1">
      <c r="B9" s="3"/>
      <c r="C9" s="81"/>
      <c r="D9" s="107" t="s">
        <v>48</v>
      </c>
      <c r="E9" s="81"/>
      <c r="F9" s="108"/>
      <c r="G9" s="55" t="s">
        <v>187</v>
      </c>
      <c r="H9" s="104">
        <v>44973.757687393663</v>
      </c>
      <c r="I9" s="105">
        <v>45625.189766112286</v>
      </c>
      <c r="J9" s="105">
        <v>47396.985356912388</v>
      </c>
      <c r="K9" s="105">
        <v>51121.227012653508</v>
      </c>
      <c r="L9" s="150">
        <v>53273.993000356248</v>
      </c>
      <c r="M9" s="105">
        <v>11113.131024268927</v>
      </c>
      <c r="N9" s="105">
        <v>11420.157299211205</v>
      </c>
      <c r="O9" s="105">
        <v>11674.580617832602</v>
      </c>
      <c r="P9" s="150">
        <v>11417.320824799552</v>
      </c>
      <c r="Q9" s="105">
        <v>11501.792078197079</v>
      </c>
      <c r="R9" s="105">
        <v>11659.620465863014</v>
      </c>
      <c r="S9" s="105">
        <v>11955.281734621629</v>
      </c>
      <c r="T9" s="150">
        <v>12280.291078230666</v>
      </c>
      <c r="U9" s="105">
        <v>12559.074528246254</v>
      </c>
      <c r="V9" s="105">
        <v>12706.065482824866</v>
      </c>
      <c r="W9" s="105">
        <v>12848.374884133082</v>
      </c>
      <c r="X9" s="150">
        <v>13007.712117449308</v>
      </c>
      <c r="Y9" s="105">
        <v>13138.258674662202</v>
      </c>
      <c r="Z9" s="105">
        <v>13262.922311716657</v>
      </c>
      <c r="AA9" s="105">
        <v>13376.111231714953</v>
      </c>
      <c r="AB9" s="106">
        <v>13496.70078226244</v>
      </c>
    </row>
    <row r="10" spans="2:28" ht="3.75" customHeight="1">
      <c r="B10" s="3"/>
      <c r="C10" s="81"/>
      <c r="D10" s="81"/>
      <c r="E10" s="81"/>
      <c r="F10" s="108"/>
      <c r="G10" s="55"/>
      <c r="H10" s="104"/>
      <c r="I10" s="105"/>
      <c r="J10" s="105"/>
      <c r="K10" s="105"/>
      <c r="L10" s="150"/>
      <c r="M10" s="105"/>
      <c r="N10" s="105"/>
      <c r="O10" s="105"/>
      <c r="P10" s="150"/>
      <c r="Q10" s="105"/>
      <c r="R10" s="105"/>
      <c r="S10" s="105"/>
      <c r="T10" s="150"/>
      <c r="U10" s="105"/>
      <c r="V10" s="105"/>
      <c r="W10" s="105"/>
      <c r="X10" s="150"/>
      <c r="Y10" s="105"/>
      <c r="Z10" s="105"/>
      <c r="AA10" s="105"/>
      <c r="AB10" s="106"/>
    </row>
    <row r="11" spans="2:28" ht="15" customHeight="1">
      <c r="B11" s="3"/>
      <c r="C11" s="81" t="s">
        <v>30</v>
      </c>
      <c r="D11" s="81"/>
      <c r="E11" s="81"/>
      <c r="F11" s="108"/>
      <c r="G11" s="55" t="s">
        <v>187</v>
      </c>
      <c r="H11" s="154">
        <v>84973.587455707573</v>
      </c>
      <c r="I11" s="151">
        <v>84739.510570881117</v>
      </c>
      <c r="J11" s="151">
        <v>86739.139724046952</v>
      </c>
      <c r="K11" s="151">
        <v>92080.03927478526</v>
      </c>
      <c r="L11" s="152">
        <v>95301.360901955602</v>
      </c>
      <c r="M11" s="151">
        <v>21046.445493564228</v>
      </c>
      <c r="N11" s="151">
        <v>20879.348208129471</v>
      </c>
      <c r="O11" s="151">
        <v>21591.202765551727</v>
      </c>
      <c r="P11" s="152">
        <v>21222.514103635691</v>
      </c>
      <c r="Q11" s="151">
        <v>21226.008752616057</v>
      </c>
      <c r="R11" s="151">
        <v>21503.909537519328</v>
      </c>
      <c r="S11" s="151">
        <v>21821.681853172337</v>
      </c>
      <c r="T11" s="152">
        <v>22187.539580739231</v>
      </c>
      <c r="U11" s="151">
        <v>22684.133959842653</v>
      </c>
      <c r="V11" s="151">
        <v>22866.013012011907</v>
      </c>
      <c r="W11" s="151">
        <v>23140.798807872976</v>
      </c>
      <c r="X11" s="152">
        <v>23389.093495057725</v>
      </c>
      <c r="Y11" s="151">
        <v>23604.072769328901</v>
      </c>
      <c r="Z11" s="151">
        <v>23761.150104144388</v>
      </c>
      <c r="AA11" s="151">
        <v>23890.346929397103</v>
      </c>
      <c r="AB11" s="153">
        <v>24045.791099085207</v>
      </c>
    </row>
    <row r="12" spans="2:28" ht="15" customHeight="1">
      <c r="B12" s="3"/>
      <c r="C12" s="81"/>
      <c r="D12" s="107" t="s">
        <v>49</v>
      </c>
      <c r="E12" s="81"/>
      <c r="F12" s="108"/>
      <c r="G12" s="55" t="s">
        <v>187</v>
      </c>
      <c r="H12" s="104">
        <v>25203.469531807026</v>
      </c>
      <c r="I12" s="105">
        <v>25017.762293981308</v>
      </c>
      <c r="J12" s="105">
        <v>25657.593149847853</v>
      </c>
      <c r="K12" s="105">
        <v>27237.440819112413</v>
      </c>
      <c r="L12" s="150">
        <v>28190.313535831658</v>
      </c>
      <c r="M12" s="105">
        <v>6277.404039560648</v>
      </c>
      <c r="N12" s="105">
        <v>6167.7545727930028</v>
      </c>
      <c r="O12" s="105">
        <v>6294.9459342677983</v>
      </c>
      <c r="P12" s="150">
        <v>6277.6577473598581</v>
      </c>
      <c r="Q12" s="105">
        <v>6278.6914707980313</v>
      </c>
      <c r="R12" s="105">
        <v>6360.8950215567293</v>
      </c>
      <c r="S12" s="105">
        <v>6454.8926426450726</v>
      </c>
      <c r="T12" s="150">
        <v>6563.1140148480172</v>
      </c>
      <c r="U12" s="105">
        <v>6710.0075231312749</v>
      </c>
      <c r="V12" s="105">
        <v>6763.8076730737921</v>
      </c>
      <c r="W12" s="105">
        <v>6845.0898044851774</v>
      </c>
      <c r="X12" s="150">
        <v>6918.5358184221686</v>
      </c>
      <c r="Y12" s="105">
        <v>6982.1270734478421</v>
      </c>
      <c r="Z12" s="105">
        <v>7028.5908309001297</v>
      </c>
      <c r="AA12" s="105">
        <v>7066.8074836030755</v>
      </c>
      <c r="AB12" s="106">
        <v>7112.7881478806075</v>
      </c>
    </row>
    <row r="13" spans="2:28" ht="15" customHeight="1">
      <c r="B13" s="3"/>
      <c r="C13" s="81"/>
      <c r="D13" s="107" t="s">
        <v>50</v>
      </c>
      <c r="E13" s="81"/>
      <c r="F13" s="108"/>
      <c r="G13" s="55" t="s">
        <v>187</v>
      </c>
      <c r="H13" s="104">
        <v>59770.58670419285</v>
      </c>
      <c r="I13" s="105">
        <v>59721.748276899816</v>
      </c>
      <c r="J13" s="105">
        <v>61081.546574199107</v>
      </c>
      <c r="K13" s="105">
        <v>64842.598455672858</v>
      </c>
      <c r="L13" s="150">
        <v>67111.047366123952</v>
      </c>
      <c r="M13" s="105">
        <v>14980.883836179073</v>
      </c>
      <c r="N13" s="105">
        <v>14683.292414669948</v>
      </c>
      <c r="O13" s="105">
        <v>15112.71566977496</v>
      </c>
      <c r="P13" s="150">
        <v>14944.856356275834</v>
      </c>
      <c r="Q13" s="105">
        <v>14947.317281818026</v>
      </c>
      <c r="R13" s="105">
        <v>15143.014515962599</v>
      </c>
      <c r="S13" s="105">
        <v>15366.789210527262</v>
      </c>
      <c r="T13" s="150">
        <v>15624.425565891213</v>
      </c>
      <c r="U13" s="105">
        <v>15974.12643671138</v>
      </c>
      <c r="V13" s="105">
        <v>16102.205338938118</v>
      </c>
      <c r="W13" s="105">
        <v>16295.709003387803</v>
      </c>
      <c r="X13" s="150">
        <v>16470.557676635559</v>
      </c>
      <c r="Y13" s="105">
        <v>16621.945695881062</v>
      </c>
      <c r="Z13" s="105">
        <v>16732.55927324426</v>
      </c>
      <c r="AA13" s="105">
        <v>16823.539445794031</v>
      </c>
      <c r="AB13" s="106">
        <v>16933.002951204606</v>
      </c>
    </row>
    <row r="14" spans="2:28" ht="3.75" customHeight="1">
      <c r="B14" s="3"/>
      <c r="C14" s="81"/>
      <c r="D14" s="81"/>
      <c r="E14" s="81"/>
      <c r="F14" s="108"/>
      <c r="G14" s="55"/>
      <c r="H14" s="104"/>
      <c r="I14" s="105"/>
      <c r="J14" s="105"/>
      <c r="K14" s="105"/>
      <c r="L14" s="150"/>
      <c r="M14" s="105"/>
      <c r="N14" s="105"/>
      <c r="O14" s="105"/>
      <c r="P14" s="150"/>
      <c r="Q14" s="105"/>
      <c r="R14" s="105"/>
      <c r="S14" s="105"/>
      <c r="T14" s="150"/>
      <c r="U14" s="105"/>
      <c r="V14" s="105"/>
      <c r="W14" s="105"/>
      <c r="X14" s="150"/>
      <c r="Y14" s="105"/>
      <c r="Z14" s="105"/>
      <c r="AA14" s="105"/>
      <c r="AB14" s="106"/>
    </row>
    <row r="15" spans="2:28" ht="15" customHeight="1">
      <c r="B15" s="3"/>
      <c r="C15" s="81" t="s">
        <v>31</v>
      </c>
      <c r="D15" s="81"/>
      <c r="E15" s="81"/>
      <c r="F15" s="108"/>
      <c r="G15" s="55" t="s">
        <v>187</v>
      </c>
      <c r="H15" s="154">
        <v>2526.1587637783123</v>
      </c>
      <c r="I15" s="151">
        <v>2067.9649812603202</v>
      </c>
      <c r="J15" s="151">
        <v>2977.3232009678177</v>
      </c>
      <c r="K15" s="151">
        <v>4563.01872403366</v>
      </c>
      <c r="L15" s="152">
        <v>5305.6240003586681</v>
      </c>
      <c r="M15" s="151">
        <v>477.193896572011</v>
      </c>
      <c r="N15" s="151">
        <v>472.22642050307695</v>
      </c>
      <c r="O15" s="151">
        <v>659.1720064815454</v>
      </c>
      <c r="P15" s="152">
        <v>459.37265770368685</v>
      </c>
      <c r="Q15" s="151">
        <v>586.0454236377409</v>
      </c>
      <c r="R15" s="151">
        <v>582.42194081754133</v>
      </c>
      <c r="S15" s="151">
        <v>792.18006386583147</v>
      </c>
      <c r="T15" s="152">
        <v>1016.675772646704</v>
      </c>
      <c r="U15" s="151">
        <v>1055.5775244813703</v>
      </c>
      <c r="V15" s="151">
        <v>1156.8890572400051</v>
      </c>
      <c r="W15" s="151">
        <v>1150.653403516877</v>
      </c>
      <c r="X15" s="152">
        <v>1199.8987387954076</v>
      </c>
      <c r="Y15" s="151">
        <v>1229.3505621852491</v>
      </c>
      <c r="Z15" s="151">
        <v>1302.1062803350032</v>
      </c>
      <c r="AA15" s="151">
        <v>1363.9667933792298</v>
      </c>
      <c r="AB15" s="153">
        <v>1410.2003644591859</v>
      </c>
    </row>
    <row r="16" spans="2:28" ht="4.3499999999999996" customHeight="1">
      <c r="B16" s="8"/>
      <c r="C16" s="81"/>
      <c r="D16" s="81"/>
      <c r="E16" s="81"/>
      <c r="F16" s="108"/>
      <c r="G16" s="55"/>
      <c r="H16" s="154"/>
      <c r="I16" s="151"/>
      <c r="J16" s="151"/>
      <c r="K16" s="151"/>
      <c r="L16" s="152"/>
      <c r="M16" s="151"/>
      <c r="N16" s="151"/>
      <c r="O16" s="151"/>
      <c r="P16" s="152"/>
      <c r="Q16" s="151"/>
      <c r="R16" s="151"/>
      <c r="S16" s="151"/>
      <c r="T16" s="152"/>
      <c r="U16" s="151"/>
      <c r="V16" s="151"/>
      <c r="W16" s="151"/>
      <c r="X16" s="152"/>
      <c r="Y16" s="151"/>
      <c r="Z16" s="151"/>
      <c r="AA16" s="151"/>
      <c r="AB16" s="153"/>
    </row>
    <row r="17" spans="2:28" ht="15" customHeight="1">
      <c r="B17" s="8" t="s">
        <v>51</v>
      </c>
      <c r="C17" s="9"/>
      <c r="D17" s="9"/>
      <c r="E17" s="9"/>
      <c r="F17" s="93"/>
      <c r="G17" s="55"/>
      <c r="H17" s="154"/>
      <c r="I17" s="151"/>
      <c r="J17" s="151"/>
      <c r="K17" s="151"/>
      <c r="L17" s="152"/>
      <c r="M17" s="151"/>
      <c r="N17" s="151"/>
      <c r="O17" s="151"/>
      <c r="P17" s="152"/>
      <c r="Q17" s="151"/>
      <c r="R17" s="151"/>
      <c r="S17" s="151"/>
      <c r="T17" s="152"/>
      <c r="U17" s="151"/>
      <c r="V17" s="151"/>
      <c r="W17" s="151"/>
      <c r="X17" s="152"/>
      <c r="Y17" s="151"/>
      <c r="Z17" s="151"/>
      <c r="AA17" s="151"/>
      <c r="AB17" s="153"/>
    </row>
    <row r="18" spans="2:28" ht="15" customHeight="1">
      <c r="B18" s="8"/>
      <c r="C18" s="101" t="s">
        <v>29</v>
      </c>
      <c r="D18" s="9"/>
      <c r="E18" s="9"/>
      <c r="F18" s="93"/>
      <c r="G18" s="55" t="s">
        <v>188</v>
      </c>
      <c r="H18" s="154">
        <v>90883.088486301815</v>
      </c>
      <c r="I18" s="151">
        <v>105693.10305746636</v>
      </c>
      <c r="J18" s="151">
        <v>113655.78301707968</v>
      </c>
      <c r="K18" s="151">
        <v>126127.84488014007</v>
      </c>
      <c r="L18" s="152">
        <v>134118.46551985532</v>
      </c>
      <c r="M18" s="155"/>
      <c r="N18" s="155"/>
      <c r="O18" s="155"/>
      <c r="P18" s="156"/>
      <c r="Q18" s="157"/>
      <c r="R18" s="157"/>
      <c r="S18" s="157"/>
      <c r="T18" s="156"/>
      <c r="U18" s="157"/>
      <c r="V18" s="157"/>
      <c r="W18" s="157"/>
      <c r="X18" s="156"/>
      <c r="Y18" s="157"/>
      <c r="Z18" s="157"/>
      <c r="AA18" s="157"/>
      <c r="AB18" s="158"/>
    </row>
    <row r="19" spans="2:28" ht="15" customHeight="1">
      <c r="B19" s="3"/>
      <c r="C19" s="81" t="s">
        <v>30</v>
      </c>
      <c r="D19" s="81"/>
      <c r="E19" s="81"/>
      <c r="F19" s="108"/>
      <c r="G19" s="55" t="s">
        <v>188</v>
      </c>
      <c r="H19" s="154">
        <v>90849.362698179801</v>
      </c>
      <c r="I19" s="151">
        <v>110925.4714545288</v>
      </c>
      <c r="J19" s="151">
        <v>117306.41167176006</v>
      </c>
      <c r="K19" s="151">
        <v>127254.25562385903</v>
      </c>
      <c r="L19" s="152">
        <v>134022.61776116351</v>
      </c>
      <c r="M19" s="155"/>
      <c r="N19" s="155"/>
      <c r="O19" s="155"/>
      <c r="P19" s="156"/>
      <c r="Q19" s="157"/>
      <c r="R19" s="157"/>
      <c r="S19" s="157"/>
      <c r="T19" s="156"/>
      <c r="U19" s="157"/>
      <c r="V19" s="157"/>
      <c r="W19" s="157"/>
      <c r="X19" s="156"/>
      <c r="Y19" s="157"/>
      <c r="Z19" s="157"/>
      <c r="AA19" s="157"/>
      <c r="AB19" s="158"/>
    </row>
    <row r="20" spans="2:28" ht="3.75" customHeight="1">
      <c r="B20" s="3"/>
      <c r="C20" s="81"/>
      <c r="D20" s="107"/>
      <c r="E20" s="81"/>
      <c r="F20" s="108"/>
      <c r="G20" s="55"/>
      <c r="H20" s="154"/>
      <c r="I20" s="151"/>
      <c r="J20" s="151"/>
      <c r="K20" s="151"/>
      <c r="L20" s="152"/>
      <c r="M20" s="157"/>
      <c r="N20" s="157"/>
      <c r="O20" s="157"/>
      <c r="P20" s="156"/>
      <c r="Q20" s="157"/>
      <c r="R20" s="157"/>
      <c r="S20" s="157"/>
      <c r="T20" s="156"/>
      <c r="U20" s="157"/>
      <c r="V20" s="157"/>
      <c r="W20" s="157"/>
      <c r="X20" s="156"/>
      <c r="Y20" s="157"/>
      <c r="Z20" s="157"/>
      <c r="AA20" s="157"/>
      <c r="AB20" s="158"/>
    </row>
    <row r="21" spans="2:28" ht="15" customHeight="1">
      <c r="B21" s="3"/>
      <c r="C21" s="101" t="s">
        <v>79</v>
      </c>
      <c r="D21" s="81"/>
      <c r="E21" s="81"/>
      <c r="F21" s="108"/>
      <c r="G21" s="55" t="s">
        <v>188</v>
      </c>
      <c r="H21" s="154">
        <v>33.72578812201391</v>
      </c>
      <c r="I21" s="151">
        <v>-5232.3683970624406</v>
      </c>
      <c r="J21" s="151">
        <v>-3650.6286546803749</v>
      </c>
      <c r="K21" s="151">
        <v>-1126.4107437189668</v>
      </c>
      <c r="L21" s="152">
        <v>95.847758691816125</v>
      </c>
      <c r="M21" s="157"/>
      <c r="N21" s="157"/>
      <c r="O21" s="157"/>
      <c r="P21" s="156"/>
      <c r="Q21" s="157"/>
      <c r="R21" s="157"/>
      <c r="S21" s="157"/>
      <c r="T21" s="156"/>
      <c r="U21" s="157"/>
      <c r="V21" s="157"/>
      <c r="W21" s="157"/>
      <c r="X21" s="156"/>
      <c r="Y21" s="157"/>
      <c r="Z21" s="157"/>
      <c r="AA21" s="157"/>
      <c r="AB21" s="158"/>
    </row>
    <row r="22" spans="2:28" ht="15" customHeight="1">
      <c r="B22" s="8"/>
      <c r="C22" s="101" t="s">
        <v>79</v>
      </c>
      <c r="D22" s="81"/>
      <c r="E22" s="81"/>
      <c r="F22" s="108"/>
      <c r="G22" s="55" t="s">
        <v>162</v>
      </c>
      <c r="H22" s="159">
        <v>3.4231392290101414E-2</v>
      </c>
      <c r="I22" s="160">
        <v>-4.8637191515085618</v>
      </c>
      <c r="J22" s="160">
        <v>-3.0527055095558833</v>
      </c>
      <c r="K22" s="160">
        <v>-0.87418840294723421</v>
      </c>
      <c r="L22" s="161">
        <v>7.0788389251044193E-2</v>
      </c>
      <c r="M22" s="157"/>
      <c r="N22" s="157"/>
      <c r="O22" s="157"/>
      <c r="P22" s="156"/>
      <c r="Q22" s="157"/>
      <c r="R22" s="157"/>
      <c r="S22" s="157"/>
      <c r="T22" s="156"/>
      <c r="U22" s="157"/>
      <c r="V22" s="157"/>
      <c r="W22" s="157"/>
      <c r="X22" s="156"/>
      <c r="Y22" s="157"/>
      <c r="Z22" s="157"/>
      <c r="AA22" s="157"/>
      <c r="AB22" s="158"/>
    </row>
    <row r="23" spans="2:28" ht="15" customHeight="1">
      <c r="B23" s="3"/>
      <c r="C23" s="101" t="s">
        <v>52</v>
      </c>
      <c r="D23" s="81"/>
      <c r="E23" s="81"/>
      <c r="F23" s="108"/>
      <c r="G23" s="55" t="s">
        <v>188</v>
      </c>
      <c r="H23" s="154">
        <v>-2465.0646210408695</v>
      </c>
      <c r="I23" s="151">
        <v>-7408.4700971341917</v>
      </c>
      <c r="J23" s="151">
        <v>-5683.5986851820226</v>
      </c>
      <c r="K23" s="151">
        <v>-4012.7113466793926</v>
      </c>
      <c r="L23" s="152">
        <v>-2894.1710117470107</v>
      </c>
      <c r="M23" s="157"/>
      <c r="N23" s="157"/>
      <c r="O23" s="157"/>
      <c r="P23" s="156"/>
      <c r="Q23" s="157"/>
      <c r="R23" s="157"/>
      <c r="S23" s="157"/>
      <c r="T23" s="156"/>
      <c r="U23" s="157"/>
      <c r="V23" s="157"/>
      <c r="W23" s="157"/>
      <c r="X23" s="156"/>
      <c r="Y23" s="157"/>
      <c r="Z23" s="157"/>
      <c r="AA23" s="157"/>
      <c r="AB23" s="158"/>
    </row>
    <row r="24" spans="2:28" ht="15" customHeight="1">
      <c r="B24" s="3"/>
      <c r="C24" s="101" t="s">
        <v>52</v>
      </c>
      <c r="D24" s="81"/>
      <c r="E24" s="81"/>
      <c r="F24" s="108"/>
      <c r="G24" s="55" t="s">
        <v>162</v>
      </c>
      <c r="H24" s="159">
        <v>-2.5020199308026108</v>
      </c>
      <c r="I24" s="160">
        <v>-6.8865024708580487</v>
      </c>
      <c r="J24" s="160">
        <v>-4.7527027976716614</v>
      </c>
      <c r="K24" s="160">
        <v>-3.1141976789570909</v>
      </c>
      <c r="L24" s="161">
        <v>-2.137490818093728</v>
      </c>
      <c r="M24" s="157"/>
      <c r="N24" s="157"/>
      <c r="O24" s="157"/>
      <c r="P24" s="156"/>
      <c r="Q24" s="157"/>
      <c r="R24" s="157"/>
      <c r="S24" s="157"/>
      <c r="T24" s="156"/>
      <c r="U24" s="157"/>
      <c r="V24" s="157"/>
      <c r="W24" s="157"/>
      <c r="X24" s="156"/>
      <c r="Y24" s="157"/>
      <c r="Z24" s="157"/>
      <c r="AA24" s="157"/>
      <c r="AB24" s="158"/>
    </row>
    <row r="25" spans="2:28" ht="15" customHeight="1" thickBot="1">
      <c r="B25" s="77"/>
      <c r="C25" s="132" t="s">
        <v>53</v>
      </c>
      <c r="D25" s="110"/>
      <c r="E25" s="110"/>
      <c r="F25" s="111"/>
      <c r="G25" s="112" t="s">
        <v>189</v>
      </c>
      <c r="H25" s="113">
        <v>98522.981</v>
      </c>
      <c r="I25" s="114">
        <v>107579.57509613885</v>
      </c>
      <c r="J25" s="114">
        <v>119674.31345183885</v>
      </c>
      <c r="K25" s="114">
        <v>128661.19195519187</v>
      </c>
      <c r="L25" s="162">
        <v>135349.22487746176</v>
      </c>
      <c r="M25" s="163"/>
      <c r="N25" s="163"/>
      <c r="O25" s="163"/>
      <c r="P25" s="164"/>
      <c r="Q25" s="163"/>
      <c r="R25" s="163"/>
      <c r="S25" s="163"/>
      <c r="T25" s="164"/>
      <c r="U25" s="163"/>
      <c r="V25" s="163"/>
      <c r="W25" s="163"/>
      <c r="X25" s="164"/>
      <c r="Y25" s="163"/>
      <c r="Z25" s="163"/>
      <c r="AA25" s="163"/>
      <c r="AB25" s="165"/>
    </row>
    <row r="26" spans="2:28" ht="15" thickBot="1"/>
    <row r="27" spans="2:28" ht="30" customHeight="1">
      <c r="B27" s="85" t="str">
        <f>"Strednodobá predikcia "&amp;Súhrn!$H$3&amp;"- obchodná a platobná bilancia [zmena oproti predchádzajúcemu obdobiu]"</f>
        <v>Strednodobá predikcia P4Q-2022 základný scenár - obchodná a platobná bilancia [zmena oproti predchádzajúcemu obdobiu]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7"/>
    </row>
    <row r="28" spans="2:28">
      <c r="B28" s="312" t="s">
        <v>27</v>
      </c>
      <c r="C28" s="313"/>
      <c r="D28" s="313"/>
      <c r="E28" s="313"/>
      <c r="F28" s="314"/>
      <c r="G28" s="315" t="s">
        <v>62</v>
      </c>
      <c r="H28" s="134" t="str">
        <f t="shared" ref="H28:M28" si="0">H$3</f>
        <v>Skutočnosť</v>
      </c>
      <c r="I28" s="301">
        <f t="shared" si="0"/>
        <v>2022</v>
      </c>
      <c r="J28" s="301">
        <f t="shared" si="0"/>
        <v>2023</v>
      </c>
      <c r="K28" s="301">
        <f t="shared" si="0"/>
        <v>2024</v>
      </c>
      <c r="L28" s="316">
        <f t="shared" si="0"/>
        <v>2025</v>
      </c>
      <c r="M28" s="297">
        <f t="shared" si="0"/>
        <v>2022</v>
      </c>
      <c r="N28" s="298"/>
      <c r="O28" s="298"/>
      <c r="P28" s="298"/>
      <c r="Q28" s="297">
        <f>Q$3</f>
        <v>2023</v>
      </c>
      <c r="R28" s="298"/>
      <c r="S28" s="298"/>
      <c r="T28" s="298"/>
      <c r="U28" s="297">
        <f>U$3</f>
        <v>2024</v>
      </c>
      <c r="V28" s="298"/>
      <c r="W28" s="298"/>
      <c r="X28" s="298"/>
      <c r="Y28" s="297">
        <f>Y$3</f>
        <v>2025</v>
      </c>
      <c r="Z28" s="298"/>
      <c r="AA28" s="298"/>
      <c r="AB28" s="299"/>
    </row>
    <row r="29" spans="2:28">
      <c r="B29" s="307"/>
      <c r="C29" s="308"/>
      <c r="D29" s="308"/>
      <c r="E29" s="308"/>
      <c r="F29" s="309"/>
      <c r="G29" s="311"/>
      <c r="H29" s="135">
        <f>$H$4</f>
        <v>2021</v>
      </c>
      <c r="I29" s="302"/>
      <c r="J29" s="302"/>
      <c r="K29" s="302"/>
      <c r="L29" s="317"/>
      <c r="M29" s="136" t="s">
        <v>3</v>
      </c>
      <c r="N29" s="136" t="s">
        <v>4</v>
      </c>
      <c r="O29" s="136" t="s">
        <v>5</v>
      </c>
      <c r="P29" s="137" t="s">
        <v>6</v>
      </c>
      <c r="Q29" s="138" t="s">
        <v>3</v>
      </c>
      <c r="R29" s="136" t="s">
        <v>4</v>
      </c>
      <c r="S29" s="136" t="s">
        <v>5</v>
      </c>
      <c r="T29" s="137" t="s">
        <v>6</v>
      </c>
      <c r="U29" s="138" t="s">
        <v>3</v>
      </c>
      <c r="V29" s="136" t="s">
        <v>4</v>
      </c>
      <c r="W29" s="136" t="s">
        <v>5</v>
      </c>
      <c r="X29" s="137" t="s">
        <v>6</v>
      </c>
      <c r="Y29" s="136" t="s">
        <v>3</v>
      </c>
      <c r="Z29" s="136" t="s">
        <v>4</v>
      </c>
      <c r="AA29" s="136" t="s">
        <v>5</v>
      </c>
      <c r="AB29" s="139" t="s">
        <v>6</v>
      </c>
    </row>
    <row r="30" spans="2:28" ht="4.3499999999999996" customHeight="1">
      <c r="B30" s="8"/>
      <c r="C30" s="9"/>
      <c r="D30" s="9"/>
      <c r="E30" s="9"/>
      <c r="F30" s="140"/>
      <c r="G30" s="141"/>
      <c r="H30" s="95"/>
      <c r="I30" s="96"/>
      <c r="J30" s="96"/>
      <c r="K30" s="233"/>
      <c r="L30" s="142"/>
      <c r="M30" s="143"/>
      <c r="N30" s="143"/>
      <c r="O30" s="143"/>
      <c r="P30" s="144"/>
      <c r="Q30" s="143"/>
      <c r="R30" s="143"/>
      <c r="S30" s="143"/>
      <c r="T30" s="144"/>
      <c r="U30" s="143"/>
      <c r="V30" s="143"/>
      <c r="W30" s="143"/>
      <c r="X30" s="144"/>
      <c r="Y30" s="143"/>
      <c r="Z30" s="143"/>
      <c r="AA30" s="143"/>
      <c r="AB30" s="145"/>
    </row>
    <row r="31" spans="2:28">
      <c r="B31" s="8" t="s">
        <v>46</v>
      </c>
      <c r="C31" s="9"/>
      <c r="D31" s="9"/>
      <c r="E31" s="9"/>
      <c r="F31" s="93"/>
      <c r="G31" s="94"/>
      <c r="H31" s="95"/>
      <c r="I31" s="96"/>
      <c r="J31" s="96"/>
      <c r="K31" s="233"/>
      <c r="L31" s="142"/>
      <c r="M31" s="143"/>
      <c r="N31" s="143"/>
      <c r="O31" s="143"/>
      <c r="P31" s="144"/>
      <c r="Q31" s="143"/>
      <c r="R31" s="143"/>
      <c r="S31" s="143"/>
      <c r="T31" s="144"/>
      <c r="U31" s="143"/>
      <c r="V31" s="143"/>
      <c r="W31" s="143"/>
      <c r="X31" s="144"/>
      <c r="Y31" s="143"/>
      <c r="Z31" s="143"/>
      <c r="AA31" s="143"/>
      <c r="AB31" s="145"/>
    </row>
    <row r="32" spans="2:28">
      <c r="B32" s="8"/>
      <c r="C32" s="101" t="s">
        <v>29</v>
      </c>
      <c r="D32" s="9"/>
      <c r="E32" s="9"/>
      <c r="F32" s="93"/>
      <c r="G32" s="55" t="s">
        <v>180</v>
      </c>
      <c r="H32" s="27">
        <v>10.559504240366692</v>
      </c>
      <c r="I32" s="228">
        <v>-0.79116877163041011</v>
      </c>
      <c r="J32" s="228">
        <v>3.351079333168741</v>
      </c>
      <c r="K32" s="228">
        <v>7.7205396289345742</v>
      </c>
      <c r="L32" s="166">
        <v>4.1016157658667822</v>
      </c>
      <c r="M32" s="178">
        <v>-1.4993120531620718</v>
      </c>
      <c r="N32" s="178">
        <v>-0.79942224632580405</v>
      </c>
      <c r="O32" s="178">
        <v>4.2095262716381967</v>
      </c>
      <c r="P32" s="161">
        <v>-2.5549592603196629</v>
      </c>
      <c r="Q32" s="178">
        <v>0.60035095813948658</v>
      </c>
      <c r="R32" s="178">
        <v>1.2574574584619711</v>
      </c>
      <c r="S32" s="178">
        <v>2.3884928070499996</v>
      </c>
      <c r="T32" s="161">
        <v>2.6105821222113974</v>
      </c>
      <c r="U32" s="178">
        <v>2.3077536679556374</v>
      </c>
      <c r="V32" s="178">
        <v>1.1928981744992342</v>
      </c>
      <c r="W32" s="178">
        <v>1.1178921737422911</v>
      </c>
      <c r="X32" s="161">
        <v>1.2248754000955557</v>
      </c>
      <c r="Y32" s="178">
        <v>0.99406716361679059</v>
      </c>
      <c r="Z32" s="178">
        <v>0.92549887261648678</v>
      </c>
      <c r="AA32" s="178">
        <v>0.76230053815055498</v>
      </c>
      <c r="AB32" s="167">
        <v>0.79858729475658663</v>
      </c>
    </row>
    <row r="33" spans="2:28">
      <c r="B33" s="3"/>
      <c r="C33" s="81"/>
      <c r="D33" s="107" t="s">
        <v>47</v>
      </c>
      <c r="E33" s="81"/>
      <c r="F33" s="108"/>
      <c r="G33" s="55" t="s">
        <v>180</v>
      </c>
      <c r="H33" s="27">
        <v>9.4350016321784551</v>
      </c>
      <c r="I33" s="228">
        <v>-3.2088387407409869</v>
      </c>
      <c r="J33" s="228">
        <v>2.7613614940699165</v>
      </c>
      <c r="K33" s="228">
        <v>7.5670910939523282</v>
      </c>
      <c r="L33" s="166">
        <v>3.9786644705548895</v>
      </c>
      <c r="M33" s="229">
        <v>-2.733698418548272</v>
      </c>
      <c r="N33" s="229">
        <v>-5.1787856050134309</v>
      </c>
      <c r="O33" s="229">
        <v>4.3338776948224904</v>
      </c>
      <c r="P33" s="168">
        <v>-1.4213421841995597</v>
      </c>
      <c r="Q33" s="229">
        <v>0.44518357424374244</v>
      </c>
      <c r="R33" s="229">
        <v>1.1294466940766199</v>
      </c>
      <c r="S33" s="229">
        <v>2.2237997165672709</v>
      </c>
      <c r="T33" s="168">
        <v>2.4894881700704161</v>
      </c>
      <c r="U33" s="229">
        <v>2.3500042151185028</v>
      </c>
      <c r="V33" s="229">
        <v>1.2181741602407925</v>
      </c>
      <c r="W33" s="229">
        <v>1.1155126246245857</v>
      </c>
      <c r="X33" s="168">
        <v>1.2077414597021345</v>
      </c>
      <c r="Y33" s="229">
        <v>0.9833501936181932</v>
      </c>
      <c r="Z33" s="229">
        <v>0.89925553847736239</v>
      </c>
      <c r="AA33" s="229">
        <v>0.65988316787046131</v>
      </c>
      <c r="AB33" s="123">
        <v>0.68266381450887081</v>
      </c>
    </row>
    <row r="34" spans="2:28" ht="15" customHeight="1">
      <c r="B34" s="3"/>
      <c r="C34" s="81"/>
      <c r="D34" s="107" t="s">
        <v>48</v>
      </c>
      <c r="E34" s="81"/>
      <c r="F34" s="108"/>
      <c r="G34" s="55" t="s">
        <v>180</v>
      </c>
      <c r="H34" s="27">
        <v>11.794926081667569</v>
      </c>
      <c r="I34" s="228">
        <v>1.4484715358824189</v>
      </c>
      <c r="J34" s="228">
        <v>3.8833714443333491</v>
      </c>
      <c r="K34" s="228">
        <v>7.8575496472962385</v>
      </c>
      <c r="L34" s="166">
        <v>4.2110999940785661</v>
      </c>
      <c r="M34" s="229">
        <v>-2.9023692632307529E-2</v>
      </c>
      <c r="N34" s="229">
        <v>2.7627342309902758</v>
      </c>
      <c r="O34" s="229">
        <v>2.2278442577929241</v>
      </c>
      <c r="P34" s="168">
        <v>-2.2035891605398916</v>
      </c>
      <c r="Q34" s="229">
        <v>0.73985179792835254</v>
      </c>
      <c r="R34" s="229">
        <v>1.3722069273458288</v>
      </c>
      <c r="S34" s="229">
        <v>2.5357709509005844</v>
      </c>
      <c r="T34" s="168">
        <v>2.7185419032646791</v>
      </c>
      <c r="U34" s="229">
        <v>2.2701697234993787</v>
      </c>
      <c r="V34" s="229">
        <v>1.1703963874728061</v>
      </c>
      <c r="W34" s="229">
        <v>1.1200115527546899</v>
      </c>
      <c r="X34" s="168">
        <v>1.2401353070184484</v>
      </c>
      <c r="Y34" s="229">
        <v>1.0036089055028441</v>
      </c>
      <c r="Z34" s="229">
        <v>0.94885966353268714</v>
      </c>
      <c r="AA34" s="229">
        <v>0.85342368248890921</v>
      </c>
      <c r="AB34" s="123">
        <v>0.90152921472099479</v>
      </c>
    </row>
    <row r="35" spans="2:28" ht="4.3499999999999996" customHeight="1">
      <c r="B35" s="3"/>
      <c r="C35" s="81"/>
      <c r="D35" s="81"/>
      <c r="E35" s="81"/>
      <c r="F35" s="108"/>
      <c r="G35" s="55"/>
      <c r="H35" s="159"/>
      <c r="L35" s="108"/>
      <c r="P35" s="108"/>
      <c r="T35" s="108"/>
      <c r="X35" s="108"/>
      <c r="AB35" s="4"/>
    </row>
    <row r="36" spans="2:28" ht="15" customHeight="1">
      <c r="B36" s="3"/>
      <c r="C36" s="81" t="s">
        <v>30</v>
      </c>
      <c r="D36" s="81"/>
      <c r="E36" s="81"/>
      <c r="F36" s="108"/>
      <c r="G36" s="55" t="s">
        <v>180</v>
      </c>
      <c r="H36" s="27">
        <v>11.960333361604157</v>
      </c>
      <c r="I36" s="178">
        <v>-0.27547016883153219</v>
      </c>
      <c r="J36" s="178">
        <v>2.3597364909173422</v>
      </c>
      <c r="K36" s="178">
        <v>6.1574273940575353</v>
      </c>
      <c r="L36" s="161">
        <v>3.4983929769591811</v>
      </c>
      <c r="M36" s="178">
        <v>-1.2647416831316036</v>
      </c>
      <c r="N36" s="178">
        <v>-0.79394539798110486</v>
      </c>
      <c r="O36" s="178">
        <v>3.4093715489887302</v>
      </c>
      <c r="P36" s="161">
        <v>-1.7075874184474316</v>
      </c>
      <c r="Q36" s="178">
        <v>1.6466705892142386E-2</v>
      </c>
      <c r="R36" s="178">
        <v>1.3092465387258443</v>
      </c>
      <c r="S36" s="178">
        <v>1.4777420594081576</v>
      </c>
      <c r="T36" s="161">
        <v>1.6765789641173257</v>
      </c>
      <c r="U36" s="178">
        <v>2.2381678567663812</v>
      </c>
      <c r="V36" s="178">
        <v>0.80178971121944187</v>
      </c>
      <c r="W36" s="178">
        <v>1.2017215056980888</v>
      </c>
      <c r="X36" s="161">
        <v>1.0729737086702045</v>
      </c>
      <c r="Y36" s="178">
        <v>0.91914325074891678</v>
      </c>
      <c r="Z36" s="178">
        <v>0.66546708422112033</v>
      </c>
      <c r="AA36" s="178">
        <v>0.5437313626926823</v>
      </c>
      <c r="AB36" s="167">
        <v>0.65065681192277225</v>
      </c>
    </row>
    <row r="37" spans="2:28" ht="15" customHeight="1">
      <c r="B37" s="3"/>
      <c r="C37" s="81"/>
      <c r="D37" s="107" t="s">
        <v>49</v>
      </c>
      <c r="E37" s="81"/>
      <c r="F37" s="108"/>
      <c r="G37" s="55" t="s">
        <v>180</v>
      </c>
      <c r="H37" s="27">
        <v>12.928889402377706</v>
      </c>
      <c r="I37" s="228">
        <v>-0.73683203652321083</v>
      </c>
      <c r="J37" s="228">
        <v>2.5575063362900181</v>
      </c>
      <c r="K37" s="228">
        <v>6.1574273940575353</v>
      </c>
      <c r="L37" s="166">
        <v>3.4983929769591953</v>
      </c>
      <c r="M37" s="229">
        <v>0.15435176783284987</v>
      </c>
      <c r="N37" s="229">
        <v>-1.7467326633211115</v>
      </c>
      <c r="O37" s="229">
        <v>2.0621988111501253</v>
      </c>
      <c r="P37" s="168">
        <v>-0.2746359871627817</v>
      </c>
      <c r="Q37" s="229">
        <v>1.6466705892142386E-2</v>
      </c>
      <c r="R37" s="229">
        <v>1.3092465387258443</v>
      </c>
      <c r="S37" s="229">
        <v>1.4777420594081576</v>
      </c>
      <c r="T37" s="168">
        <v>1.6765789641173257</v>
      </c>
      <c r="U37" s="228">
        <v>2.2381678567663812</v>
      </c>
      <c r="V37" s="229">
        <v>0.80178971121944187</v>
      </c>
      <c r="W37" s="229">
        <v>1.2017215056980888</v>
      </c>
      <c r="X37" s="168">
        <v>1.0729737086702045</v>
      </c>
      <c r="Y37" s="229">
        <v>0.91914325074891678</v>
      </c>
      <c r="Z37" s="229">
        <v>0.66546708422112033</v>
      </c>
      <c r="AA37" s="229">
        <v>0.5437313626926823</v>
      </c>
      <c r="AB37" s="123">
        <v>0.65065681192277225</v>
      </c>
    </row>
    <row r="38" spans="2:28" ht="15" customHeight="1">
      <c r="B38" s="3"/>
      <c r="C38" s="81"/>
      <c r="D38" s="107" t="s">
        <v>50</v>
      </c>
      <c r="E38" s="81"/>
      <c r="F38" s="108"/>
      <c r="G38" s="55" t="s">
        <v>180</v>
      </c>
      <c r="H38" s="27">
        <v>11.551694777863887</v>
      </c>
      <c r="I38" s="228">
        <v>-8.1709800733150928E-2</v>
      </c>
      <c r="J38" s="228">
        <v>2.2768896365769251</v>
      </c>
      <c r="K38" s="228">
        <v>6.1574273940575353</v>
      </c>
      <c r="L38" s="166">
        <v>3.4983929769591811</v>
      </c>
      <c r="M38" s="229">
        <v>-0.17533154000145146</v>
      </c>
      <c r="N38" s="229">
        <v>-1.9864743947245529</v>
      </c>
      <c r="O38" s="229">
        <v>2.924570613849383</v>
      </c>
      <c r="P38" s="168">
        <v>-1.1107157519997628</v>
      </c>
      <c r="Q38" s="229">
        <v>1.6466705892142386E-2</v>
      </c>
      <c r="R38" s="229">
        <v>1.3092465387258443</v>
      </c>
      <c r="S38" s="229">
        <v>1.4777420594081576</v>
      </c>
      <c r="T38" s="168">
        <v>1.6765789641173257</v>
      </c>
      <c r="U38" s="228">
        <v>2.2381678567663812</v>
      </c>
      <c r="V38" s="229">
        <v>0.80178971121944187</v>
      </c>
      <c r="W38" s="229">
        <v>1.2017215056980888</v>
      </c>
      <c r="X38" s="168">
        <v>1.0729737086702045</v>
      </c>
      <c r="Y38" s="229">
        <v>0.91914325074891678</v>
      </c>
      <c r="Z38" s="229">
        <v>0.66546708422112033</v>
      </c>
      <c r="AA38" s="229">
        <v>0.5437313626926823</v>
      </c>
      <c r="AB38" s="123">
        <v>0.65065681192277225</v>
      </c>
    </row>
    <row r="39" spans="2:28" ht="4.3499999999999996" customHeight="1">
      <c r="B39" s="8"/>
      <c r="C39" s="81"/>
      <c r="D39" s="81"/>
      <c r="E39" s="81"/>
      <c r="F39" s="108"/>
      <c r="G39" s="55"/>
      <c r="H39" s="169"/>
      <c r="L39" s="108"/>
      <c r="P39" s="108"/>
      <c r="T39" s="108"/>
      <c r="X39" s="108"/>
      <c r="AB39" s="4"/>
    </row>
    <row r="40" spans="2:28" ht="15" customHeight="1">
      <c r="B40" s="8" t="s">
        <v>51</v>
      </c>
      <c r="C40" s="9"/>
      <c r="D40" s="9"/>
      <c r="E40" s="9"/>
      <c r="F40" s="93"/>
      <c r="G40" s="55"/>
      <c r="H40" s="169"/>
      <c r="L40" s="108"/>
      <c r="P40" s="108"/>
      <c r="T40" s="108"/>
      <c r="X40" s="108"/>
      <c r="AB40" s="4"/>
    </row>
    <row r="41" spans="2:28" ht="15" customHeight="1">
      <c r="B41" s="8"/>
      <c r="C41" s="101" t="s">
        <v>29</v>
      </c>
      <c r="D41" s="9"/>
      <c r="E41" s="9"/>
      <c r="F41" s="93"/>
      <c r="G41" s="55" t="s">
        <v>180</v>
      </c>
      <c r="H41" s="159">
        <v>14.95548393976458</v>
      </c>
      <c r="I41" s="178">
        <v>16.295677026201361</v>
      </c>
      <c r="J41" s="178">
        <v>7.53377441788603</v>
      </c>
      <c r="K41" s="178">
        <v>10.973539165346423</v>
      </c>
      <c r="L41" s="161">
        <v>6.3353343167869003</v>
      </c>
      <c r="M41" s="230"/>
      <c r="N41" s="230"/>
      <c r="O41" s="230"/>
      <c r="P41" s="170"/>
      <c r="Q41" s="230"/>
      <c r="R41" s="230"/>
      <c r="S41" s="230"/>
      <c r="T41" s="170"/>
      <c r="U41" s="230"/>
      <c r="V41" s="230"/>
      <c r="W41" s="230"/>
      <c r="X41" s="170"/>
      <c r="Y41" s="230"/>
      <c r="Z41" s="230"/>
      <c r="AA41" s="230"/>
      <c r="AB41" s="171"/>
    </row>
    <row r="42" spans="2:28" ht="15" customHeight="1" thickBot="1">
      <c r="B42" s="77"/>
      <c r="C42" s="110" t="s">
        <v>30</v>
      </c>
      <c r="D42" s="110"/>
      <c r="E42" s="110"/>
      <c r="F42" s="111"/>
      <c r="G42" s="112" t="s">
        <v>180</v>
      </c>
      <c r="H42" s="172">
        <v>17.862634175301718</v>
      </c>
      <c r="I42" s="173">
        <v>22.098238402668755</v>
      </c>
      <c r="J42" s="173">
        <v>5.7524571530416901</v>
      </c>
      <c r="K42" s="173">
        <v>8.480221848345737</v>
      </c>
      <c r="L42" s="174">
        <v>5.3187707586853206</v>
      </c>
      <c r="M42" s="175"/>
      <c r="N42" s="175"/>
      <c r="O42" s="175"/>
      <c r="P42" s="176"/>
      <c r="Q42" s="175"/>
      <c r="R42" s="175"/>
      <c r="S42" s="175"/>
      <c r="T42" s="176"/>
      <c r="U42" s="175"/>
      <c r="V42" s="175"/>
      <c r="W42" s="175"/>
      <c r="X42" s="176"/>
      <c r="Y42" s="175"/>
      <c r="Z42" s="175"/>
      <c r="AA42" s="175"/>
      <c r="AB42" s="177"/>
    </row>
    <row r="43" spans="2:28">
      <c r="B43" s="72" t="s">
        <v>140</v>
      </c>
    </row>
    <row r="44" spans="2:28"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2:28"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</sheetData>
  <mergeCells count="20">
    <mergeCell ref="Y3:AB3"/>
    <mergeCell ref="Y28:AB28"/>
    <mergeCell ref="M3:P3"/>
    <mergeCell ref="Q3:T3"/>
    <mergeCell ref="U3:X3"/>
    <mergeCell ref="U28:X28"/>
    <mergeCell ref="Q28:T28"/>
    <mergeCell ref="M28:P28"/>
    <mergeCell ref="B28:F29"/>
    <mergeCell ref="B3:F4"/>
    <mergeCell ref="G3:G4"/>
    <mergeCell ref="L3:L4"/>
    <mergeCell ref="I3:I4"/>
    <mergeCell ref="I28:I29"/>
    <mergeCell ref="G28:G29"/>
    <mergeCell ref="L28:L29"/>
    <mergeCell ref="J3:J4"/>
    <mergeCell ref="J28:J29"/>
    <mergeCell ref="K3:K4"/>
    <mergeCell ref="K28:K29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1"/>
  </sheetPr>
  <dimension ref="A1:S54"/>
  <sheetViews>
    <sheetView showGridLines="0" zoomScale="85" zoomScaleNormal="85" workbookViewId="0">
      <selection activeCell="S19" sqref="S19"/>
    </sheetView>
  </sheetViews>
  <sheetFormatPr defaultColWidth="9.140625" defaultRowHeight="14.25"/>
  <cols>
    <col min="1" max="5" width="3.140625" style="72" customWidth="1"/>
    <col min="6" max="6" width="31.5703125" style="72" customWidth="1"/>
    <col min="7" max="7" width="25.5703125" style="72" customWidth="1"/>
    <col min="8" max="8" width="10.85546875" style="72" customWidth="1"/>
    <col min="9" max="11" width="9.140625" style="72" customWidth="1"/>
    <col min="12" max="16384" width="9.140625" style="68"/>
  </cols>
  <sheetData>
    <row r="1" spans="2:12" ht="22.5" customHeight="1" thickBot="1">
      <c r="B1" s="71" t="s">
        <v>111</v>
      </c>
    </row>
    <row r="2" spans="2:12" ht="30" customHeight="1">
      <c r="B2" s="85" t="str">
        <f>"Strednodobá predikcia "&amp;Súhrn!H3&amp;"- sektor verejnej správy [objem]"</f>
        <v>Strednodobá predikcia P4Q-2022 základný scenár - sektor verejnej správy [objem]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2:12" ht="30" customHeight="1">
      <c r="B3" s="6" t="s">
        <v>27</v>
      </c>
      <c r="C3" s="7"/>
      <c r="D3" s="7"/>
      <c r="E3" s="7"/>
      <c r="F3" s="88"/>
      <c r="G3" s="89" t="s">
        <v>62</v>
      </c>
      <c r="H3" s="90">
        <v>2021</v>
      </c>
      <c r="I3" s="91">
        <v>2022</v>
      </c>
      <c r="J3" s="91">
        <v>2023</v>
      </c>
      <c r="K3" s="91">
        <v>2024</v>
      </c>
      <c r="L3" s="92">
        <v>2025</v>
      </c>
    </row>
    <row r="4" spans="2:12" ht="4.3499999999999996" customHeight="1">
      <c r="B4" s="8"/>
      <c r="C4" s="9"/>
      <c r="D4" s="9"/>
      <c r="E4" s="9"/>
      <c r="F4" s="93"/>
      <c r="G4" s="94"/>
      <c r="H4" s="95"/>
      <c r="I4" s="96"/>
      <c r="J4" s="96"/>
      <c r="K4" s="233"/>
      <c r="L4" s="97"/>
    </row>
    <row r="5" spans="2:12" ht="15" customHeight="1">
      <c r="B5" s="8" t="s">
        <v>93</v>
      </c>
      <c r="C5" s="9"/>
      <c r="D5" s="9"/>
      <c r="E5" s="9"/>
      <c r="F5" s="93"/>
      <c r="G5" s="94"/>
      <c r="H5" s="98"/>
      <c r="I5" s="99"/>
      <c r="J5" s="99"/>
      <c r="K5" s="99"/>
      <c r="L5" s="100"/>
    </row>
    <row r="6" spans="2:12" ht="15" customHeight="1">
      <c r="B6" s="3"/>
      <c r="C6" s="101" t="s">
        <v>128</v>
      </c>
      <c r="D6" s="102"/>
      <c r="E6" s="102"/>
      <c r="F6" s="103"/>
      <c r="G6" s="55" t="s">
        <v>190</v>
      </c>
      <c r="H6" s="104">
        <v>-5381.4029999999766</v>
      </c>
      <c r="I6" s="105">
        <v>-3481.8299916178221</v>
      </c>
      <c r="J6" s="105">
        <v>-7053.6815720540762</v>
      </c>
      <c r="K6" s="105">
        <v>-7047.1046694219403</v>
      </c>
      <c r="L6" s="106">
        <v>-6310.8608355087999</v>
      </c>
    </row>
    <row r="7" spans="2:12" ht="15" customHeight="1">
      <c r="B7" s="3"/>
      <c r="C7" s="101" t="s">
        <v>94</v>
      </c>
      <c r="D7" s="102"/>
      <c r="E7" s="102"/>
      <c r="F7" s="103"/>
      <c r="G7" s="55" t="s">
        <v>190</v>
      </c>
      <c r="H7" s="104">
        <v>-4301.3209999999763</v>
      </c>
      <c r="I7" s="105">
        <v>-2363.8904642627858</v>
      </c>
      <c r="J7" s="105">
        <v>-5773.2840845688997</v>
      </c>
      <c r="K7" s="105">
        <v>-5531.5371513233276</v>
      </c>
      <c r="L7" s="106">
        <v>-4601.0400736554093</v>
      </c>
    </row>
    <row r="8" spans="2:12" ht="15" customHeight="1">
      <c r="B8" s="3"/>
      <c r="C8" s="81" t="s">
        <v>91</v>
      </c>
      <c r="D8" s="107"/>
      <c r="E8" s="81"/>
      <c r="F8" s="108"/>
      <c r="G8" s="55" t="s">
        <v>190</v>
      </c>
      <c r="H8" s="104">
        <v>40274.966999999982</v>
      </c>
      <c r="I8" s="105">
        <v>44512.98931061606</v>
      </c>
      <c r="J8" s="105">
        <v>49070.775523309814</v>
      </c>
      <c r="K8" s="105">
        <v>51106.568978594063</v>
      </c>
      <c r="L8" s="106">
        <v>53543.770300244571</v>
      </c>
    </row>
    <row r="9" spans="2:12" ht="15" customHeight="1">
      <c r="B9" s="3"/>
      <c r="C9" s="81"/>
      <c r="D9" s="81" t="s">
        <v>95</v>
      </c>
      <c r="E9" s="81"/>
      <c r="F9" s="108"/>
      <c r="G9" s="55" t="s">
        <v>190</v>
      </c>
      <c r="H9" s="104">
        <v>39624.714999999982</v>
      </c>
      <c r="I9" s="105">
        <v>43593.515331513918</v>
      </c>
      <c r="J9" s="105">
        <v>47018.183054619461</v>
      </c>
      <c r="K9" s="105">
        <v>49616.751167423296</v>
      </c>
      <c r="L9" s="106">
        <v>52018.146497863803</v>
      </c>
    </row>
    <row r="10" spans="2:12" ht="15" customHeight="1">
      <c r="B10" s="3"/>
      <c r="C10" s="81"/>
      <c r="D10" s="81" t="s">
        <v>96</v>
      </c>
      <c r="E10" s="81"/>
      <c r="F10" s="108"/>
      <c r="G10" s="55" t="s">
        <v>190</v>
      </c>
      <c r="H10" s="104">
        <v>650.25199999999995</v>
      </c>
      <c r="I10" s="105">
        <v>919.47397910214329</v>
      </c>
      <c r="J10" s="105">
        <v>2052.5924686903491</v>
      </c>
      <c r="K10" s="105">
        <v>1489.8178111707671</v>
      </c>
      <c r="L10" s="106">
        <v>1525.6238023807687</v>
      </c>
    </row>
    <row r="11" spans="2:12" ht="6" customHeight="1">
      <c r="B11" s="3"/>
      <c r="C11" s="81"/>
      <c r="D11" s="107"/>
      <c r="E11" s="81"/>
      <c r="F11" s="108"/>
      <c r="G11" s="55"/>
      <c r="H11" s="104"/>
      <c r="I11" s="105"/>
      <c r="J11" s="105"/>
      <c r="K11" s="105"/>
      <c r="L11" s="106"/>
    </row>
    <row r="12" spans="2:12" ht="15" customHeight="1">
      <c r="B12" s="3"/>
      <c r="C12" s="81" t="s">
        <v>92</v>
      </c>
      <c r="D12" s="107"/>
      <c r="E12" s="81"/>
      <c r="F12" s="108"/>
      <c r="G12" s="55" t="s">
        <v>190</v>
      </c>
      <c r="H12" s="104">
        <v>45656.369999999959</v>
      </c>
      <c r="I12" s="105">
        <v>47994.819302233882</v>
      </c>
      <c r="J12" s="105">
        <v>56124.45709536389</v>
      </c>
      <c r="K12" s="105">
        <v>58153.673648016003</v>
      </c>
      <c r="L12" s="106">
        <v>59854.63113575337</v>
      </c>
    </row>
    <row r="13" spans="2:12" ht="15" customHeight="1">
      <c r="B13" s="3"/>
      <c r="C13" s="81" t="s">
        <v>97</v>
      </c>
      <c r="D13" s="107"/>
      <c r="E13" s="81"/>
      <c r="F13" s="108"/>
      <c r="G13" s="55" t="s">
        <v>190</v>
      </c>
      <c r="H13" s="104">
        <v>44576.287999999957</v>
      </c>
      <c r="I13" s="105">
        <v>46876.879774878849</v>
      </c>
      <c r="J13" s="105">
        <v>54844.059607878713</v>
      </c>
      <c r="K13" s="105">
        <v>56638.106129917389</v>
      </c>
      <c r="L13" s="106">
        <v>58144.810373899978</v>
      </c>
    </row>
    <row r="14" spans="2:12" ht="15" customHeight="1">
      <c r="B14" s="3"/>
      <c r="C14" s="81"/>
      <c r="D14" s="81" t="s">
        <v>98</v>
      </c>
      <c r="E14" s="81"/>
      <c r="F14" s="108"/>
      <c r="G14" s="55" t="s">
        <v>190</v>
      </c>
      <c r="H14" s="104">
        <v>42047.415999999961</v>
      </c>
      <c r="I14" s="105">
        <v>43061.637166491688</v>
      </c>
      <c r="J14" s="105">
        <v>50149.383602604488</v>
      </c>
      <c r="K14" s="105">
        <v>52136.696560959594</v>
      </c>
      <c r="L14" s="106">
        <v>53780.843543330746</v>
      </c>
    </row>
    <row r="15" spans="2:12" ht="15" customHeight="1">
      <c r="B15" s="3"/>
      <c r="C15" s="81"/>
      <c r="D15" s="81" t="s">
        <v>99</v>
      </c>
      <c r="E15" s="81"/>
      <c r="F15" s="108"/>
      <c r="G15" s="55" t="s">
        <v>190</v>
      </c>
      <c r="H15" s="104">
        <v>3608.9539999999979</v>
      </c>
      <c r="I15" s="105">
        <v>4933.1821357421968</v>
      </c>
      <c r="J15" s="105">
        <v>5975.0734927594031</v>
      </c>
      <c r="K15" s="105">
        <v>6016.9770870564107</v>
      </c>
      <c r="L15" s="106">
        <v>6073.7875924226273</v>
      </c>
    </row>
    <row r="16" spans="2:12" ht="6" customHeight="1">
      <c r="B16" s="3"/>
      <c r="C16" s="81"/>
      <c r="D16" s="81"/>
      <c r="E16" s="81"/>
      <c r="F16" s="108"/>
      <c r="G16" s="55"/>
      <c r="H16" s="104"/>
      <c r="I16" s="105"/>
      <c r="J16" s="105"/>
      <c r="K16" s="105"/>
      <c r="L16" s="106"/>
    </row>
    <row r="17" spans="1:12" ht="15" customHeight="1" thickBot="1">
      <c r="B17" s="109" t="s">
        <v>90</v>
      </c>
      <c r="C17" s="110"/>
      <c r="D17" s="110"/>
      <c r="E17" s="110"/>
      <c r="F17" s="111"/>
      <c r="G17" s="112" t="s">
        <v>190</v>
      </c>
      <c r="H17" s="113">
        <v>61259</v>
      </c>
      <c r="I17" s="114">
        <v>63778.452082604999</v>
      </c>
      <c r="J17" s="114">
        <v>69935.176859593339</v>
      </c>
      <c r="K17" s="114">
        <v>75522.787618927119</v>
      </c>
      <c r="L17" s="115">
        <v>80331.044848682883</v>
      </c>
    </row>
    <row r="18" spans="1:12" s="52" customFormat="1" ht="12.75" customHeight="1" thickBot="1">
      <c r="A18" s="81"/>
      <c r="B18" s="81"/>
      <c r="C18" s="81"/>
      <c r="D18" s="107"/>
      <c r="E18" s="81"/>
      <c r="F18" s="81"/>
      <c r="G18" s="116"/>
      <c r="H18" s="105"/>
      <c r="I18" s="105"/>
      <c r="J18" s="105"/>
      <c r="K18" s="105"/>
      <c r="L18" s="105"/>
    </row>
    <row r="19" spans="1:12" s="52" customFormat="1" ht="30" customHeight="1">
      <c r="A19" s="81"/>
      <c r="B19" s="85" t="str">
        <f>"Strednodobá predikcia "&amp;Súhrn!H3&amp;"- sektor verejnej správy [% HDP]"</f>
        <v>Strednodobá predikcia P4Q-2022 základný scenár - sektor verejnej správy [% HDP]</v>
      </c>
      <c r="C19" s="86"/>
      <c r="D19" s="86"/>
      <c r="E19" s="86"/>
      <c r="F19" s="86"/>
      <c r="G19" s="86"/>
      <c r="H19" s="86"/>
      <c r="I19" s="86"/>
      <c r="J19" s="86"/>
      <c r="K19" s="86"/>
      <c r="L19" s="87"/>
    </row>
    <row r="20" spans="1:12" s="52" customFormat="1" ht="30" customHeight="1">
      <c r="A20" s="81"/>
      <c r="B20" s="6" t="s">
        <v>27</v>
      </c>
      <c r="C20" s="7"/>
      <c r="D20" s="7"/>
      <c r="E20" s="7"/>
      <c r="F20" s="88"/>
      <c r="G20" s="117" t="s">
        <v>62</v>
      </c>
      <c r="H20" s="90">
        <f>H3</f>
        <v>2021</v>
      </c>
      <c r="I20" s="91">
        <f>I3</f>
        <v>2022</v>
      </c>
      <c r="J20" s="91">
        <f>J3</f>
        <v>2023</v>
      </c>
      <c r="K20" s="91">
        <f>K3</f>
        <v>2024</v>
      </c>
      <c r="L20" s="92">
        <f>L3</f>
        <v>2025</v>
      </c>
    </row>
    <row r="21" spans="1:12" ht="3.75" customHeight="1">
      <c r="B21" s="118"/>
      <c r="C21" s="119"/>
      <c r="D21" s="119"/>
      <c r="E21" s="119"/>
      <c r="F21" s="120"/>
      <c r="G21" s="94"/>
      <c r="H21" s="95"/>
      <c r="I21" s="96"/>
      <c r="J21" s="96"/>
      <c r="K21" s="233"/>
      <c r="L21" s="97"/>
    </row>
    <row r="22" spans="1:12" ht="15" customHeight="1">
      <c r="B22" s="8" t="s">
        <v>93</v>
      </c>
      <c r="C22" s="9"/>
      <c r="D22" s="9"/>
      <c r="E22" s="9"/>
      <c r="F22" s="93"/>
      <c r="G22" s="55"/>
      <c r="H22" s="104"/>
      <c r="I22" s="105"/>
      <c r="J22" s="105"/>
      <c r="K22" s="105"/>
      <c r="L22" s="106"/>
    </row>
    <row r="23" spans="1:12" ht="15" customHeight="1">
      <c r="B23" s="3"/>
      <c r="C23" s="101" t="s">
        <v>128</v>
      </c>
      <c r="D23" s="102"/>
      <c r="E23" s="102"/>
      <c r="F23" s="103"/>
      <c r="G23" s="55" t="s">
        <v>162</v>
      </c>
      <c r="H23" s="121">
        <f>+H6/H$41*100</f>
        <v>-5.4620789437948254</v>
      </c>
      <c r="I23" s="122">
        <f t="shared" ref="H23:I27" si="0">+I6/I$41*100</f>
        <v>-3.2365158428133527</v>
      </c>
      <c r="J23" s="122">
        <f t="shared" ref="J23:L27" si="1">+J6/J$41*100</f>
        <v>-5.8983848083413388</v>
      </c>
      <c r="K23" s="122">
        <f t="shared" ref="K23" si="2">+K6/K$41*100</f>
        <v>-5.4691392200543776</v>
      </c>
      <c r="L23" s="123">
        <f t="shared" si="1"/>
        <v>-4.6608880523700469</v>
      </c>
    </row>
    <row r="24" spans="1:12" ht="15" customHeight="1">
      <c r="B24" s="3"/>
      <c r="C24" s="101" t="s">
        <v>94</v>
      </c>
      <c r="D24" s="102"/>
      <c r="E24" s="102"/>
      <c r="F24" s="103"/>
      <c r="G24" s="55" t="s">
        <v>162</v>
      </c>
      <c r="H24" s="121">
        <f t="shared" si="0"/>
        <v>-4.3658047658951533</v>
      </c>
      <c r="I24" s="122">
        <f t="shared" si="0"/>
        <v>-2.1973413281752481</v>
      </c>
      <c r="J24" s="122">
        <f t="shared" si="1"/>
        <v>-4.8276989527815575</v>
      </c>
      <c r="K24" s="122">
        <f t="shared" ref="K24" si="3">+K7/K$41*100</f>
        <v>-4.2929328001554783</v>
      </c>
      <c r="L24" s="123">
        <f t="shared" si="1"/>
        <v>-3.3980994458178926</v>
      </c>
    </row>
    <row r="25" spans="1:12" ht="15" customHeight="1">
      <c r="B25" s="3"/>
      <c r="C25" s="81" t="s">
        <v>91</v>
      </c>
      <c r="D25" s="107"/>
      <c r="E25" s="81"/>
      <c r="F25" s="108"/>
      <c r="G25" s="55" t="s">
        <v>162</v>
      </c>
      <c r="H25" s="121">
        <f t="shared" si="0"/>
        <v>40.878753962996697</v>
      </c>
      <c r="I25" s="122">
        <f t="shared" si="0"/>
        <v>41.376803422802958</v>
      </c>
      <c r="J25" s="122">
        <f t="shared" si="1"/>
        <v>41.033652274146021</v>
      </c>
      <c r="K25" s="122">
        <f t="shared" ref="K25" si="4">+K8/K$41*100</f>
        <v>39.662947254928561</v>
      </c>
      <c r="L25" s="123">
        <f t="shared" si="1"/>
        <v>39.544766677006862</v>
      </c>
    </row>
    <row r="26" spans="1:12" ht="15" customHeight="1">
      <c r="B26" s="3"/>
      <c r="C26" s="81"/>
      <c r="D26" s="81" t="s">
        <v>95</v>
      </c>
      <c r="E26" s="81"/>
      <c r="F26" s="108"/>
      <c r="G26" s="55" t="s">
        <v>162</v>
      </c>
      <c r="H26" s="121">
        <f>+H9/H$41*100</f>
        <v>40.218753632718425</v>
      </c>
      <c r="I26" s="122">
        <f t="shared" si="0"/>
        <v>40.522111462660476</v>
      </c>
      <c r="J26" s="122">
        <f t="shared" si="1"/>
        <v>39.317246435384376</v>
      </c>
      <c r="K26" s="122">
        <f t="shared" ref="K26" si="5">+K9/K$41*100</f>
        <v>38.506724748802796</v>
      </c>
      <c r="L26" s="123">
        <f t="shared" si="1"/>
        <v>38.41801678689388</v>
      </c>
    </row>
    <row r="27" spans="1:12" ht="15" customHeight="1">
      <c r="B27" s="3"/>
      <c r="C27" s="81"/>
      <c r="D27" s="81" t="s">
        <v>96</v>
      </c>
      <c r="E27" s="81"/>
      <c r="F27" s="108"/>
      <c r="G27" s="55" t="s">
        <v>162</v>
      </c>
      <c r="H27" s="121">
        <f>+H10/H$41*100</f>
        <v>0.66000033027827276</v>
      </c>
      <c r="I27" s="122">
        <f t="shared" si="0"/>
        <v>0.85469196014248272</v>
      </c>
      <c r="J27" s="122">
        <f t="shared" si="1"/>
        <v>1.7164058387616401</v>
      </c>
      <c r="K27" s="122">
        <f t="shared" ref="K27" si="6">+K10/K$41*100</f>
        <v>1.1562225061257638</v>
      </c>
      <c r="L27" s="123">
        <f t="shared" si="1"/>
        <v>1.1267498901129858</v>
      </c>
    </row>
    <row r="28" spans="1:12" ht="3.75" customHeight="1">
      <c r="B28" s="3"/>
      <c r="C28" s="81"/>
      <c r="D28" s="107"/>
      <c r="E28" s="81"/>
      <c r="F28" s="108"/>
      <c r="G28" s="55"/>
      <c r="H28" s="121"/>
      <c r="I28" s="122"/>
      <c r="J28" s="122"/>
      <c r="K28" s="122"/>
      <c r="L28" s="123"/>
    </row>
    <row r="29" spans="1:12" ht="15" customHeight="1">
      <c r="B29" s="3"/>
      <c r="C29" s="81" t="s">
        <v>92</v>
      </c>
      <c r="D29" s="107"/>
      <c r="E29" s="81"/>
      <c r="F29" s="108"/>
      <c r="G29" s="55" t="s">
        <v>162</v>
      </c>
      <c r="H29" s="121">
        <f t="shared" ref="H29:I32" si="7">+H12/H$41*100</f>
        <v>46.340832906791526</v>
      </c>
      <c r="I29" s="122">
        <f t="shared" si="7"/>
        <v>44.613319265616305</v>
      </c>
      <c r="J29" s="122">
        <f t="shared" ref="J29:L32" si="8">+J12/J$41*100</f>
        <v>46.932037082487362</v>
      </c>
      <c r="K29" s="122">
        <f t="shared" ref="K29" si="9">+K12/K$41*100</f>
        <v>45.132086474982934</v>
      </c>
      <c r="L29" s="123">
        <f t="shared" si="8"/>
        <v>44.20565472937691</v>
      </c>
    </row>
    <row r="30" spans="1:12" ht="15" customHeight="1">
      <c r="B30" s="3"/>
      <c r="C30" s="81" t="s">
        <v>97</v>
      </c>
      <c r="D30" s="107"/>
      <c r="E30" s="81"/>
      <c r="F30" s="108"/>
      <c r="G30" s="55" t="s">
        <v>162</v>
      </c>
      <c r="H30" s="121">
        <f t="shared" si="7"/>
        <v>45.244558728891846</v>
      </c>
      <c r="I30" s="122">
        <f t="shared" si="7"/>
        <v>43.574144750978213</v>
      </c>
      <c r="J30" s="122">
        <f t="shared" si="8"/>
        <v>45.861351226927574</v>
      </c>
      <c r="K30" s="122">
        <f t="shared" ref="K30" si="10">+K13/K$41*100</f>
        <v>43.955880055084037</v>
      </c>
      <c r="L30" s="123">
        <f t="shared" si="8"/>
        <v>42.942866122824753</v>
      </c>
    </row>
    <row r="31" spans="1:12" ht="15" customHeight="1">
      <c r="B31" s="3"/>
      <c r="C31" s="81"/>
      <c r="D31" s="81" t="s">
        <v>98</v>
      </c>
      <c r="E31" s="81"/>
      <c r="F31" s="108"/>
      <c r="G31" s="55" t="s">
        <v>162</v>
      </c>
      <c r="H31" s="121">
        <f t="shared" si="7"/>
        <v>42.677774843211417</v>
      </c>
      <c r="I31" s="122">
        <f t="shared" si="7"/>
        <v>40.027707051277631</v>
      </c>
      <c r="J31" s="122">
        <f t="shared" si="8"/>
        <v>41.935599072293485</v>
      </c>
      <c r="K31" s="122">
        <f t="shared" ref="K31" si="11">+K14/K$41*100</f>
        <v>40.462411918313116</v>
      </c>
      <c r="L31" s="123">
        <f t="shared" si="8"/>
        <v>39.71985718764207</v>
      </c>
    </row>
    <row r="32" spans="1:12" ht="15" customHeight="1">
      <c r="B32" s="3"/>
      <c r="C32" s="81"/>
      <c r="D32" s="81" t="s">
        <v>99</v>
      </c>
      <c r="E32" s="81"/>
      <c r="F32" s="108"/>
      <c r="G32" s="55" t="s">
        <v>162</v>
      </c>
      <c r="H32" s="121">
        <f t="shared" si="7"/>
        <v>3.6630580635801082</v>
      </c>
      <c r="I32" s="122">
        <f t="shared" si="7"/>
        <v>4.5856122143386813</v>
      </c>
      <c r="J32" s="122">
        <f t="shared" si="8"/>
        <v>4.9964380101938772</v>
      </c>
      <c r="K32" s="122">
        <f t="shared" ref="K32" si="12">+K15/K$41*100</f>
        <v>4.6696745566698254</v>
      </c>
      <c r="L32" s="123">
        <f t="shared" si="8"/>
        <v>4.4857975417348399</v>
      </c>
    </row>
    <row r="33" spans="1:19" ht="3.75" customHeight="1">
      <c r="A33" s="4"/>
      <c r="B33" s="3"/>
      <c r="C33" s="81"/>
      <c r="D33" s="81"/>
      <c r="E33" s="81"/>
      <c r="F33" s="108"/>
      <c r="G33" s="55"/>
      <c r="H33" s="121"/>
      <c r="I33" s="122"/>
      <c r="J33" s="122"/>
      <c r="K33" s="122"/>
      <c r="L33" s="123"/>
    </row>
    <row r="34" spans="1:19" ht="15" customHeight="1">
      <c r="A34" s="4"/>
      <c r="B34" s="8" t="s">
        <v>106</v>
      </c>
      <c r="C34" s="9"/>
      <c r="D34" s="9"/>
      <c r="E34" s="9"/>
      <c r="F34" s="93"/>
      <c r="G34" s="55"/>
      <c r="H34" s="121"/>
      <c r="I34" s="122"/>
      <c r="J34" s="122"/>
      <c r="K34" s="122"/>
      <c r="L34" s="123"/>
    </row>
    <row r="35" spans="1:19" ht="15" customHeight="1">
      <c r="A35" s="4"/>
      <c r="B35" s="3"/>
      <c r="C35" s="81" t="s">
        <v>103</v>
      </c>
      <c r="D35" s="102"/>
      <c r="E35" s="102"/>
      <c r="F35" s="103"/>
      <c r="G35" s="54" t="s">
        <v>171</v>
      </c>
      <c r="H35" s="124">
        <v>0.11308619173002477</v>
      </c>
      <c r="I35" s="125">
        <v>0.40036623980793529</v>
      </c>
      <c r="J35" s="125">
        <v>0.17945289898191419</v>
      </c>
      <c r="K35" s="125">
        <v>3.3428871193422083E-2</v>
      </c>
      <c r="L35" s="126">
        <v>0.11535557658899087</v>
      </c>
      <c r="M35" s="127"/>
      <c r="N35" s="127"/>
      <c r="P35" s="127"/>
      <c r="Q35" s="127"/>
      <c r="R35" s="127"/>
      <c r="S35" s="127"/>
    </row>
    <row r="36" spans="1:19" ht="15" customHeight="1">
      <c r="A36" s="4"/>
      <c r="B36" s="3"/>
      <c r="C36" s="81" t="s">
        <v>104</v>
      </c>
      <c r="D36" s="102"/>
      <c r="E36" s="102"/>
      <c r="F36" s="103"/>
      <c r="G36" s="54" t="s">
        <v>171</v>
      </c>
      <c r="H36" s="124">
        <v>-5.7081290376219727</v>
      </c>
      <c r="I36" s="125">
        <v>-4.2791973169329225</v>
      </c>
      <c r="J36" s="125">
        <v>-6.3429174315838166</v>
      </c>
      <c r="K36" s="125">
        <v>-5.6655455537543276</v>
      </c>
      <c r="L36" s="126">
        <v>-4.7972923135599528</v>
      </c>
      <c r="M36" s="127"/>
      <c r="N36" s="127"/>
      <c r="P36" s="127"/>
      <c r="Q36" s="127"/>
      <c r="R36" s="127"/>
      <c r="S36" s="127"/>
    </row>
    <row r="37" spans="1:19" ht="15" customHeight="1">
      <c r="A37" s="4"/>
      <c r="B37" s="3"/>
      <c r="C37" s="81" t="s">
        <v>105</v>
      </c>
      <c r="D37" s="102"/>
      <c r="E37" s="102"/>
      <c r="F37" s="103"/>
      <c r="G37" s="54" t="s">
        <v>171</v>
      </c>
      <c r="H37" s="124">
        <v>-4.4707429788985404</v>
      </c>
      <c r="I37" s="125">
        <v>-2.585106110007656</v>
      </c>
      <c r="J37" s="125">
        <v>-5.0030372244395007</v>
      </c>
      <c r="K37" s="125">
        <v>-4.3258190312023146</v>
      </c>
      <c r="L37" s="126">
        <v>-3.5086436659816362</v>
      </c>
      <c r="M37" s="127"/>
      <c r="N37" s="127"/>
      <c r="P37" s="127"/>
      <c r="Q37" s="127"/>
      <c r="R37" s="127"/>
      <c r="S37" s="127"/>
    </row>
    <row r="38" spans="1:19" ht="15" customHeight="1">
      <c r="A38" s="4"/>
      <c r="B38" s="3"/>
      <c r="C38" s="81" t="s">
        <v>129</v>
      </c>
      <c r="D38" s="102"/>
      <c r="E38" s="102"/>
      <c r="F38" s="103"/>
      <c r="G38" s="54" t="s">
        <v>172</v>
      </c>
      <c r="H38" s="124">
        <v>-0.94156768931626544</v>
      </c>
      <c r="I38" s="125">
        <v>1.8856368688908844</v>
      </c>
      <c r="J38" s="125">
        <v>-2.4179311144318447</v>
      </c>
      <c r="K38" s="125">
        <v>0.67721819323718613</v>
      </c>
      <c r="L38" s="126">
        <v>0.81717536522067835</v>
      </c>
      <c r="M38" s="127"/>
      <c r="N38" s="127"/>
      <c r="P38" s="127"/>
      <c r="Q38" s="127"/>
      <c r="R38" s="127"/>
      <c r="S38" s="127"/>
    </row>
    <row r="39" spans="1:19" ht="14.85" customHeight="1">
      <c r="A39" s="4"/>
      <c r="B39" s="3"/>
      <c r="C39" s="81"/>
      <c r="D39" s="81"/>
      <c r="E39" s="81"/>
      <c r="F39" s="108"/>
      <c r="G39" s="55"/>
      <c r="H39" s="121"/>
      <c r="I39" s="122"/>
      <c r="J39" s="122"/>
      <c r="K39" s="122"/>
      <c r="L39" s="123"/>
    </row>
    <row r="40" spans="1:19" ht="15" customHeight="1">
      <c r="A40" s="4"/>
      <c r="B40" s="128" t="s">
        <v>90</v>
      </c>
      <c r="C40" s="81"/>
      <c r="D40" s="81"/>
      <c r="E40" s="81"/>
      <c r="F40" s="108"/>
      <c r="G40" s="55" t="s">
        <v>162</v>
      </c>
      <c r="H40" s="129">
        <f>+H17/H$41*100</f>
        <v>62.17737159211616</v>
      </c>
      <c r="I40" s="130">
        <f>+I17/I$41*100</f>
        <v>59.284907962881583</v>
      </c>
      <c r="J40" s="130">
        <f>+J17/J$41*100</f>
        <v>58.480749455942082</v>
      </c>
      <c r="K40" s="130">
        <f t="shared" ref="K40:L40" si="13">+K17/K$41*100</f>
        <v>58.611963231758367</v>
      </c>
      <c r="L40" s="131">
        <f t="shared" si="13"/>
        <v>59.328515859982843</v>
      </c>
    </row>
    <row r="41" spans="1:19" ht="15" customHeight="1" thickBot="1">
      <c r="B41" s="77"/>
      <c r="C41" s="132" t="s">
        <v>53</v>
      </c>
      <c r="D41" s="110"/>
      <c r="E41" s="110"/>
      <c r="F41" s="111"/>
      <c r="G41" s="112" t="s">
        <v>189</v>
      </c>
      <c r="H41" s="113">
        <f>HDP!H6</f>
        <v>98522.981</v>
      </c>
      <c r="I41" s="114">
        <f>HDP!I6</f>
        <v>107579.57509613885</v>
      </c>
      <c r="J41" s="114">
        <f>HDP!J6</f>
        <v>119586.66315020592</v>
      </c>
      <c r="K41" s="114">
        <f>HDP!K6</f>
        <v>128852.17190269064</v>
      </c>
      <c r="L41" s="115">
        <f>HDP!L6</f>
        <v>135400.39504488307</v>
      </c>
    </row>
    <row r="42" spans="1:19" ht="15" customHeight="1">
      <c r="B42" s="72" t="s">
        <v>140</v>
      </c>
    </row>
    <row r="43" spans="1:19" ht="15" customHeight="1">
      <c r="B43" s="72" t="s">
        <v>155</v>
      </c>
    </row>
    <row r="44" spans="1:19" ht="15" customHeight="1">
      <c r="B44" s="72" t="s">
        <v>156</v>
      </c>
      <c r="H44" s="133"/>
      <c r="I44" s="133"/>
      <c r="J44" s="133"/>
      <c r="K44" s="133"/>
    </row>
    <row r="45" spans="1:19" ht="15" customHeight="1"/>
    <row r="46" spans="1:19" ht="15" customHeight="1"/>
    <row r="47" spans="1:19" ht="15" customHeight="1"/>
    <row r="48" spans="1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pageMargins left="0.7" right="0.7" top="0.75" bottom="0.75" header="0.3" footer="0.3"/>
  <pageSetup paperSize="9" scale="7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C000"/>
    <pageSetUpPr fitToPage="1"/>
  </sheetPr>
  <dimension ref="A1:W41"/>
  <sheetViews>
    <sheetView showGridLines="0" zoomScale="80" zoomScaleNormal="80" workbookViewId="0">
      <selection activeCell="T28" sqref="T28"/>
    </sheetView>
  </sheetViews>
  <sheetFormatPr defaultColWidth="9.140625" defaultRowHeight="14.25"/>
  <cols>
    <col min="1" max="2" width="3.140625" style="72" customWidth="1"/>
    <col min="3" max="3" width="36.42578125" style="72" customWidth="1"/>
    <col min="4" max="23" width="7.5703125" style="72" customWidth="1"/>
    <col min="24" max="16384" width="9.140625" style="72"/>
  </cols>
  <sheetData>
    <row r="1" spans="2:23" ht="22.5" customHeight="1" thickBot="1">
      <c r="B1" s="71" t="s">
        <v>112</v>
      </c>
    </row>
    <row r="2" spans="2:23" ht="18" customHeight="1">
      <c r="B2" s="322" t="s">
        <v>198</v>
      </c>
      <c r="C2" s="323"/>
      <c r="D2" s="320">
        <v>2022</v>
      </c>
      <c r="E2" s="320"/>
      <c r="F2" s="320"/>
      <c r="G2" s="320"/>
      <c r="H2" s="321"/>
      <c r="I2" s="320">
        <v>2023</v>
      </c>
      <c r="J2" s="320"/>
      <c r="K2" s="320"/>
      <c r="L2" s="320"/>
      <c r="M2" s="321"/>
      <c r="N2" s="320">
        <v>2024</v>
      </c>
      <c r="O2" s="320"/>
      <c r="P2" s="320"/>
      <c r="Q2" s="320"/>
      <c r="R2" s="321"/>
      <c r="S2" s="320">
        <v>2025</v>
      </c>
      <c r="T2" s="320"/>
      <c r="U2" s="320"/>
      <c r="V2" s="320"/>
      <c r="W2" s="321"/>
    </row>
    <row r="3" spans="2:23" ht="81.75" customHeight="1" thickBot="1">
      <c r="B3" s="324"/>
      <c r="C3" s="325"/>
      <c r="D3" s="1" t="s">
        <v>57</v>
      </c>
      <c r="E3" s="2" t="s">
        <v>58</v>
      </c>
      <c r="F3" s="2" t="s">
        <v>59</v>
      </c>
      <c r="G3" s="73" t="s">
        <v>60</v>
      </c>
      <c r="H3" s="74" t="s">
        <v>61</v>
      </c>
      <c r="I3" s="1" t="s">
        <v>57</v>
      </c>
      <c r="J3" s="2" t="s">
        <v>58</v>
      </c>
      <c r="K3" s="2" t="s">
        <v>59</v>
      </c>
      <c r="L3" s="73" t="s">
        <v>60</v>
      </c>
      <c r="M3" s="74" t="s">
        <v>61</v>
      </c>
      <c r="N3" s="1" t="s">
        <v>57</v>
      </c>
      <c r="O3" s="2" t="s">
        <v>58</v>
      </c>
      <c r="P3" s="2" t="s">
        <v>59</v>
      </c>
      <c r="Q3" s="73" t="s">
        <v>60</v>
      </c>
      <c r="R3" s="74" t="s">
        <v>61</v>
      </c>
      <c r="S3" s="1" t="s">
        <v>57</v>
      </c>
      <c r="T3" s="2" t="s">
        <v>58</v>
      </c>
      <c r="U3" s="2" t="s">
        <v>59</v>
      </c>
      <c r="V3" s="73" t="s">
        <v>60</v>
      </c>
      <c r="W3" s="74" t="s">
        <v>61</v>
      </c>
    </row>
    <row r="4" spans="2:23" ht="15" customHeight="1">
      <c r="B4" s="3" t="s">
        <v>85</v>
      </c>
      <c r="C4" s="4"/>
      <c r="D4" s="267">
        <v>1.5265801666021446</v>
      </c>
      <c r="E4" s="268">
        <v>1.928017534301496</v>
      </c>
      <c r="F4" s="268">
        <v>1.9</v>
      </c>
      <c r="G4" s="269">
        <v>1.8</v>
      </c>
      <c r="H4" s="270">
        <v>1.6266534943740307</v>
      </c>
      <c r="I4" s="267">
        <v>1.5679225314546983</v>
      </c>
      <c r="J4" s="268">
        <v>0.63059308105157807</v>
      </c>
      <c r="K4" s="268">
        <v>0.5</v>
      </c>
      <c r="L4" s="269">
        <v>1.5</v>
      </c>
      <c r="M4" s="270">
        <v>0.54432392114398542</v>
      </c>
      <c r="N4" s="267">
        <v>2.9267040588345736</v>
      </c>
      <c r="O4" s="268">
        <v>1.6610139032956273</v>
      </c>
      <c r="P4" s="268">
        <v>1.9</v>
      </c>
      <c r="Q4" s="269">
        <v>3.4</v>
      </c>
      <c r="R4" s="270">
        <v>2.1364938633157804</v>
      </c>
      <c r="S4" s="5">
        <v>2.5483793395611514</v>
      </c>
      <c r="T4" s="5">
        <v>2.2999999999999998</v>
      </c>
      <c r="U4" s="5" t="s">
        <v>157</v>
      </c>
      <c r="V4" s="5">
        <v>3.2</v>
      </c>
      <c r="W4" s="76" t="s">
        <v>157</v>
      </c>
    </row>
    <row r="5" spans="2:23" ht="15" customHeight="1">
      <c r="B5" s="3"/>
      <c r="C5" s="4" t="s">
        <v>107</v>
      </c>
      <c r="D5" s="267">
        <v>4.5511610660423685</v>
      </c>
      <c r="E5" s="268">
        <v>4.6071707430208164</v>
      </c>
      <c r="F5" s="268">
        <v>4.2</v>
      </c>
      <c r="G5" s="269" t="s">
        <v>157</v>
      </c>
      <c r="H5" s="270">
        <v>4.0519596186401996</v>
      </c>
      <c r="I5" s="267">
        <v>0.73407515627175712</v>
      </c>
      <c r="J5" s="268">
        <v>-3.6720992073879577</v>
      </c>
      <c r="K5" s="268">
        <v>-1.5</v>
      </c>
      <c r="L5" s="269" t="s">
        <v>157</v>
      </c>
      <c r="M5" s="270">
        <v>-2.8925596870761683</v>
      </c>
      <c r="N5" s="267">
        <v>0.68593959646243263</v>
      </c>
      <c r="O5" s="268">
        <v>1.9936899022618526</v>
      </c>
      <c r="P5" s="268">
        <v>1.8</v>
      </c>
      <c r="Q5" s="269" t="s">
        <v>157</v>
      </c>
      <c r="R5" s="270">
        <v>1.9617363344208938</v>
      </c>
      <c r="S5" s="5">
        <v>1.4372632670974781</v>
      </c>
      <c r="T5" s="5">
        <v>1.5</v>
      </c>
      <c r="U5" s="5" t="s">
        <v>157</v>
      </c>
      <c r="V5" s="75" t="s">
        <v>157</v>
      </c>
      <c r="W5" s="76" t="s">
        <v>157</v>
      </c>
    </row>
    <row r="6" spans="2:23">
      <c r="B6" s="3"/>
      <c r="C6" s="4" t="s">
        <v>86</v>
      </c>
      <c r="D6" s="267">
        <v>-1.2420831340200067</v>
      </c>
      <c r="E6" s="268">
        <v>-1.5399126284923792</v>
      </c>
      <c r="F6" s="268">
        <v>-0.9</v>
      </c>
      <c r="G6" s="269" t="s">
        <v>157</v>
      </c>
      <c r="H6" s="270">
        <v>-1.6468389728491073</v>
      </c>
      <c r="I6" s="267">
        <v>-0.82526938653154502</v>
      </c>
      <c r="J6" s="268">
        <v>-0.66669237379366475</v>
      </c>
      <c r="K6" s="268">
        <v>-0.4</v>
      </c>
      <c r="L6" s="269" t="s">
        <v>157</v>
      </c>
      <c r="M6" s="270">
        <v>0.62814237653936456</v>
      </c>
      <c r="N6" s="267">
        <v>0.49240415672669258</v>
      </c>
      <c r="O6" s="268">
        <v>3.5352982570024949E-2</v>
      </c>
      <c r="P6" s="268">
        <v>-0.1</v>
      </c>
      <c r="Q6" s="269" t="s">
        <v>157</v>
      </c>
      <c r="R6" s="270">
        <v>0.22379949676174515</v>
      </c>
      <c r="S6" s="5">
        <v>2.6769408080540131</v>
      </c>
      <c r="T6" s="5">
        <v>-0.7</v>
      </c>
      <c r="U6" s="5" t="s">
        <v>157</v>
      </c>
      <c r="V6" s="75" t="s">
        <v>157</v>
      </c>
      <c r="W6" s="76" t="s">
        <v>157</v>
      </c>
    </row>
    <row r="7" spans="2:23">
      <c r="B7" s="3"/>
      <c r="C7" s="4" t="s">
        <v>87</v>
      </c>
      <c r="D7" s="267">
        <v>4.5461248265997938</v>
      </c>
      <c r="E7" s="268">
        <v>5.440779091115755</v>
      </c>
      <c r="F7" s="268">
        <v>3.5</v>
      </c>
      <c r="G7" s="269" t="s">
        <v>157</v>
      </c>
      <c r="H7" s="270">
        <v>4.1106481777436921</v>
      </c>
      <c r="I7" s="267">
        <v>6.8008528074179821</v>
      </c>
      <c r="J7" s="268">
        <v>16.312622906753838</v>
      </c>
      <c r="K7" s="268">
        <v>7.5</v>
      </c>
      <c r="L7" s="269" t="s">
        <v>157</v>
      </c>
      <c r="M7" s="270">
        <v>10.286105363336272</v>
      </c>
      <c r="N7" s="267">
        <v>3.4252686804532289</v>
      </c>
      <c r="O7" s="268">
        <v>-6.4317520285955947</v>
      </c>
      <c r="P7" s="268">
        <v>3.6</v>
      </c>
      <c r="Q7" s="269" t="s">
        <v>157</v>
      </c>
      <c r="R7" s="270">
        <v>2.1718624085953264</v>
      </c>
      <c r="S7" s="5">
        <v>2.3257617304430767</v>
      </c>
      <c r="T7" s="5">
        <v>1.7</v>
      </c>
      <c r="U7" s="5" t="s">
        <v>157</v>
      </c>
      <c r="V7" s="75" t="s">
        <v>157</v>
      </c>
      <c r="W7" s="76" t="s">
        <v>157</v>
      </c>
    </row>
    <row r="8" spans="2:23">
      <c r="B8" s="3"/>
      <c r="C8" s="4" t="s">
        <v>88</v>
      </c>
      <c r="D8" s="267">
        <v>-0.79116877163041011</v>
      </c>
      <c r="E8" s="268">
        <v>-1.6481448610398908</v>
      </c>
      <c r="F8" s="268">
        <v>-1.7</v>
      </c>
      <c r="G8" s="269">
        <v>0.434</v>
      </c>
      <c r="H8" s="270">
        <v>-2.0499999999999998</v>
      </c>
      <c r="I8" s="267">
        <v>3.351079333168741</v>
      </c>
      <c r="J8" s="268">
        <v>1.6538456044806527</v>
      </c>
      <c r="K8" s="268">
        <v>1.8</v>
      </c>
      <c r="L8" s="269">
        <v>1.429</v>
      </c>
      <c r="M8" s="270">
        <v>2.0699999999999998</v>
      </c>
      <c r="N8" s="267">
        <v>7.7205396289345742</v>
      </c>
      <c r="O8" s="268">
        <v>7.5657957074564131</v>
      </c>
      <c r="P8" s="268">
        <v>3.1</v>
      </c>
      <c r="Q8" s="269">
        <v>4.55</v>
      </c>
      <c r="R8" s="270">
        <v>5.61</v>
      </c>
      <c r="S8" s="5">
        <v>4.1016157658667822</v>
      </c>
      <c r="T8" s="5">
        <v>5.8092571989201591</v>
      </c>
      <c r="U8" s="5" t="s">
        <v>157</v>
      </c>
      <c r="V8" s="5">
        <v>3.9420000000000002</v>
      </c>
      <c r="W8" s="76" t="s">
        <v>157</v>
      </c>
    </row>
    <row r="9" spans="2:23">
      <c r="B9" s="3"/>
      <c r="C9" s="4" t="s">
        <v>108</v>
      </c>
      <c r="D9" s="267">
        <v>-0.27547016883153219</v>
      </c>
      <c r="E9" s="268">
        <v>-0.89255407565795863</v>
      </c>
      <c r="F9" s="268">
        <v>-0.9</v>
      </c>
      <c r="G9" s="269">
        <v>0.97399999999999998</v>
      </c>
      <c r="H9" s="270">
        <v>-1.1599999999999999</v>
      </c>
      <c r="I9" s="267">
        <v>2.3597364909173422</v>
      </c>
      <c r="J9" s="268">
        <v>2.444023148553276</v>
      </c>
      <c r="K9" s="268">
        <v>1.7</v>
      </c>
      <c r="L9" s="269">
        <v>1.595</v>
      </c>
      <c r="M9" s="270">
        <v>1.32</v>
      </c>
      <c r="N9" s="267">
        <v>6.1574273940575353</v>
      </c>
      <c r="O9" s="268">
        <v>5.4688383148324027</v>
      </c>
      <c r="P9" s="268">
        <v>3</v>
      </c>
      <c r="Q9" s="269">
        <v>3.3210000000000002</v>
      </c>
      <c r="R9" s="270">
        <v>4.8600000000000003</v>
      </c>
      <c r="S9" s="5">
        <v>3.4983929769591811</v>
      </c>
      <c r="T9" s="5">
        <v>4.7667122463280309</v>
      </c>
      <c r="U9" s="5" t="s">
        <v>157</v>
      </c>
      <c r="V9" s="5">
        <v>3.12</v>
      </c>
      <c r="W9" s="76" t="s">
        <v>157</v>
      </c>
    </row>
    <row r="10" spans="2:23" ht="3.75" customHeight="1">
      <c r="B10" s="3"/>
      <c r="C10" s="4"/>
      <c r="D10" s="267"/>
      <c r="E10" s="268"/>
      <c r="F10" s="268"/>
      <c r="G10" s="269"/>
      <c r="H10" s="270"/>
      <c r="I10" s="267"/>
      <c r="J10" s="268"/>
      <c r="K10" s="268"/>
      <c r="L10" s="269"/>
      <c r="M10" s="270"/>
      <c r="N10" s="267"/>
      <c r="O10" s="268"/>
      <c r="P10" s="268"/>
      <c r="Q10" s="269"/>
      <c r="R10" s="270"/>
      <c r="S10" s="5"/>
      <c r="T10" s="5"/>
      <c r="U10" s="5"/>
      <c r="V10" s="5"/>
      <c r="W10" s="76"/>
    </row>
    <row r="11" spans="2:23" s="68" customFormat="1" ht="16.5">
      <c r="B11" s="51" t="s">
        <v>159</v>
      </c>
      <c r="C11" s="281"/>
      <c r="D11" s="227">
        <v>12.164578606474493</v>
      </c>
      <c r="E11" s="5">
        <v>11.609619440298813</v>
      </c>
      <c r="F11" s="5">
        <v>11.8</v>
      </c>
      <c r="G11" s="75">
        <v>11.941000000000001</v>
      </c>
      <c r="H11" s="76">
        <v>12.039143231271376</v>
      </c>
      <c r="I11" s="227">
        <v>10.016049310213916</v>
      </c>
      <c r="J11" s="5">
        <v>13.484665656975213</v>
      </c>
      <c r="K11" s="5">
        <v>13.9</v>
      </c>
      <c r="L11" s="75">
        <v>10.128</v>
      </c>
      <c r="M11" s="76">
        <v>15.459634233795573</v>
      </c>
      <c r="N11" s="227">
        <v>8.6706934873506611</v>
      </c>
      <c r="O11" s="5">
        <v>3.6060306375372164</v>
      </c>
      <c r="P11" s="5">
        <v>3.6</v>
      </c>
      <c r="Q11" s="75">
        <v>4.4109999999999996</v>
      </c>
      <c r="R11" s="76">
        <v>5.0985171736543711</v>
      </c>
      <c r="S11" s="5">
        <v>3.6383760018854616</v>
      </c>
      <c r="T11" s="5">
        <v>4.0999999999999996</v>
      </c>
      <c r="U11" s="5" t="s">
        <v>157</v>
      </c>
      <c r="V11" s="5">
        <v>2.798</v>
      </c>
      <c r="W11" s="76" t="s">
        <v>157</v>
      </c>
    </row>
    <row r="12" spans="2:23" ht="3.75" customHeight="1">
      <c r="B12" s="3"/>
      <c r="C12" s="4"/>
      <c r="D12" s="267"/>
      <c r="E12" s="268"/>
      <c r="F12" s="268"/>
      <c r="G12" s="269"/>
      <c r="H12" s="270"/>
      <c r="I12" s="267"/>
      <c r="J12" s="268"/>
      <c r="K12" s="268"/>
      <c r="L12" s="269"/>
      <c r="M12" s="270"/>
      <c r="N12" s="267"/>
      <c r="O12" s="268"/>
      <c r="P12" s="268"/>
      <c r="Q12" s="269"/>
      <c r="R12" s="270"/>
      <c r="S12" s="5"/>
      <c r="T12" s="5"/>
      <c r="U12" s="5"/>
      <c r="V12" s="75"/>
      <c r="W12" s="76"/>
    </row>
    <row r="13" spans="2:23">
      <c r="B13" s="3" t="s">
        <v>83</v>
      </c>
      <c r="C13" s="4"/>
      <c r="D13" s="267">
        <v>1.549152244682432</v>
      </c>
      <c r="E13" s="268">
        <v>1.9431076460938224</v>
      </c>
      <c r="F13" s="268">
        <v>2</v>
      </c>
      <c r="G13" s="269" t="s">
        <v>157</v>
      </c>
      <c r="H13" s="270" t="s">
        <v>157</v>
      </c>
      <c r="I13" s="267">
        <v>8.3203027594606738E-2</v>
      </c>
      <c r="J13" s="268">
        <v>0.19028996571592849</v>
      </c>
      <c r="K13" s="268">
        <v>0</v>
      </c>
      <c r="L13" s="269" t="s">
        <v>157</v>
      </c>
      <c r="M13" s="270" t="s">
        <v>157</v>
      </c>
      <c r="N13" s="267">
        <v>0.3018368616428404</v>
      </c>
      <c r="O13" s="268">
        <v>0.7003194156838477</v>
      </c>
      <c r="P13" s="268">
        <v>-0.2</v>
      </c>
      <c r="Q13" s="269" t="s">
        <v>157</v>
      </c>
      <c r="R13" s="270" t="s">
        <v>157</v>
      </c>
      <c r="S13" s="5">
        <v>7.6993858687714578E-2</v>
      </c>
      <c r="T13" s="5">
        <v>0.8</v>
      </c>
      <c r="U13" s="5" t="s">
        <v>157</v>
      </c>
      <c r="V13" s="75" t="s">
        <v>157</v>
      </c>
      <c r="W13" s="76" t="s">
        <v>157</v>
      </c>
    </row>
    <row r="14" spans="2:23">
      <c r="B14" s="3" t="s">
        <v>56</v>
      </c>
      <c r="C14" s="4"/>
      <c r="D14" s="267">
        <v>6.2295857948370204</v>
      </c>
      <c r="E14" s="268">
        <v>6.1381491868134477</v>
      </c>
      <c r="F14" s="268">
        <v>6.3</v>
      </c>
      <c r="G14" s="269">
        <v>6.2</v>
      </c>
      <c r="H14" s="270">
        <v>6.3113322368367157</v>
      </c>
      <c r="I14" s="267">
        <v>6.5640341002462073</v>
      </c>
      <c r="J14" s="268">
        <v>6.1125731346728376</v>
      </c>
      <c r="K14" s="268">
        <v>6.4</v>
      </c>
      <c r="L14" s="269">
        <v>6.2</v>
      </c>
      <c r="M14" s="270">
        <v>6.6565440357349228</v>
      </c>
      <c r="N14" s="267">
        <v>6.0776433559574334</v>
      </c>
      <c r="O14" s="268">
        <v>5.6389288400325821</v>
      </c>
      <c r="P14" s="268">
        <v>6.4</v>
      </c>
      <c r="Q14" s="269">
        <v>6</v>
      </c>
      <c r="R14" s="270">
        <v>6.4696864956639244</v>
      </c>
      <c r="S14" s="5">
        <v>5.658882995853503</v>
      </c>
      <c r="T14" s="5">
        <v>4.8</v>
      </c>
      <c r="U14" s="5" t="s">
        <v>157</v>
      </c>
      <c r="V14" s="5">
        <v>5.7</v>
      </c>
      <c r="W14" s="76" t="s">
        <v>157</v>
      </c>
    </row>
    <row r="15" spans="2:23">
      <c r="B15" s="3" t="s">
        <v>77</v>
      </c>
      <c r="C15" s="4"/>
      <c r="D15" s="267">
        <v>8.4027500415934071</v>
      </c>
      <c r="E15" s="268">
        <v>8.3402146985962045</v>
      </c>
      <c r="F15" s="268" t="s">
        <v>157</v>
      </c>
      <c r="G15" s="269" t="s">
        <v>157</v>
      </c>
      <c r="H15" s="270" t="s">
        <v>157</v>
      </c>
      <c r="I15" s="267">
        <v>10.600199127263735</v>
      </c>
      <c r="J15" s="268">
        <v>10.442073170731714</v>
      </c>
      <c r="K15" s="268" t="s">
        <v>157</v>
      </c>
      <c r="L15" s="269" t="s">
        <v>157</v>
      </c>
      <c r="M15" s="270" t="s">
        <v>157</v>
      </c>
      <c r="N15" s="267">
        <v>10.057926870716756</v>
      </c>
      <c r="O15" s="268">
        <v>7.4534161490683148</v>
      </c>
      <c r="P15" s="268" t="s">
        <v>157</v>
      </c>
      <c r="Q15" s="269" t="s">
        <v>157</v>
      </c>
      <c r="R15" s="270" t="s">
        <v>157</v>
      </c>
      <c r="S15" s="5">
        <v>5.9634916879972621</v>
      </c>
      <c r="T15" s="5">
        <v>6</v>
      </c>
      <c r="U15" s="5" t="s">
        <v>157</v>
      </c>
      <c r="V15" s="75" t="s">
        <v>157</v>
      </c>
      <c r="W15" s="76" t="s">
        <v>157</v>
      </c>
    </row>
    <row r="16" spans="2:23">
      <c r="B16" s="3" t="s">
        <v>74</v>
      </c>
      <c r="C16" s="4"/>
      <c r="D16" s="267">
        <v>8.0085627145415827</v>
      </c>
      <c r="E16" s="268">
        <v>6.853061941065075</v>
      </c>
      <c r="F16" s="268">
        <v>7.5</v>
      </c>
      <c r="G16" s="269" t="s">
        <v>157</v>
      </c>
      <c r="H16" s="270">
        <v>7.6182196184304773</v>
      </c>
      <c r="I16" s="267">
        <v>10.654199918127688</v>
      </c>
      <c r="J16" s="268">
        <v>10.29692704672971</v>
      </c>
      <c r="K16" s="268">
        <v>6</v>
      </c>
      <c r="L16" s="269" t="s">
        <v>157</v>
      </c>
      <c r="M16" s="270">
        <v>11.384926810767105</v>
      </c>
      <c r="N16" s="267">
        <v>10.113713294863217</v>
      </c>
      <c r="O16" s="268">
        <v>7.676054022822254</v>
      </c>
      <c r="P16" s="268">
        <v>9.4</v>
      </c>
      <c r="Q16" s="269" t="s">
        <v>157</v>
      </c>
      <c r="R16" s="270">
        <v>9.1844243526957747</v>
      </c>
      <c r="S16" s="5">
        <v>5.9633332239360328</v>
      </c>
      <c r="T16" s="5">
        <v>6.5</v>
      </c>
      <c r="U16" s="5" t="s">
        <v>157</v>
      </c>
      <c r="V16" s="75" t="s">
        <v>157</v>
      </c>
      <c r="W16" s="76" t="s">
        <v>157</v>
      </c>
    </row>
    <row r="17" spans="1:23" ht="3.75" customHeight="1">
      <c r="B17" s="3"/>
      <c r="C17" s="4"/>
      <c r="D17" s="267"/>
      <c r="E17" s="268"/>
      <c r="F17" s="268"/>
      <c r="G17" s="269"/>
      <c r="H17" s="270"/>
      <c r="I17" s="267"/>
      <c r="J17" s="268"/>
      <c r="K17" s="268"/>
      <c r="L17" s="269"/>
      <c r="M17" s="270"/>
      <c r="N17" s="267"/>
      <c r="O17" s="268"/>
      <c r="P17" s="268"/>
      <c r="Q17" s="269"/>
      <c r="R17" s="270"/>
      <c r="S17" s="227"/>
      <c r="T17" s="5"/>
      <c r="U17" s="5"/>
      <c r="V17" s="75"/>
      <c r="W17" s="76"/>
    </row>
    <row r="18" spans="1:23">
      <c r="B18" s="3" t="s">
        <v>54</v>
      </c>
      <c r="C18" s="4"/>
      <c r="D18" s="267">
        <v>-3.2365158426971909</v>
      </c>
      <c r="E18" s="268">
        <v>-4.9741223836483845</v>
      </c>
      <c r="F18" s="268">
        <v>-4.2153251999999997</v>
      </c>
      <c r="G18" s="269">
        <v>-4.0119999999999996</v>
      </c>
      <c r="H18" s="270">
        <v>-3.44492784592599</v>
      </c>
      <c r="I18" s="267">
        <v>-5.8983848058853408</v>
      </c>
      <c r="J18" s="268">
        <v>-6.435567125933626</v>
      </c>
      <c r="K18" s="268">
        <v>-5.8204232999999999</v>
      </c>
      <c r="L18" s="269">
        <v>-4.2439999999999998</v>
      </c>
      <c r="M18" s="270">
        <v>-4.9562547998805799</v>
      </c>
      <c r="N18" s="267">
        <v>-5.4691392201685822</v>
      </c>
      <c r="O18" s="268">
        <v>-3.44</v>
      </c>
      <c r="P18" s="268">
        <v>-4.7</v>
      </c>
      <c r="Q18" s="269">
        <v>-3.7450000000000001</v>
      </c>
      <c r="R18" s="270">
        <v>-3.056104793227254</v>
      </c>
      <c r="S18" s="227">
        <v>-4.6608880539150572</v>
      </c>
      <c r="T18" s="5">
        <v>-2.74</v>
      </c>
      <c r="U18" s="5" t="s">
        <v>157</v>
      </c>
      <c r="V18" s="75">
        <v>-3.3380000000000001</v>
      </c>
      <c r="W18" s="76" t="s">
        <v>157</v>
      </c>
    </row>
    <row r="19" spans="1:23">
      <c r="B19" s="3" t="s">
        <v>73</v>
      </c>
      <c r="C19" s="4"/>
      <c r="D19" s="267">
        <v>59.284907960753785</v>
      </c>
      <c r="E19" s="268">
        <v>59.757151950091135</v>
      </c>
      <c r="F19" s="268">
        <v>59.5869</v>
      </c>
      <c r="G19" s="269">
        <v>60.508000000000003</v>
      </c>
      <c r="H19" s="270">
        <v>61.375496301950101</v>
      </c>
      <c r="I19" s="267">
        <v>58.480749431591583</v>
      </c>
      <c r="J19" s="268">
        <v>58.962328309789349</v>
      </c>
      <c r="K19" s="268">
        <v>57.367600000000003</v>
      </c>
      <c r="L19" s="269">
        <v>57.41</v>
      </c>
      <c r="M19" s="270">
        <v>60.672338059606098</v>
      </c>
      <c r="N19" s="267">
        <v>58.611963232982276</v>
      </c>
      <c r="O19" s="268">
        <v>59.414377894091551</v>
      </c>
      <c r="P19" s="268">
        <v>57.4</v>
      </c>
      <c r="Q19" s="269">
        <v>56.235999999999997</v>
      </c>
      <c r="R19" s="270">
        <v>60.627705104621462</v>
      </c>
      <c r="S19" s="227">
        <v>59.328515879649316</v>
      </c>
      <c r="T19" s="5">
        <v>58.988097729603496</v>
      </c>
      <c r="U19" s="5" t="s">
        <v>157</v>
      </c>
      <c r="V19" s="75">
        <v>54.393000000000001</v>
      </c>
      <c r="W19" s="76" t="s">
        <v>157</v>
      </c>
    </row>
    <row r="20" spans="1:23" ht="3.75" customHeight="1">
      <c r="B20" s="3"/>
      <c r="C20" s="4"/>
      <c r="D20" s="267"/>
      <c r="E20" s="268"/>
      <c r="F20" s="268"/>
      <c r="G20" s="269"/>
      <c r="H20" s="270"/>
      <c r="I20" s="267"/>
      <c r="J20" s="268"/>
      <c r="K20" s="268"/>
      <c r="L20" s="269"/>
      <c r="M20" s="270"/>
      <c r="N20" s="267"/>
      <c r="O20" s="268"/>
      <c r="P20" s="268"/>
      <c r="Q20" s="269"/>
      <c r="R20" s="270"/>
      <c r="S20" s="227"/>
      <c r="T20" s="5"/>
      <c r="U20" s="5"/>
      <c r="V20" s="75"/>
      <c r="W20" s="76"/>
    </row>
    <row r="21" spans="1:23" ht="15" thickBot="1">
      <c r="B21" s="77" t="s">
        <v>55</v>
      </c>
      <c r="C21" s="78"/>
      <c r="D21" s="271">
        <f>Súhrn!H49</f>
        <v>-6.8865024708580487</v>
      </c>
      <c r="E21" s="272">
        <v>-5.0601531537003108</v>
      </c>
      <c r="F21" s="272">
        <v>-6.5</v>
      </c>
      <c r="G21" s="273">
        <v>-3.661</v>
      </c>
      <c r="H21" s="274">
        <v>-7.3304452750851041</v>
      </c>
      <c r="I21" s="271">
        <f>Súhrn!I49</f>
        <v>-4.7527027976716614</v>
      </c>
      <c r="J21" s="272">
        <v>-4.6949147591344431</v>
      </c>
      <c r="K21" s="272">
        <v>-5.6</v>
      </c>
      <c r="L21" s="273">
        <v>-2.9319999999999999</v>
      </c>
      <c r="M21" s="274">
        <v>-6.9685825745701608</v>
      </c>
      <c r="N21" s="271">
        <f>Súhrn!J49</f>
        <v>-3.1141976789570909</v>
      </c>
      <c r="O21" s="80">
        <v>-4</v>
      </c>
      <c r="P21" s="272">
        <v>-5.3</v>
      </c>
      <c r="Q21" s="273">
        <v>-1.915</v>
      </c>
      <c r="R21" s="274">
        <v>-6.265448583994079</v>
      </c>
      <c r="S21" s="231">
        <f>Súhrn!K49</f>
        <v>-2.137490818093728</v>
      </c>
      <c r="T21" s="80">
        <v>-3.6</v>
      </c>
      <c r="U21" s="80" t="s">
        <v>157</v>
      </c>
      <c r="V21" s="80">
        <v>-1.3320000000000001</v>
      </c>
      <c r="W21" s="79" t="s">
        <v>157</v>
      </c>
    </row>
    <row r="22" spans="1:23">
      <c r="B22" s="72" t="s">
        <v>158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</row>
    <row r="23" spans="1:23">
      <c r="B23" s="72" t="s">
        <v>84</v>
      </c>
    </row>
    <row r="24" spans="1:23">
      <c r="A24" s="68"/>
      <c r="B24" s="72" t="s">
        <v>200</v>
      </c>
      <c r="D24" s="82"/>
      <c r="E24" s="82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S24" s="68"/>
      <c r="T24" s="68"/>
      <c r="U24" s="68"/>
    </row>
    <row r="25" spans="1:23">
      <c r="B25" s="72" t="s">
        <v>201</v>
      </c>
      <c r="C25" s="11"/>
    </row>
    <row r="26" spans="1:23">
      <c r="B26" s="11" t="s">
        <v>203</v>
      </c>
    </row>
    <row r="27" spans="1:23">
      <c r="B27" s="72" t="s">
        <v>202</v>
      </c>
    </row>
    <row r="28" spans="1:23">
      <c r="B28" s="265" t="s">
        <v>204</v>
      </c>
    </row>
    <row r="35" spans="3:23">
      <c r="C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</row>
    <row r="36" spans="3:23">
      <c r="C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</row>
    <row r="37" spans="3:23">
      <c r="C37" s="81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</row>
    <row r="38" spans="3:23">
      <c r="C38" s="81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3:23">
      <c r="C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</row>
    <row r="40" spans="3:23">
      <c r="C40" s="81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</row>
    <row r="41" spans="3:23">
      <c r="C41" s="81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</row>
  </sheetData>
  <mergeCells count="5">
    <mergeCell ref="D2:H2"/>
    <mergeCell ref="B2:C3"/>
    <mergeCell ref="I2:M2"/>
    <mergeCell ref="N2:R2"/>
    <mergeCell ref="S2:W2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Súhrn</vt:lpstr>
      <vt:lpstr>HDP</vt:lpstr>
      <vt:lpstr>Inflácia</vt:lpstr>
      <vt:lpstr>Trh práce</vt:lpstr>
      <vt:lpstr>Obchodná a platobná bilancia</vt:lpstr>
      <vt:lpstr>Sektor_verejnej_správy</vt:lpstr>
      <vt:lpstr>Porovnanie predikcií</vt:lpstr>
      <vt:lpstr>HDP!Print_Area</vt:lpstr>
      <vt:lpstr>Inflácia!Print_Area</vt:lpstr>
      <vt:lpstr>'Porovnanie predikcií'!Print_Area</vt:lpstr>
      <vt:lpstr>Súhrn!Print_Area</vt:lpstr>
      <vt:lpstr>'Trh práce'!Print_Area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Fejes</dc:creator>
  <cp:lastModifiedBy>Cagaňová Henrieta</cp:lastModifiedBy>
  <cp:lastPrinted>2020-09-25T06:41:51Z</cp:lastPrinted>
  <dcterms:created xsi:type="dcterms:W3CDTF">2013-10-16T07:18:04Z</dcterms:created>
  <dcterms:modified xsi:type="dcterms:W3CDTF">2022-12-28T11:12:14Z</dcterms:modified>
</cp:coreProperties>
</file>