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O:\ECB\BMPE\BMPE_2025_December\text\Podklady_predikcia\"/>
    </mc:Choice>
  </mc:AlternateContent>
  <xr:revisionPtr revIDLastSave="0" documentId="13_ncr:1_{54392DB6-8016-4499-9CA8-0DD64C07684C}" xr6:coauthVersionLast="47" xr6:coauthVersionMax="47" xr10:uidLastSave="{00000000-0000-0000-0000-000000000000}"/>
  <bookViews>
    <workbookView xWindow="-120" yWindow="-120" windowWidth="29040" windowHeight="17520" tabRatio="908" xr2:uid="{00000000-000D-0000-FFFF-FFFF00000000}"/>
  </bookViews>
  <sheets>
    <sheet name="Summary" sheetId="22" r:id="rId1"/>
    <sheet name="GDP" sheetId="12" r:id="rId2"/>
    <sheet name="Inflation" sheetId="13" r:id="rId3"/>
    <sheet name="Labour Market" sheetId="14" r:id="rId4"/>
    <sheet name="Balance of Payments" sheetId="17" r:id="rId5"/>
    <sheet name="General Government" sheetId="21" r:id="rId6"/>
    <sheet name="Other institutions" sheetId="18" r:id="rId7"/>
  </sheets>
  <definedNames>
    <definedName name="_xlnm.Print_Area" localSheetId="1">GDP!$A$1:$AB$52</definedName>
    <definedName name="_xlnm.Print_Area" localSheetId="2">Inflation!$A$1:$AB$38</definedName>
    <definedName name="_xlnm.Print_Area" localSheetId="3">'Labour Market'!$A$1:$AF$69</definedName>
    <definedName name="_xlnm.Print_Area" localSheetId="6">'Other institutions'!$A$1:$M$29</definedName>
    <definedName name="_xlnm.Print_Area" localSheetId="0">Summary!$B$2:$N$80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" i="18" l="1"/>
  <c r="Q3" i="18"/>
  <c r="L3" i="18"/>
  <c r="U3" i="18"/>
  <c r="P3" i="18"/>
  <c r="K3" i="18"/>
  <c r="G20" i="21"/>
  <c r="B20" i="21"/>
  <c r="B19" i="21"/>
  <c r="B2" i="21"/>
  <c r="B27" i="17"/>
  <c r="H28" i="17"/>
  <c r="G28" i="17"/>
  <c r="B28" i="17"/>
  <c r="B2" i="17"/>
  <c r="G56" i="14"/>
  <c r="B56" i="14"/>
  <c r="B55" i="14"/>
  <c r="B15" i="12"/>
  <c r="B30" i="14"/>
  <c r="G31" i="14"/>
  <c r="B31" i="14"/>
  <c r="B2" i="14"/>
  <c r="G44" i="12"/>
  <c r="B44" i="12"/>
  <c r="G29" i="12"/>
  <c r="B29" i="12"/>
  <c r="G16" i="12"/>
  <c r="B16" i="12"/>
  <c r="H3" i="13"/>
  <c r="G3" i="13"/>
  <c r="B3" i="13"/>
  <c r="B2" i="13"/>
  <c r="B28" i="12"/>
  <c r="B2" i="12"/>
  <c r="G3" i="12"/>
  <c r="B3" i="12"/>
  <c r="B2" i="22"/>
  <c r="S21" i="18" l="1"/>
  <c r="N21" i="18"/>
  <c r="I21" i="18"/>
  <c r="J23" i="21"/>
  <c r="J24" i="21"/>
  <c r="J25" i="21"/>
  <c r="J26" i="21"/>
  <c r="J27" i="21"/>
  <c r="J29" i="21"/>
  <c r="J30" i="21"/>
  <c r="J31" i="21"/>
  <c r="J32" i="21"/>
  <c r="J40" i="21"/>
  <c r="J20" i="21"/>
  <c r="J28" i="17"/>
  <c r="J56" i="14"/>
  <c r="J31" i="14"/>
  <c r="J44" i="12"/>
  <c r="J29" i="12"/>
  <c r="J16" i="12"/>
  <c r="D21" i="18" l="1"/>
  <c r="H23" i="21"/>
  <c r="I23" i="21"/>
  <c r="K23" i="21"/>
  <c r="L23" i="21"/>
  <c r="H24" i="21"/>
  <c r="I24" i="21"/>
  <c r="K24" i="21"/>
  <c r="L24" i="21"/>
  <c r="H25" i="21"/>
  <c r="I25" i="21"/>
  <c r="K25" i="21"/>
  <c r="L25" i="21"/>
  <c r="H26" i="21"/>
  <c r="I26" i="21"/>
  <c r="K26" i="21"/>
  <c r="L26" i="21"/>
  <c r="H27" i="21"/>
  <c r="I27" i="21"/>
  <c r="K27" i="21"/>
  <c r="L27" i="21"/>
  <c r="H29" i="21"/>
  <c r="I29" i="21"/>
  <c r="K29" i="21"/>
  <c r="L29" i="21"/>
  <c r="H30" i="21"/>
  <c r="I30" i="21"/>
  <c r="K30" i="21"/>
  <c r="L30" i="21"/>
  <c r="H31" i="21"/>
  <c r="I31" i="21"/>
  <c r="K31" i="21"/>
  <c r="L31" i="21"/>
  <c r="H32" i="21"/>
  <c r="I32" i="21"/>
  <c r="K32" i="21"/>
  <c r="L32" i="21"/>
  <c r="K20" i="21" l="1"/>
  <c r="K28" i="17"/>
  <c r="K56" i="14"/>
  <c r="K31" i="14"/>
  <c r="K44" i="12"/>
  <c r="K29" i="12"/>
  <c r="K16" i="12"/>
  <c r="K40" i="21" l="1"/>
  <c r="L40" i="21" l="1"/>
  <c r="Q56" i="14" l="1"/>
  <c r="Q31" i="14"/>
  <c r="U31" i="14"/>
  <c r="Q29" i="12"/>
  <c r="Q16" i="12"/>
  <c r="L44" i="12"/>
  <c r="L29" i="12"/>
  <c r="L16" i="12"/>
  <c r="M29" i="12" l="1"/>
  <c r="U29" i="12"/>
  <c r="Y29" i="12"/>
  <c r="M16" i="12"/>
  <c r="U16" i="12"/>
  <c r="Y16" i="12"/>
  <c r="L20" i="21" l="1"/>
  <c r="I20" i="21"/>
  <c r="H20" i="21"/>
  <c r="I44" i="12"/>
  <c r="I29" i="12"/>
  <c r="I16" i="12"/>
  <c r="H29" i="17"/>
  <c r="H57" i="14"/>
  <c r="H32" i="14"/>
  <c r="H45" i="12"/>
  <c r="H30" i="12"/>
  <c r="H17" i="12"/>
  <c r="Y28" i="17"/>
  <c r="U28" i="17"/>
  <c r="Q28" i="17"/>
  <c r="M28" i="17"/>
  <c r="I28" i="17"/>
  <c r="L28" i="17"/>
  <c r="Y56" i="14"/>
  <c r="U56" i="14"/>
  <c r="M56" i="14"/>
  <c r="Y31" i="14"/>
  <c r="M31" i="14"/>
  <c r="L56" i="14"/>
  <c r="I56" i="14"/>
  <c r="H56" i="14"/>
  <c r="H31" i="14"/>
  <c r="I31" i="14"/>
  <c r="L31" i="14"/>
  <c r="H44" i="12"/>
  <c r="H29" i="12"/>
  <c r="H16" i="12"/>
  <c r="H40" i="21" l="1"/>
  <c r="I40" i="21"/>
</calcChain>
</file>

<file path=xl/sharedStrings.xml><?xml version="1.0" encoding="utf-8"?>
<sst xmlns="http://schemas.openxmlformats.org/spreadsheetml/2006/main" count="657" uniqueCount="217">
  <si>
    <t>Q1</t>
  </si>
  <si>
    <t>Q2</t>
  </si>
  <si>
    <t>Q3</t>
  </si>
  <si>
    <t>Q4</t>
  </si>
  <si>
    <t>Verejný sektor</t>
  </si>
  <si>
    <t>Verejný dlh</t>
  </si>
  <si>
    <t>Deficit verejných financií</t>
  </si>
  <si>
    <t>NBS</t>
  </si>
  <si>
    <t>IFP</t>
  </si>
  <si>
    <t>OECD</t>
  </si>
  <si>
    <t>[% HDP, ESA 95]</t>
  </si>
  <si>
    <t>Memo tab.</t>
  </si>
  <si>
    <t>-</t>
  </si>
  <si>
    <t>%</t>
  </si>
  <si>
    <t>Actual data</t>
  </si>
  <si>
    <t>Winter 2025 medium-term forecast (MTF-2025Q4)</t>
  </si>
  <si>
    <t>Difference vis-à-vis the autumn 2025 forecast     (MTF-2025Q3)</t>
  </si>
  <si>
    <t>Indicator</t>
  </si>
  <si>
    <t>Unit</t>
  </si>
  <si>
    <t>Price developments</t>
  </si>
  <si>
    <t>HICP inflation</t>
  </si>
  <si>
    <t>year-on-year changes in %</t>
  </si>
  <si>
    <t>CPI inflation</t>
  </si>
  <si>
    <t>GDP deflator</t>
  </si>
  <si>
    <t>Economic activity</t>
  </si>
  <si>
    <t>Gross domestic product</t>
  </si>
  <si>
    <t>year-on-year changes in %, constant prices</t>
  </si>
  <si>
    <t>Private consumption</t>
  </si>
  <si>
    <t>General government final consumption</t>
  </si>
  <si>
    <t>Gross fixed capital formation</t>
  </si>
  <si>
    <t>Exports of goods and services</t>
  </si>
  <si>
    <t>Imports of goods and services</t>
  </si>
  <si>
    <t>Net exports</t>
  </si>
  <si>
    <t>EUR millions at constant prices</t>
  </si>
  <si>
    <t>Output gap</t>
  </si>
  <si>
    <t>% of potential output</t>
  </si>
  <si>
    <t>EUR millions at current prices</t>
  </si>
  <si>
    <t>Labour market</t>
  </si>
  <si>
    <t>Employment</t>
  </si>
  <si>
    <t>thousands of persons, ESA 2010</t>
  </si>
  <si>
    <t xml:space="preserve">Employment </t>
  </si>
  <si>
    <t>year-on-year changes in %, ESA 2010</t>
  </si>
  <si>
    <t>Number of unemployed</t>
  </si>
  <si>
    <r>
      <t xml:space="preserve">thousands of persons </t>
    </r>
    <r>
      <rPr>
        <vertAlign val="superscript"/>
        <sz val="10"/>
        <color indexed="8"/>
        <rFont val="Arial"/>
        <family val="2"/>
        <charset val="238"/>
      </rPr>
      <t>1)</t>
    </r>
  </si>
  <si>
    <t>Unemployment rate</t>
  </si>
  <si>
    <r>
      <t>NAIRU estimate</t>
    </r>
    <r>
      <rPr>
        <vertAlign val="superscript"/>
        <sz val="10"/>
        <color indexed="8"/>
        <rFont val="Arial"/>
        <family val="2"/>
        <charset val="238"/>
      </rPr>
      <t>2)</t>
    </r>
  </si>
  <si>
    <r>
      <t>Labour productivity</t>
    </r>
    <r>
      <rPr>
        <vertAlign val="superscript"/>
        <sz val="10"/>
        <color indexed="8"/>
        <rFont val="Arial"/>
        <family val="2"/>
        <charset val="238"/>
      </rPr>
      <t>3)</t>
    </r>
  </si>
  <si>
    <r>
      <t>Nominal productivity</t>
    </r>
    <r>
      <rPr>
        <vertAlign val="superscript"/>
        <sz val="10"/>
        <color indexed="8"/>
        <rFont val="Arial"/>
        <family val="2"/>
        <charset val="238"/>
      </rPr>
      <t>4)</t>
    </r>
  </si>
  <si>
    <t>Nominal compensation per employee</t>
  </si>
  <si>
    <r>
      <t>Nominal wages</t>
    </r>
    <r>
      <rPr>
        <vertAlign val="superscript"/>
        <sz val="10"/>
        <color indexed="8"/>
        <rFont val="Arial"/>
        <family val="2"/>
        <charset val="238"/>
      </rPr>
      <t>5)</t>
    </r>
  </si>
  <si>
    <r>
      <t>Real wages</t>
    </r>
    <r>
      <rPr>
        <vertAlign val="superscript"/>
        <sz val="10"/>
        <color indexed="8"/>
        <rFont val="Arial"/>
        <family val="2"/>
        <charset val="238"/>
      </rPr>
      <t>6)</t>
    </r>
  </si>
  <si>
    <t>Households and non-profit institutions serving households</t>
  </si>
  <si>
    <t>Disposable income</t>
  </si>
  <si>
    <t>constant prices</t>
  </si>
  <si>
    <r>
      <t>Saving ratio</t>
    </r>
    <r>
      <rPr>
        <vertAlign val="superscript"/>
        <sz val="10"/>
        <color indexed="8"/>
        <rFont val="Arial"/>
        <family val="2"/>
        <charset val="238"/>
      </rPr>
      <t>7)</t>
    </r>
  </si>
  <si>
    <t>% of disposable income</t>
  </si>
  <si>
    <r>
      <t>General government sector</t>
    </r>
    <r>
      <rPr>
        <b/>
        <i/>
        <vertAlign val="superscript"/>
        <sz val="10"/>
        <color indexed="8"/>
        <rFont val="Arial"/>
        <family val="2"/>
        <charset val="238"/>
      </rPr>
      <t>8)</t>
    </r>
  </si>
  <si>
    <t>Total revenue</t>
  </si>
  <si>
    <t>% of GDP</t>
  </si>
  <si>
    <t>Total expenditure</t>
  </si>
  <si>
    <r>
      <t>General government balance</t>
    </r>
    <r>
      <rPr>
        <vertAlign val="superscript"/>
        <sz val="10"/>
        <color indexed="8"/>
        <rFont val="Arial"/>
        <family val="2"/>
        <charset val="238"/>
      </rPr>
      <t>9)</t>
    </r>
  </si>
  <si>
    <t>Cyclical component</t>
  </si>
  <si>
    <t>% of trend GDP</t>
  </si>
  <si>
    <t>Structural balance</t>
  </si>
  <si>
    <t>Cyclically adjusted primary balance</t>
  </si>
  <si>
    <r>
      <t>Fiscal stance</t>
    </r>
    <r>
      <rPr>
        <vertAlign val="superscript"/>
        <sz val="10"/>
        <color indexed="8"/>
        <rFont val="Arial"/>
        <family val="2"/>
        <charset val="238"/>
      </rPr>
      <t>10)</t>
    </r>
  </si>
  <si>
    <t>year-on-year change in p.p.</t>
  </si>
  <si>
    <t>General government gross debt</t>
  </si>
  <si>
    <t>Balance of payments</t>
  </si>
  <si>
    <t>Goods balance</t>
  </si>
  <si>
    <t>Current acount</t>
  </si>
  <si>
    <t>External environment and technical assumptions</t>
  </si>
  <si>
    <t>Slovakia´s foreign demand</t>
  </si>
  <si>
    <r>
      <t>USD/EUR exchange rate</t>
    </r>
    <r>
      <rPr>
        <vertAlign val="superscript"/>
        <sz val="10"/>
        <color indexed="8"/>
        <rFont val="Arial"/>
        <family val="2"/>
        <charset val="238"/>
      </rPr>
      <t xml:space="preserve">11)12) </t>
    </r>
  </si>
  <si>
    <t>level</t>
  </si>
  <si>
    <r>
      <t>Oil price in USD</t>
    </r>
    <r>
      <rPr>
        <vertAlign val="superscript"/>
        <sz val="10"/>
        <color indexed="8"/>
        <rFont val="Arial"/>
        <family val="2"/>
        <charset val="238"/>
      </rPr>
      <t xml:space="preserve">11)12) </t>
    </r>
  </si>
  <si>
    <r>
      <t>Oil price in USD</t>
    </r>
    <r>
      <rPr>
        <vertAlign val="superscript"/>
        <sz val="10"/>
        <color indexed="8"/>
        <rFont val="Arial"/>
        <family val="2"/>
        <charset val="238"/>
      </rPr>
      <t>11)</t>
    </r>
  </si>
  <si>
    <r>
      <t>Oil price in EUR</t>
    </r>
    <r>
      <rPr>
        <vertAlign val="superscript"/>
        <sz val="10"/>
        <color indexed="8"/>
        <rFont val="Arial"/>
        <family val="2"/>
        <charset val="238"/>
      </rPr>
      <t>11)</t>
    </r>
  </si>
  <si>
    <t xml:space="preserve">Non-energy commodity prices in USD </t>
  </si>
  <si>
    <r>
      <t>Electricity in EUR/MW</t>
    </r>
    <r>
      <rPr>
        <vertAlign val="superscript"/>
        <sz val="10"/>
        <color theme="1"/>
        <rFont val="Arial"/>
        <family val="2"/>
        <charset val="238"/>
      </rPr>
      <t>11)</t>
    </r>
  </si>
  <si>
    <r>
      <t>Gas price in EUR/MW</t>
    </r>
    <r>
      <rPr>
        <vertAlign val="superscript"/>
        <sz val="10"/>
        <color theme="1"/>
        <rFont val="Arial"/>
        <family val="2"/>
        <charset val="238"/>
      </rPr>
      <t>11)</t>
    </r>
  </si>
  <si>
    <t xml:space="preserve">3-month EURIBOR </t>
  </si>
  <si>
    <t>% p.a.</t>
  </si>
  <si>
    <t>10-Y Slovak government bond yield</t>
  </si>
  <si>
    <t>Source: NBS, ECB, and SO SR</t>
  </si>
  <si>
    <t xml:space="preserve">  1) Labour Force Survey</t>
  </si>
  <si>
    <t xml:space="preserve">  2) Non-accelerating inflation rate of unemployment</t>
  </si>
  <si>
    <t xml:space="preserve">  3) GDP at constant prices / employment (ESA 2010)</t>
  </si>
  <si>
    <t xml:space="preserve">  4) Nominal GDP divided by persons in employment (according to SO SR quarterly statistical reporting)</t>
  </si>
  <si>
    <t xml:space="preserve">  5) Average monthly wages (ESA 2010)</t>
  </si>
  <si>
    <t xml:space="preserve">  6) Wages (ESA 2010) deflated by CPI inflation</t>
  </si>
  <si>
    <t xml:space="preserve">  7) Saving ratio = gross savings / (gross disposable income + adjustment for any pension entitlements change)*100</t>
  </si>
  <si>
    <t>Gross savings = gross disposable income + adjustment for any pension entitlemensts change - private consumption</t>
  </si>
  <si>
    <t xml:space="preserve">  8) Sector S.13</t>
  </si>
  <si>
    <t xml:space="preserve">  9) B.9n - Net lending (+) / net borrowing (-)</t>
  </si>
  <si>
    <t>10) Year-on-year change in cyclically adjusted primary balance; a positive value denotes a restrictive stance</t>
  </si>
  <si>
    <t>11) Year-on-year change percentage changes and changes vis-à-vis the previous forecast are calculated from unrounded figures</t>
  </si>
  <si>
    <t>12) Changes vis-à-vis the previous forecast (percentages)</t>
  </si>
  <si>
    <t>mil. EUR, curr. p.</t>
  </si>
  <si>
    <t xml:space="preserve">Private consumption </t>
  </si>
  <si>
    <t>Domestic demand</t>
  </si>
  <si>
    <t>Export of goods and services</t>
  </si>
  <si>
    <t>Import of goods and services</t>
  </si>
  <si>
    <t>growth in %, const. p.</t>
  </si>
  <si>
    <t>p. p., const. p.</t>
  </si>
  <si>
    <t>Change in inventories</t>
  </si>
  <si>
    <t>Private investment</t>
  </si>
  <si>
    <t>Public investment</t>
  </si>
  <si>
    <t>Source: NBS, SO SR</t>
  </si>
  <si>
    <t>HICP inflation (average)</t>
  </si>
  <si>
    <t>growth %, nsa</t>
  </si>
  <si>
    <t>Energy prices</t>
  </si>
  <si>
    <t>Food prices</t>
  </si>
  <si>
    <t>Service prices</t>
  </si>
  <si>
    <t>Non-energy industrial goods prices</t>
  </si>
  <si>
    <t>HICP inflation excluding energy</t>
  </si>
  <si>
    <t>HICP inflation excluding energy and food</t>
  </si>
  <si>
    <t>Demand inflation</t>
  </si>
  <si>
    <t>CPI inflation (average)</t>
  </si>
  <si>
    <t>growth %, sa</t>
  </si>
  <si>
    <t>Private consumption deflator</t>
  </si>
  <si>
    <t>Government consumption deflator</t>
  </si>
  <si>
    <t>Gross fixed capital formation deflator</t>
  </si>
  <si>
    <t>Export deflator</t>
  </si>
  <si>
    <t>Import deflator</t>
  </si>
  <si>
    <r>
      <t>Terms of trade</t>
    </r>
    <r>
      <rPr>
        <vertAlign val="superscript"/>
        <sz val="10"/>
        <color indexed="8"/>
        <rFont val="Arial"/>
        <family val="2"/>
        <charset val="238"/>
      </rPr>
      <t>1)</t>
    </r>
  </si>
  <si>
    <r>
      <t>Unit labour costs</t>
    </r>
    <r>
      <rPr>
        <vertAlign val="superscript"/>
        <sz val="10"/>
        <color indexed="8"/>
        <rFont val="Arial"/>
        <family val="2"/>
        <charset val="238"/>
      </rPr>
      <t>2)</t>
    </r>
  </si>
  <si>
    <t>growth %</t>
  </si>
  <si>
    <t>1) Export deflator / import deflator</t>
  </si>
  <si>
    <t>2) Compensation per employee in current prices / labour productivity (ESA 2010) at constant prices</t>
  </si>
  <si>
    <t>growth %, y-o-y, nsa</t>
  </si>
  <si>
    <t>Tab. 1 Gross domestic product</t>
  </si>
  <si>
    <t>Tab. 2 Price development</t>
  </si>
  <si>
    <t>Tab. 3 Labour Market</t>
  </si>
  <si>
    <t>Development of employment, unemployment</t>
  </si>
  <si>
    <t>ths. of per., ESA 2010</t>
  </si>
  <si>
    <t>Employees</t>
  </si>
  <si>
    <t>Self-employed</t>
  </si>
  <si>
    <t>Unemployment</t>
  </si>
  <si>
    <t>ths. of per., LFS</t>
  </si>
  <si>
    <t>Compensation and wages</t>
  </si>
  <si>
    <t>Compensation per employee, nominal</t>
  </si>
  <si>
    <t>EUR</t>
  </si>
  <si>
    <r>
      <t>Average wage, nominal</t>
    </r>
    <r>
      <rPr>
        <vertAlign val="superscript"/>
        <sz val="10"/>
        <color indexed="8"/>
        <rFont val="Arial"/>
        <family val="2"/>
        <charset val="238"/>
      </rPr>
      <t>1)</t>
    </r>
  </si>
  <si>
    <t>Average wage, private sector</t>
  </si>
  <si>
    <t>Average wage, public sector</t>
  </si>
  <si>
    <r>
      <t>Average wage, real</t>
    </r>
    <r>
      <rPr>
        <vertAlign val="superscript"/>
        <sz val="10"/>
        <color theme="1"/>
        <rFont val="Arial"/>
        <family val="2"/>
        <charset val="238"/>
      </rPr>
      <t>2)</t>
    </r>
  </si>
  <si>
    <t>EUR, const. p.</t>
  </si>
  <si>
    <t>Compensation of employees</t>
  </si>
  <si>
    <t>% of GDP, curr. p.</t>
  </si>
  <si>
    <t>Demography</t>
  </si>
  <si>
    <t>Working age population</t>
  </si>
  <si>
    <t>Labour force</t>
  </si>
  <si>
    <r>
      <t>Participation rate</t>
    </r>
    <r>
      <rPr>
        <vertAlign val="superscript"/>
        <sz val="10"/>
        <color indexed="8"/>
        <rFont val="Arial"/>
        <family val="2"/>
        <charset val="238"/>
      </rPr>
      <t>4)</t>
    </r>
  </si>
  <si>
    <r>
      <t>NAIRU estimate</t>
    </r>
    <r>
      <rPr>
        <vertAlign val="superscript"/>
        <sz val="10"/>
        <color indexed="8"/>
        <rFont val="Arial"/>
        <family val="2"/>
        <charset val="238"/>
      </rPr>
      <t>5)</t>
    </r>
  </si>
  <si>
    <t>growth in %</t>
  </si>
  <si>
    <t>change in p.p.</t>
  </si>
  <si>
    <t>Working age population (15 - 64 y.)</t>
  </si>
  <si>
    <t>1) Average monthly wages according to ESA 2010</t>
  </si>
  <si>
    <t>2) Wages (ESA 2010) deflated by CPI inflation</t>
  </si>
  <si>
    <t>3) GDP in constant prices / employment (ESA 2010)</t>
  </si>
  <si>
    <t>4) Labour force in thousands of persons / working age population in thousands of persons</t>
  </si>
  <si>
    <t>5) Non-accelerating inflation rate of unemployment</t>
  </si>
  <si>
    <t>Tab. 4 Balance of Payments</t>
  </si>
  <si>
    <t>Export, import of goods and services in ESA methodology</t>
  </si>
  <si>
    <t>ESA 2010, mil. EUR, const. p.</t>
  </si>
  <si>
    <t>Export of goods and services within eurozone</t>
  </si>
  <si>
    <t>Export of goods and services out of eurozone</t>
  </si>
  <si>
    <t>Import of goods and services within eurozone</t>
  </si>
  <si>
    <t>Import of goods and services out of eurozone</t>
  </si>
  <si>
    <t>Net export</t>
  </si>
  <si>
    <t>Export, import of goods and services in BoP methodology</t>
  </si>
  <si>
    <r>
      <t>BoP, mil. EUR,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curr. p.</t>
    </r>
  </si>
  <si>
    <t>BoP, mil. EUR, curr. p.</t>
  </si>
  <si>
    <t>Trade balance (goods and services)</t>
  </si>
  <si>
    <t>Current account</t>
  </si>
  <si>
    <t>Memo item: nominal GDP</t>
  </si>
  <si>
    <t>ESA 2010, mil. EUR, curr. p.</t>
  </si>
  <si>
    <t>Tab. 5 General Government  (S.13)</t>
  </si>
  <si>
    <t>Balance of revenues and expenditures</t>
  </si>
  <si>
    <r>
      <t xml:space="preserve">General government balance </t>
    </r>
    <r>
      <rPr>
        <vertAlign val="superscript"/>
        <sz val="10"/>
        <color indexed="8"/>
        <rFont val="Arial"/>
        <family val="2"/>
        <charset val="238"/>
      </rPr>
      <t>1)</t>
    </r>
  </si>
  <si>
    <t>ESA 2010, mil. EUR</t>
  </si>
  <si>
    <t>Primary balance</t>
  </si>
  <si>
    <t>Current revenue</t>
  </si>
  <si>
    <t>Capital revenue</t>
  </si>
  <si>
    <t>Primary expenditure</t>
  </si>
  <si>
    <t>Current expenditure</t>
  </si>
  <si>
    <t>Capital expenditure</t>
  </si>
  <si>
    <r>
      <t>General government balance</t>
    </r>
    <r>
      <rPr>
        <vertAlign val="superscript"/>
        <sz val="10"/>
        <color indexed="8"/>
        <rFont val="Arial"/>
        <family val="2"/>
        <charset val="238"/>
      </rPr>
      <t>1)</t>
    </r>
  </si>
  <si>
    <t>Structural development</t>
  </si>
  <si>
    <r>
      <t>Fiscal stance</t>
    </r>
    <r>
      <rPr>
        <vertAlign val="superscript"/>
        <sz val="10"/>
        <color indexed="8"/>
        <rFont val="Arial"/>
        <family val="2"/>
        <charset val="238"/>
      </rPr>
      <t>2)</t>
    </r>
  </si>
  <si>
    <t>1) B.9n - Net lending (+) / net borrowing (-)</t>
  </si>
  <si>
    <t>2) Year-on-year change in cyclically adjusted primary balance; a positive value denotes a restrictive stance</t>
  </si>
  <si>
    <t>Tab. 6 Comparison of predictions of selected institutions</t>
  </si>
  <si>
    <t>The values ​​in the table are as annual growth in %, unless otherwise indicated.</t>
  </si>
  <si>
    <t>EC</t>
  </si>
  <si>
    <t>IMF</t>
  </si>
  <si>
    <t>Gross domestic product (const. p.)</t>
  </si>
  <si>
    <t>Private consumption (const. p.)</t>
  </si>
  <si>
    <t>Government consumption (const. p.)</t>
  </si>
  <si>
    <t>Gross fixed capital formation (const. p.)</t>
  </si>
  <si>
    <t>Export of goods and services (const. p.)</t>
  </si>
  <si>
    <t>Import of goods and services (const. p.)</t>
  </si>
  <si>
    <r>
      <t>HICP inflation</t>
    </r>
    <r>
      <rPr>
        <vertAlign val="superscript"/>
        <sz val="10"/>
        <color theme="1"/>
        <rFont val="Arial"/>
        <family val="2"/>
        <charset val="238"/>
      </rPr>
      <t>1</t>
    </r>
    <r>
      <rPr>
        <vertAlign val="superscript"/>
        <sz val="10"/>
        <color indexed="8"/>
        <rFont val="Arial"/>
        <family val="2"/>
        <charset val="238"/>
      </rPr>
      <t>)</t>
    </r>
  </si>
  <si>
    <t>Employment (ESA 2010)</t>
  </si>
  <si>
    <t>Unemployment rate (%)</t>
  </si>
  <si>
    <t>Average wage, nominal</t>
  </si>
  <si>
    <t>General government deficit (% of GDP)</t>
  </si>
  <si>
    <t>Government debt (% of GDP)</t>
  </si>
  <si>
    <t>Current account (% of GDP)</t>
  </si>
  <si>
    <t>1) IMF: index CPI</t>
  </si>
  <si>
    <t>Source:</t>
  </si>
  <si>
    <t>National Bank of Slovakia - Winter Medium-Term Forecast 2025Q4</t>
  </si>
  <si>
    <t>European Commision -  European Economic Forecast (Autumn Forecast, November 2025)</t>
  </si>
  <si>
    <t>Internation Monetary Fund - World economic outlook (October 2025)</t>
  </si>
  <si>
    <t>OECD - Economic Outlook (December 2025)</t>
  </si>
  <si>
    <t>Institute for Financial Policy - Macroeconomic Forecast (September 2025), GG deficit (target) and GG debt from the Public sector budget for the years 2025 to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</si>
</sst>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6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  <scheme val="maj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u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4"/>
      <color theme="4"/>
      <name val="Arial"/>
      <family val="2"/>
      <charset val="238"/>
    </font>
    <font>
      <b/>
      <sz val="10"/>
      <color theme="4"/>
      <name val="Arial"/>
      <family val="2"/>
      <charset val="238"/>
    </font>
    <font>
      <b/>
      <i/>
      <sz val="14"/>
      <color theme="4"/>
      <name val="Arial"/>
      <family val="2"/>
      <charset val="238"/>
    </font>
    <font>
      <sz val="14"/>
      <color theme="4"/>
      <name val="Arial"/>
      <family val="2"/>
      <charset val="238"/>
    </font>
    <font>
      <sz val="11"/>
      <color theme="4"/>
      <name val="Arial"/>
      <family val="2"/>
      <charset val="238"/>
    </font>
    <font>
      <b/>
      <i/>
      <vertAlign val="superscript"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  <xf numFmtId="0" fontId="40" fillId="0" borderId="0"/>
    <xf numFmtId="0" fontId="3" fillId="0" borderId="0"/>
    <xf numFmtId="0" fontId="39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32">
    <xf numFmtId="0" fontId="0" fillId="0" borderId="0" xfId="0"/>
    <xf numFmtId="165" fontId="41" fillId="26" borderId="18" xfId="0" applyNumberFormat="1" applyFont="1" applyFill="1" applyBorder="1"/>
    <xf numFmtId="165" fontId="41" fillId="26" borderId="30" xfId="0" applyNumberFormat="1" applyFont="1" applyFill="1" applyBorder="1"/>
    <xf numFmtId="165" fontId="41" fillId="26" borderId="14" xfId="0" applyNumberFormat="1" applyFont="1" applyFill="1" applyBorder="1"/>
    <xf numFmtId="165" fontId="41" fillId="26" borderId="34" xfId="0" applyNumberFormat="1" applyFont="1" applyFill="1" applyBorder="1"/>
    <xf numFmtId="165" fontId="41" fillId="26" borderId="35" xfId="0" applyNumberFormat="1" applyFont="1" applyFill="1" applyBorder="1"/>
    <xf numFmtId="165" fontId="41" fillId="26" borderId="0" xfId="0" applyNumberFormat="1" applyFont="1" applyFill="1"/>
    <xf numFmtId="0" fontId="42" fillId="0" borderId="0" xfId="0" applyFont="1"/>
    <xf numFmtId="0" fontId="45" fillId="0" borderId="0" xfId="0" applyFont="1"/>
    <xf numFmtId="0" fontId="46" fillId="0" borderId="0" xfId="0" applyFont="1"/>
    <xf numFmtId="0" fontId="46" fillId="0" borderId="15" xfId="0" applyFont="1" applyBorder="1"/>
    <xf numFmtId="0" fontId="46" fillId="0" borderId="30" xfId="0" applyFont="1" applyBorder="1"/>
    <xf numFmtId="0" fontId="46" fillId="0" borderId="30" xfId="0" applyFont="1" applyBorder="1" applyAlignment="1">
      <alignment horizontal="right"/>
    </xf>
    <xf numFmtId="165" fontId="46" fillId="26" borderId="18" xfId="0" applyNumberFormat="1" applyFont="1" applyFill="1" applyBorder="1" applyAlignment="1">
      <alignment horizontal="right"/>
    </xf>
    <xf numFmtId="165" fontId="46" fillId="26" borderId="0" xfId="0" applyNumberFormat="1" applyFont="1" applyFill="1" applyAlignment="1">
      <alignment horizontal="right"/>
    </xf>
    <xf numFmtId="165" fontId="46" fillId="26" borderId="30" xfId="0" applyNumberFormat="1" applyFont="1" applyFill="1" applyBorder="1" applyAlignment="1">
      <alignment horizontal="right"/>
    </xf>
    <xf numFmtId="165" fontId="46" fillId="26" borderId="16" xfId="0" applyNumberFormat="1" applyFont="1" applyFill="1" applyBorder="1" applyAlignment="1">
      <alignment horizontal="right"/>
    </xf>
    <xf numFmtId="165" fontId="46" fillId="0" borderId="0" xfId="0" applyNumberFormat="1" applyFont="1"/>
    <xf numFmtId="165" fontId="46" fillId="0" borderId="18" xfId="0" applyNumberFormat="1" applyFont="1" applyBorder="1" applyAlignment="1">
      <alignment horizontal="right"/>
    </xf>
    <xf numFmtId="165" fontId="46" fillId="0" borderId="0" xfId="0" applyNumberFormat="1" applyFont="1" applyAlignment="1">
      <alignment horizontal="right"/>
    </xf>
    <xf numFmtId="165" fontId="46" fillId="0" borderId="30" xfId="0" applyNumberFormat="1" applyFont="1" applyBorder="1" applyAlignment="1">
      <alignment horizontal="right"/>
    </xf>
    <xf numFmtId="3" fontId="46" fillId="0" borderId="18" xfId="0" applyNumberFormat="1" applyFont="1" applyBorder="1" applyAlignment="1">
      <alignment horizontal="right"/>
    </xf>
    <xf numFmtId="3" fontId="46" fillId="0" borderId="0" xfId="0" applyNumberFormat="1" applyFont="1" applyAlignment="1">
      <alignment horizontal="right"/>
    </xf>
    <xf numFmtId="3" fontId="46" fillId="0" borderId="30" xfId="0" applyNumberFormat="1" applyFont="1" applyBorder="1" applyAlignment="1">
      <alignment horizontal="right"/>
    </xf>
    <xf numFmtId="166" fontId="46" fillId="26" borderId="0" xfId="0" applyNumberFormat="1" applyFont="1" applyFill="1" applyAlignment="1">
      <alignment horizontal="right"/>
    </xf>
    <xf numFmtId="166" fontId="46" fillId="26" borderId="16" xfId="0" applyNumberFormat="1" applyFont="1" applyFill="1" applyBorder="1" applyAlignment="1">
      <alignment horizontal="right"/>
    </xf>
    <xf numFmtId="0" fontId="46" fillId="0" borderId="18" xfId="0" applyFont="1" applyBorder="1" applyAlignment="1">
      <alignment horizontal="right"/>
    </xf>
    <xf numFmtId="0" fontId="46" fillId="0" borderId="0" xfId="0" applyFont="1" applyAlignment="1">
      <alignment horizontal="right"/>
    </xf>
    <xf numFmtId="165" fontId="46" fillId="0" borderId="16" xfId="0" applyNumberFormat="1" applyFont="1" applyBorder="1" applyAlignment="1">
      <alignment horizontal="right"/>
    </xf>
    <xf numFmtId="3" fontId="46" fillId="0" borderId="0" xfId="0" applyNumberFormat="1" applyFont="1"/>
    <xf numFmtId="1" fontId="46" fillId="0" borderId="18" xfId="0" applyNumberFormat="1" applyFont="1" applyBorder="1" applyAlignment="1">
      <alignment horizontal="right"/>
    </xf>
    <xf numFmtId="1" fontId="46" fillId="0" borderId="0" xfId="0" applyNumberFormat="1" applyFont="1" applyAlignment="1">
      <alignment horizontal="right"/>
    </xf>
    <xf numFmtId="1" fontId="46" fillId="0" borderId="30" xfId="0" applyNumberFormat="1" applyFont="1" applyBorder="1" applyAlignment="1">
      <alignment horizontal="right"/>
    </xf>
    <xf numFmtId="0" fontId="3" fillId="0" borderId="0" xfId="0" applyFont="1"/>
    <xf numFmtId="0" fontId="3" fillId="0" borderId="30" xfId="0" applyFont="1" applyBorder="1"/>
    <xf numFmtId="0" fontId="3" fillId="0" borderId="30" xfId="0" applyFont="1" applyBorder="1" applyAlignment="1">
      <alignment horizontal="right"/>
    </xf>
    <xf numFmtId="0" fontId="46" fillId="26" borderId="30" xfId="0" applyFont="1" applyFill="1" applyBorder="1" applyAlignment="1">
      <alignment horizontal="right"/>
    </xf>
    <xf numFmtId="0" fontId="45" fillId="27" borderId="25" xfId="0" applyFont="1" applyFill="1" applyBorder="1"/>
    <xf numFmtId="0" fontId="46" fillId="27" borderId="26" xfId="0" applyFont="1" applyFill="1" applyBorder="1"/>
    <xf numFmtId="0" fontId="46" fillId="27" borderId="27" xfId="0" applyFont="1" applyFill="1" applyBorder="1"/>
    <xf numFmtId="0" fontId="46" fillId="27" borderId="28" xfId="0" applyFont="1" applyFill="1" applyBorder="1" applyAlignment="1">
      <alignment horizontal="right"/>
    </xf>
    <xf numFmtId="0" fontId="46" fillId="27" borderId="26" xfId="0" applyFont="1" applyFill="1" applyBorder="1" applyAlignment="1">
      <alignment horizontal="right"/>
    </xf>
    <xf numFmtId="0" fontId="46" fillId="27" borderId="27" xfId="0" applyFont="1" applyFill="1" applyBorder="1" applyAlignment="1">
      <alignment horizontal="right"/>
    </xf>
    <xf numFmtId="165" fontId="46" fillId="27" borderId="26" xfId="0" applyNumberFormat="1" applyFont="1" applyFill="1" applyBorder="1" applyAlignment="1">
      <alignment horizontal="right"/>
    </xf>
    <xf numFmtId="165" fontId="46" fillId="27" borderId="29" xfId="0" applyNumberFormat="1" applyFont="1" applyFill="1" applyBorder="1" applyAlignment="1">
      <alignment horizontal="right"/>
    </xf>
    <xf numFmtId="165" fontId="46" fillId="0" borderId="32" xfId="0" applyNumberFormat="1" applyFont="1" applyBorder="1" applyAlignment="1">
      <alignment horizontal="right"/>
    </xf>
    <xf numFmtId="165" fontId="46" fillId="0" borderId="38" xfId="0" applyNumberFormat="1" applyFont="1" applyBorder="1" applyAlignment="1">
      <alignment horizontal="right"/>
    </xf>
    <xf numFmtId="2" fontId="46" fillId="0" borderId="18" xfId="0" applyNumberFormat="1" applyFont="1" applyBorder="1" applyAlignment="1">
      <alignment horizontal="right"/>
    </xf>
    <xf numFmtId="2" fontId="46" fillId="0" borderId="0" xfId="0" applyNumberFormat="1" applyFont="1" applyAlignment="1">
      <alignment horizontal="right"/>
    </xf>
    <xf numFmtId="2" fontId="46" fillId="0" borderId="30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/>
    </xf>
    <xf numFmtId="0" fontId="46" fillId="0" borderId="33" xfId="0" applyFont="1" applyBorder="1"/>
    <xf numFmtId="0" fontId="46" fillId="0" borderId="34" xfId="0" applyFont="1" applyBorder="1"/>
    <xf numFmtId="0" fontId="46" fillId="0" borderId="35" xfId="0" applyFont="1" applyBorder="1"/>
    <xf numFmtId="0" fontId="46" fillId="0" borderId="35" xfId="0" applyFont="1" applyBorder="1" applyAlignment="1">
      <alignment horizontal="right"/>
    </xf>
    <xf numFmtId="165" fontId="46" fillId="0" borderId="14" xfId="0" applyNumberFormat="1" applyFont="1" applyBorder="1" applyAlignment="1">
      <alignment horizontal="right"/>
    </xf>
    <xf numFmtId="165" fontId="46" fillId="0" borderId="34" xfId="0" applyNumberFormat="1" applyFont="1" applyBorder="1" applyAlignment="1">
      <alignment horizontal="right"/>
    </xf>
    <xf numFmtId="165" fontId="46" fillId="0" borderId="35" xfId="0" applyNumberFormat="1" applyFont="1" applyBorder="1" applyAlignment="1">
      <alignment horizontal="right"/>
    </xf>
    <xf numFmtId="165" fontId="46" fillId="0" borderId="36" xfId="0" applyNumberFormat="1" applyFont="1" applyBorder="1" applyAlignment="1">
      <alignment horizontal="right"/>
    </xf>
    <xf numFmtId="0" fontId="46" fillId="0" borderId="0" xfId="0" applyFont="1" applyAlignment="1">
      <alignment vertical="center"/>
    </xf>
    <xf numFmtId="0" fontId="49" fillId="0" borderId="0" xfId="0" applyFont="1"/>
    <xf numFmtId="0" fontId="49" fillId="0" borderId="0" xfId="0" applyFont="1" applyAlignment="1">
      <alignment vertical="center"/>
    </xf>
    <xf numFmtId="0" fontId="46" fillId="28" borderId="0" xfId="0" applyFont="1" applyFill="1"/>
    <xf numFmtId="0" fontId="46" fillId="28" borderId="27" xfId="0" applyFont="1" applyFill="1" applyBorder="1"/>
    <xf numFmtId="0" fontId="46" fillId="28" borderId="27" xfId="0" applyFont="1" applyFill="1" applyBorder="1" applyAlignment="1">
      <alignment horizontal="right"/>
    </xf>
    <xf numFmtId="0" fontId="46" fillId="28" borderId="28" xfId="0" applyFont="1" applyFill="1" applyBorder="1" applyAlignment="1">
      <alignment horizontal="center"/>
    </xf>
    <xf numFmtId="0" fontId="46" fillId="28" borderId="26" xfId="0" applyFont="1" applyFill="1" applyBorder="1" applyAlignment="1">
      <alignment horizontal="center"/>
    </xf>
    <xf numFmtId="0" fontId="46" fillId="28" borderId="27" xfId="0" applyFont="1" applyFill="1" applyBorder="1" applyAlignment="1">
      <alignment horizontal="center"/>
    </xf>
    <xf numFmtId="0" fontId="46" fillId="28" borderId="29" xfId="0" applyFont="1" applyFill="1" applyBorder="1" applyAlignment="1">
      <alignment horizontal="center"/>
    </xf>
    <xf numFmtId="165" fontId="46" fillId="28" borderId="28" xfId="0" applyNumberFormat="1" applyFont="1" applyFill="1" applyBorder="1" applyAlignment="1">
      <alignment horizontal="right"/>
    </xf>
    <xf numFmtId="165" fontId="46" fillId="28" borderId="26" xfId="0" applyNumberFormat="1" applyFont="1" applyFill="1" applyBorder="1" applyAlignment="1">
      <alignment horizontal="right"/>
    </xf>
    <xf numFmtId="165" fontId="46" fillId="28" borderId="27" xfId="0" applyNumberFormat="1" applyFont="1" applyFill="1" applyBorder="1" applyAlignment="1">
      <alignment horizontal="right"/>
    </xf>
    <xf numFmtId="165" fontId="46" fillId="28" borderId="29" xfId="0" applyNumberFormat="1" applyFont="1" applyFill="1" applyBorder="1" applyAlignment="1">
      <alignment horizontal="right"/>
    </xf>
    <xf numFmtId="0" fontId="46" fillId="28" borderId="28" xfId="0" applyFont="1" applyFill="1" applyBorder="1" applyAlignment="1">
      <alignment horizontal="right"/>
    </xf>
    <xf numFmtId="0" fontId="46" fillId="28" borderId="26" xfId="0" applyFont="1" applyFill="1" applyBorder="1" applyAlignment="1">
      <alignment horizontal="right"/>
    </xf>
    <xf numFmtId="0" fontId="42" fillId="26" borderId="0" xfId="0" applyFont="1" applyFill="1"/>
    <xf numFmtId="0" fontId="42" fillId="26" borderId="16" xfId="0" applyFont="1" applyFill="1" applyBorder="1"/>
    <xf numFmtId="0" fontId="42" fillId="26" borderId="34" xfId="0" applyFont="1" applyFill="1" applyBorder="1"/>
    <xf numFmtId="0" fontId="42" fillId="26" borderId="0" xfId="0" applyFont="1" applyFill="1" applyAlignment="1">
      <alignment horizontal="right"/>
    </xf>
    <xf numFmtId="165" fontId="42" fillId="26" borderId="0" xfId="0" applyNumberFormat="1" applyFont="1" applyFill="1"/>
    <xf numFmtId="0" fontId="44" fillId="26" borderId="0" xfId="0" applyFont="1" applyFill="1"/>
    <xf numFmtId="0" fontId="50" fillId="26" borderId="0" xfId="0" applyFont="1" applyFill="1"/>
    <xf numFmtId="0" fontId="48" fillId="26" borderId="41" xfId="0" applyFont="1" applyFill="1" applyBorder="1" applyAlignment="1">
      <alignment horizontal="center"/>
    </xf>
    <xf numFmtId="0" fontId="46" fillId="26" borderId="22" xfId="0" applyFont="1" applyFill="1" applyBorder="1" applyAlignment="1">
      <alignment horizontal="center"/>
    </xf>
    <xf numFmtId="0" fontId="46" fillId="26" borderId="43" xfId="0" applyFont="1" applyFill="1" applyBorder="1" applyAlignment="1">
      <alignment horizontal="center"/>
    </xf>
    <xf numFmtId="0" fontId="46" fillId="26" borderId="23" xfId="0" applyFont="1" applyFill="1" applyBorder="1" applyAlignment="1">
      <alignment horizontal="center"/>
    </xf>
    <xf numFmtId="0" fontId="46" fillId="26" borderId="39" xfId="0" applyFont="1" applyFill="1" applyBorder="1" applyAlignment="1">
      <alignment horizontal="center"/>
    </xf>
    <xf numFmtId="0" fontId="46" fillId="26" borderId="44" xfId="0" applyFont="1" applyFill="1" applyBorder="1" applyAlignment="1">
      <alignment horizontal="center"/>
    </xf>
    <xf numFmtId="0" fontId="51" fillId="26" borderId="15" xfId="0" applyFont="1" applyFill="1" applyBorder="1" applyAlignment="1">
      <alignment horizontal="left" vertical="center"/>
    </xf>
    <xf numFmtId="0" fontId="51" fillId="26" borderId="0" xfId="0" applyFont="1" applyFill="1" applyAlignment="1">
      <alignment horizontal="left" vertical="center"/>
    </xf>
    <xf numFmtId="0" fontId="51" fillId="26" borderId="45" xfId="0" applyFont="1" applyFill="1" applyBorder="1" applyAlignment="1">
      <alignment horizontal="left" vertical="center"/>
    </xf>
    <xf numFmtId="0" fontId="48" fillId="26" borderId="45" xfId="0" applyFont="1" applyFill="1" applyBorder="1" applyAlignment="1">
      <alignment horizontal="center" vertical="center"/>
    </xf>
    <xf numFmtId="0" fontId="46" fillId="26" borderId="30" xfId="0" applyFont="1" applyFill="1" applyBorder="1" applyAlignment="1">
      <alignment horizontal="center"/>
    </xf>
    <xf numFmtId="0" fontId="46" fillId="26" borderId="0" xfId="0" applyFont="1" applyFill="1" applyAlignment="1">
      <alignment horizontal="center"/>
    </xf>
    <xf numFmtId="0" fontId="46" fillId="26" borderId="0" xfId="0" applyFont="1" applyFill="1"/>
    <xf numFmtId="0" fontId="46" fillId="26" borderId="45" xfId="0" applyFont="1" applyFill="1" applyBorder="1"/>
    <xf numFmtId="0" fontId="46" fillId="26" borderId="31" xfId="0" applyFont="1" applyFill="1" applyBorder="1"/>
    <xf numFmtId="0" fontId="46" fillId="26" borderId="30" xfId="0" applyFont="1" applyFill="1" applyBorder="1"/>
    <xf numFmtId="0" fontId="46" fillId="26" borderId="16" xfId="0" applyFont="1" applyFill="1" applyBorder="1"/>
    <xf numFmtId="0" fontId="46" fillId="26" borderId="15" xfId="0" applyFont="1" applyFill="1" applyBorder="1"/>
    <xf numFmtId="3" fontId="46" fillId="26" borderId="30" xfId="0" applyNumberFormat="1" applyFont="1" applyFill="1" applyBorder="1" applyAlignment="1">
      <alignment horizontal="right"/>
    </xf>
    <xf numFmtId="3" fontId="46" fillId="26" borderId="0" xfId="0" applyNumberFormat="1" applyFont="1" applyFill="1" applyAlignment="1">
      <alignment horizontal="right"/>
    </xf>
    <xf numFmtId="3" fontId="46" fillId="26" borderId="0" xfId="0" applyNumberFormat="1" applyFont="1" applyFill="1"/>
    <xf numFmtId="3" fontId="46" fillId="26" borderId="30" xfId="0" applyNumberFormat="1" applyFont="1" applyFill="1" applyBorder="1"/>
    <xf numFmtId="3" fontId="46" fillId="26" borderId="31" xfId="0" applyNumberFormat="1" applyFont="1" applyFill="1" applyBorder="1"/>
    <xf numFmtId="3" fontId="46" fillId="26" borderId="16" xfId="0" applyNumberFormat="1" applyFont="1" applyFill="1" applyBorder="1"/>
    <xf numFmtId="0" fontId="46" fillId="26" borderId="33" xfId="0" applyFont="1" applyFill="1" applyBorder="1"/>
    <xf numFmtId="0" fontId="46" fillId="26" borderId="34" xfId="0" applyFont="1" applyFill="1" applyBorder="1"/>
    <xf numFmtId="0" fontId="46" fillId="26" borderId="35" xfId="0" applyFont="1" applyFill="1" applyBorder="1"/>
    <xf numFmtId="0" fontId="46" fillId="26" borderId="14" xfId="0" applyFont="1" applyFill="1" applyBorder="1" applyAlignment="1">
      <alignment horizontal="right"/>
    </xf>
    <xf numFmtId="3" fontId="46" fillId="26" borderId="35" xfId="0" applyNumberFormat="1" applyFont="1" applyFill="1" applyBorder="1"/>
    <xf numFmtId="3" fontId="46" fillId="26" borderId="34" xfId="0" applyNumberFormat="1" applyFont="1" applyFill="1" applyBorder="1"/>
    <xf numFmtId="3" fontId="46" fillId="26" borderId="46" xfId="0" applyNumberFormat="1" applyFont="1" applyFill="1" applyBorder="1"/>
    <xf numFmtId="3" fontId="46" fillId="26" borderId="36" xfId="0" applyNumberFormat="1" applyFont="1" applyFill="1" applyBorder="1"/>
    <xf numFmtId="165" fontId="46" fillId="26" borderId="30" xfId="0" applyNumberFormat="1" applyFont="1" applyFill="1" applyBorder="1"/>
    <xf numFmtId="165" fontId="46" fillId="26" borderId="0" xfId="0" applyNumberFormat="1" applyFont="1" applyFill="1"/>
    <xf numFmtId="165" fontId="46" fillId="26" borderId="31" xfId="0" applyNumberFormat="1" applyFont="1" applyFill="1" applyBorder="1"/>
    <xf numFmtId="165" fontId="46" fillId="26" borderId="16" xfId="0" applyNumberFormat="1" applyFont="1" applyFill="1" applyBorder="1"/>
    <xf numFmtId="165" fontId="46" fillId="26" borderId="35" xfId="0" applyNumberFormat="1" applyFont="1" applyFill="1" applyBorder="1"/>
    <xf numFmtId="165" fontId="46" fillId="26" borderId="34" xfId="0" applyNumberFormat="1" applyFont="1" applyFill="1" applyBorder="1"/>
    <xf numFmtId="166" fontId="46" fillId="0" borderId="34" xfId="0" applyNumberFormat="1" applyFont="1" applyBorder="1"/>
    <xf numFmtId="165" fontId="46" fillId="26" borderId="46" xfId="0" applyNumberFormat="1" applyFont="1" applyFill="1" applyBorder="1"/>
    <xf numFmtId="165" fontId="46" fillId="26" borderId="36" xfId="0" applyNumberFormat="1" applyFont="1" applyFill="1" applyBorder="1"/>
    <xf numFmtId="0" fontId="46" fillId="26" borderId="45" xfId="0" applyFont="1" applyFill="1" applyBorder="1" applyAlignment="1">
      <alignment horizontal="center"/>
    </xf>
    <xf numFmtId="165" fontId="46" fillId="26" borderId="18" xfId="0" applyNumberFormat="1" applyFont="1" applyFill="1" applyBorder="1"/>
    <xf numFmtId="165" fontId="46" fillId="26" borderId="14" xfId="0" applyNumberFormat="1" applyFont="1" applyFill="1" applyBorder="1"/>
    <xf numFmtId="0" fontId="48" fillId="26" borderId="51" xfId="0" applyFont="1" applyFill="1" applyBorder="1" applyAlignment="1">
      <alignment horizontal="center"/>
    </xf>
    <xf numFmtId="0" fontId="46" fillId="26" borderId="18" xfId="0" applyFont="1" applyFill="1" applyBorder="1" applyAlignment="1">
      <alignment horizontal="center"/>
    </xf>
    <xf numFmtId="0" fontId="46" fillId="26" borderId="16" xfId="0" applyFont="1" applyFill="1" applyBorder="1" applyAlignment="1">
      <alignment horizontal="center"/>
    </xf>
    <xf numFmtId="0" fontId="48" fillId="26" borderId="0" xfId="0" applyFont="1" applyFill="1"/>
    <xf numFmtId="0" fontId="48" fillId="26" borderId="34" xfId="0" applyFont="1" applyFill="1" applyBorder="1"/>
    <xf numFmtId="0" fontId="46" fillId="26" borderId="35" xfId="0" applyFont="1" applyFill="1" applyBorder="1" applyAlignment="1">
      <alignment horizontal="right"/>
    </xf>
    <xf numFmtId="0" fontId="49" fillId="26" borderId="0" xfId="0" applyFont="1" applyFill="1"/>
    <xf numFmtId="0" fontId="52" fillId="26" borderId="0" xfId="0" applyFont="1" applyFill="1"/>
    <xf numFmtId="0" fontId="43" fillId="28" borderId="32" xfId="0" applyFont="1" applyFill="1" applyBorder="1" applyAlignment="1">
      <alignment horizontal="left" vertical="center"/>
    </xf>
    <xf numFmtId="0" fontId="43" fillId="28" borderId="38" xfId="0" applyFont="1" applyFill="1" applyBorder="1" applyAlignment="1">
      <alignment horizontal="left" vertical="center"/>
    </xf>
    <xf numFmtId="164" fontId="42" fillId="26" borderId="0" xfId="0" applyNumberFormat="1" applyFont="1" applyFill="1"/>
    <xf numFmtId="166" fontId="42" fillId="0" borderId="0" xfId="0" applyNumberFormat="1" applyFont="1"/>
    <xf numFmtId="0" fontId="42" fillId="0" borderId="67" xfId="0" applyFont="1" applyBorder="1"/>
    <xf numFmtId="0" fontId="42" fillId="26" borderId="67" xfId="0" applyFont="1" applyFill="1" applyBorder="1"/>
    <xf numFmtId="0" fontId="46" fillId="26" borderId="0" xfId="0" applyFont="1" applyFill="1" applyAlignment="1">
      <alignment horizontal="center" vertical="center"/>
    </xf>
    <xf numFmtId="0" fontId="46" fillId="26" borderId="30" xfId="0" applyFont="1" applyFill="1" applyBorder="1" applyAlignment="1">
      <alignment horizontal="center" vertical="center"/>
    </xf>
    <xf numFmtId="0" fontId="46" fillId="26" borderId="31" xfId="0" applyFont="1" applyFill="1" applyBorder="1" applyAlignment="1">
      <alignment horizontal="center"/>
    </xf>
    <xf numFmtId="0" fontId="46" fillId="26" borderId="0" xfId="0" applyFont="1" applyFill="1" applyAlignment="1">
      <alignment horizontal="left" vertical="center"/>
    </xf>
    <xf numFmtId="0" fontId="51" fillId="26" borderId="30" xfId="0" applyFont="1" applyFill="1" applyBorder="1" applyAlignment="1">
      <alignment horizontal="left" vertical="center"/>
    </xf>
    <xf numFmtId="165" fontId="46" fillId="26" borderId="31" xfId="0" applyNumberFormat="1" applyFont="1" applyFill="1" applyBorder="1" applyAlignment="1">
      <alignment horizontal="right"/>
    </xf>
    <xf numFmtId="165" fontId="46" fillId="0" borderId="30" xfId="0" applyNumberFormat="1" applyFont="1" applyBorder="1"/>
    <xf numFmtId="0" fontId="46" fillId="0" borderId="13" xfId="0" applyFont="1" applyBorder="1" applyAlignment="1">
      <alignment horizontal="center" vertical="center" textRotation="90" wrapText="1"/>
    </xf>
    <xf numFmtId="0" fontId="46" fillId="0" borderId="14" xfId="0" applyFont="1" applyBorder="1" applyAlignment="1">
      <alignment horizontal="center" vertical="center" textRotation="90" wrapText="1"/>
    </xf>
    <xf numFmtId="0" fontId="46" fillId="0" borderId="35" xfId="0" applyFont="1" applyBorder="1" applyAlignment="1">
      <alignment horizontal="center" vertical="center" textRotation="90" wrapText="1"/>
    </xf>
    <xf numFmtId="0" fontId="46" fillId="0" borderId="36" xfId="0" applyFont="1" applyBorder="1" applyAlignment="1">
      <alignment horizontal="center" vertical="center" textRotation="90" wrapText="1"/>
    </xf>
    <xf numFmtId="165" fontId="46" fillId="0" borderId="17" xfId="0" applyNumberFormat="1" applyFont="1" applyBorder="1" applyAlignment="1">
      <alignment horizontal="center"/>
    </xf>
    <xf numFmtId="165" fontId="46" fillId="0" borderId="18" xfId="0" applyNumberFormat="1" applyFont="1" applyBorder="1" applyAlignment="1">
      <alignment horizontal="center"/>
    </xf>
    <xf numFmtId="165" fontId="46" fillId="0" borderId="30" xfId="0" applyNumberFormat="1" applyFont="1" applyBorder="1" applyAlignment="1">
      <alignment horizontal="center"/>
    </xf>
    <xf numFmtId="165" fontId="46" fillId="0" borderId="16" xfId="0" applyNumberFormat="1" applyFont="1" applyBorder="1" applyAlignment="1">
      <alignment horizontal="center"/>
    </xf>
    <xf numFmtId="165" fontId="46" fillId="0" borderId="73" xfId="0" applyNumberFormat="1" applyFont="1" applyBorder="1" applyAlignment="1">
      <alignment horizontal="center"/>
    </xf>
    <xf numFmtId="165" fontId="3" fillId="0" borderId="17" xfId="0" applyNumberFormat="1" applyFont="1" applyBorder="1" applyAlignment="1">
      <alignment horizontal="center"/>
    </xf>
    <xf numFmtId="165" fontId="3" fillId="0" borderId="18" xfId="0" applyNumberFormat="1" applyFont="1" applyBorder="1" applyAlignment="1">
      <alignment horizontal="center"/>
    </xf>
    <xf numFmtId="0" fontId="46" fillId="26" borderId="36" xfId="0" applyFont="1" applyFill="1" applyBorder="1"/>
    <xf numFmtId="165" fontId="46" fillId="0" borderId="13" xfId="0" applyNumberFormat="1" applyFont="1" applyBorder="1" applyAlignment="1">
      <alignment horizontal="center"/>
    </xf>
    <xf numFmtId="165" fontId="46" fillId="0" borderId="14" xfId="0" applyNumberFormat="1" applyFont="1" applyBorder="1" applyAlignment="1">
      <alignment horizontal="center"/>
    </xf>
    <xf numFmtId="165" fontId="46" fillId="0" borderId="35" xfId="0" applyNumberFormat="1" applyFont="1" applyBorder="1" applyAlignment="1">
      <alignment horizontal="center"/>
    </xf>
    <xf numFmtId="165" fontId="46" fillId="0" borderId="36" xfId="0" applyNumberFormat="1" applyFont="1" applyBorder="1" applyAlignment="1">
      <alignment horizontal="center"/>
    </xf>
    <xf numFmtId="0" fontId="45" fillId="26" borderId="19" xfId="0" applyFont="1" applyFill="1" applyBorder="1" applyAlignment="1">
      <alignment horizontal="left" vertical="center"/>
    </xf>
    <xf numFmtId="0" fontId="45" fillId="26" borderId="20" xfId="0" applyFont="1" applyFill="1" applyBorder="1" applyAlignment="1">
      <alignment horizontal="left" vertical="center"/>
    </xf>
    <xf numFmtId="0" fontId="45" fillId="26" borderId="39" xfId="0" applyFont="1" applyFill="1" applyBorder="1" applyAlignment="1">
      <alignment horizontal="left" vertical="center"/>
    </xf>
    <xf numFmtId="0" fontId="48" fillId="26" borderId="21" xfId="0" applyFont="1" applyFill="1" applyBorder="1" applyAlignment="1">
      <alignment horizontal="center" vertical="center"/>
    </xf>
    <xf numFmtId="0" fontId="46" fillId="26" borderId="21" xfId="0" applyFont="1" applyFill="1" applyBorder="1" applyAlignment="1">
      <alignment horizontal="center" vertical="center" wrapText="1"/>
    </xf>
    <xf numFmtId="0" fontId="46" fillId="26" borderId="20" xfId="0" applyFont="1" applyFill="1" applyBorder="1" applyAlignment="1">
      <alignment horizontal="center" vertical="center"/>
    </xf>
    <xf numFmtId="0" fontId="46" fillId="26" borderId="40" xfId="0" applyFont="1" applyFill="1" applyBorder="1" applyAlignment="1">
      <alignment horizontal="center" vertical="center"/>
    </xf>
    <xf numFmtId="0" fontId="48" fillId="26" borderId="30" xfId="0" applyFont="1" applyFill="1" applyBorder="1" applyAlignment="1">
      <alignment horizontal="center" vertical="center"/>
    </xf>
    <xf numFmtId="0" fontId="46" fillId="26" borderId="18" xfId="0" applyFont="1" applyFill="1" applyBorder="1" applyAlignment="1">
      <alignment horizontal="center" vertical="center"/>
    </xf>
    <xf numFmtId="0" fontId="46" fillId="26" borderId="16" xfId="0" applyFont="1" applyFill="1" applyBorder="1" applyAlignment="1">
      <alignment horizontal="center" vertical="center"/>
    </xf>
    <xf numFmtId="3" fontId="46" fillId="26" borderId="18" xfId="0" applyNumberFormat="1" applyFont="1" applyFill="1" applyBorder="1" applyAlignment="1">
      <alignment horizontal="center" vertical="center"/>
    </xf>
    <xf numFmtId="3" fontId="46" fillId="26" borderId="0" xfId="0" applyNumberFormat="1" applyFont="1" applyFill="1" applyAlignment="1">
      <alignment horizontal="center" vertical="center"/>
    </xf>
    <xf numFmtId="3" fontId="46" fillId="26" borderId="16" xfId="0" applyNumberFormat="1" applyFont="1" applyFill="1" applyBorder="1" applyAlignment="1">
      <alignment horizontal="center" vertical="center"/>
    </xf>
    <xf numFmtId="0" fontId="54" fillId="26" borderId="0" xfId="0" applyFont="1" applyFill="1" applyAlignment="1">
      <alignment horizontal="left" vertical="center"/>
    </xf>
    <xf numFmtId="0" fontId="54" fillId="26" borderId="30" xfId="0" applyFont="1" applyFill="1" applyBorder="1" applyAlignment="1">
      <alignment horizontal="left" vertical="center"/>
    </xf>
    <xf numFmtId="3" fontId="46" fillId="26" borderId="18" xfId="0" applyNumberFormat="1" applyFont="1" applyFill="1" applyBorder="1" applyAlignment="1">
      <alignment horizontal="right"/>
    </xf>
    <xf numFmtId="3" fontId="46" fillId="0" borderId="16" xfId="0" applyNumberFormat="1" applyFont="1" applyBorder="1" applyAlignment="1">
      <alignment horizontal="right"/>
    </xf>
    <xf numFmtId="166" fontId="46" fillId="26" borderId="18" xfId="0" applyNumberFormat="1" applyFont="1" applyFill="1" applyBorder="1" applyAlignment="1">
      <alignment horizontal="right"/>
    </xf>
    <xf numFmtId="0" fontId="51" fillId="26" borderId="33" xfId="0" applyFont="1" applyFill="1" applyBorder="1"/>
    <xf numFmtId="3" fontId="46" fillId="26" borderId="14" xfId="0" applyNumberFormat="1" applyFont="1" applyFill="1" applyBorder="1"/>
    <xf numFmtId="3" fontId="46" fillId="0" borderId="36" xfId="0" applyNumberFormat="1" applyFont="1" applyBorder="1"/>
    <xf numFmtId="0" fontId="46" fillId="26" borderId="0" xfId="0" applyFont="1" applyFill="1" applyAlignment="1">
      <alignment horizontal="right"/>
    </xf>
    <xf numFmtId="0" fontId="48" fillId="26" borderId="39" xfId="0" applyFont="1" applyFill="1" applyBorder="1" applyAlignment="1">
      <alignment horizontal="center" vertical="center"/>
    </xf>
    <xf numFmtId="0" fontId="45" fillId="26" borderId="15" xfId="0" applyFont="1" applyFill="1" applyBorder="1" applyAlignment="1">
      <alignment horizontal="left" vertical="center"/>
    </xf>
    <xf numFmtId="0" fontId="45" fillId="26" borderId="0" xfId="0" applyFont="1" applyFill="1" applyAlignment="1">
      <alignment horizontal="left" vertical="center"/>
    </xf>
    <xf numFmtId="0" fontId="45" fillId="26" borderId="30" xfId="0" applyFont="1" applyFill="1" applyBorder="1" applyAlignment="1">
      <alignment horizontal="left" vertical="center"/>
    </xf>
    <xf numFmtId="3" fontId="46" fillId="26" borderId="16" xfId="0" applyNumberFormat="1" applyFont="1" applyFill="1" applyBorder="1" applyAlignment="1">
      <alignment horizontal="right"/>
    </xf>
    <xf numFmtId="3" fontId="46" fillId="26" borderId="30" xfId="0" applyNumberFormat="1" applyFont="1" applyFill="1" applyBorder="1" applyAlignment="1">
      <alignment horizontal="center" vertical="center"/>
    </xf>
    <xf numFmtId="3" fontId="46" fillId="26" borderId="0" xfId="0" applyNumberFormat="1" applyFont="1" applyFill="1" applyAlignment="1">
      <alignment horizontal="center"/>
    </xf>
    <xf numFmtId="3" fontId="46" fillId="26" borderId="30" xfId="0" applyNumberFormat="1" applyFont="1" applyFill="1" applyBorder="1" applyAlignment="1">
      <alignment horizontal="center"/>
    </xf>
    <xf numFmtId="3" fontId="46" fillId="26" borderId="16" xfId="0" applyNumberFormat="1" applyFont="1" applyFill="1" applyBorder="1" applyAlignment="1">
      <alignment horizontal="center"/>
    </xf>
    <xf numFmtId="3" fontId="46" fillId="26" borderId="18" xfId="0" applyNumberFormat="1" applyFont="1" applyFill="1" applyBorder="1"/>
    <xf numFmtId="0" fontId="48" fillId="26" borderId="34" xfId="0" applyFont="1" applyFill="1" applyBorder="1" applyAlignment="1">
      <alignment horizontal="left" vertical="center"/>
    </xf>
    <xf numFmtId="166" fontId="46" fillId="26" borderId="30" xfId="0" applyNumberFormat="1" applyFont="1" applyFill="1" applyBorder="1" applyAlignment="1">
      <alignment horizontal="right"/>
    </xf>
    <xf numFmtId="166" fontId="46" fillId="26" borderId="31" xfId="0" applyNumberFormat="1" applyFont="1" applyFill="1" applyBorder="1"/>
    <xf numFmtId="166" fontId="46" fillId="26" borderId="0" xfId="0" applyNumberFormat="1" applyFont="1" applyFill="1"/>
    <xf numFmtId="166" fontId="46" fillId="26" borderId="30" xfId="0" applyNumberFormat="1" applyFont="1" applyFill="1" applyBorder="1"/>
    <xf numFmtId="166" fontId="46" fillId="26" borderId="16" xfId="0" applyNumberFormat="1" applyFont="1" applyFill="1" applyBorder="1"/>
    <xf numFmtId="166" fontId="46" fillId="26" borderId="18" xfId="0" applyNumberFormat="1" applyFont="1" applyFill="1" applyBorder="1"/>
    <xf numFmtId="0" fontId="46" fillId="26" borderId="18" xfId="0" applyFont="1" applyFill="1" applyBorder="1"/>
    <xf numFmtId="3" fontId="46" fillId="0" borderId="62" xfId="0" applyNumberFormat="1" applyFont="1" applyBorder="1"/>
    <xf numFmtId="3" fontId="46" fillId="0" borderId="30" xfId="0" applyNumberFormat="1" applyFont="1" applyBorder="1"/>
    <xf numFmtId="3" fontId="46" fillId="0" borderId="31" xfId="0" applyNumberFormat="1" applyFont="1" applyBorder="1"/>
    <xf numFmtId="3" fontId="46" fillId="0" borderId="16" xfId="0" applyNumberFormat="1" applyFont="1" applyBorder="1"/>
    <xf numFmtId="0" fontId="46" fillId="0" borderId="63" xfId="0" applyFont="1" applyBorder="1"/>
    <xf numFmtId="3" fontId="46" fillId="0" borderId="64" xfId="0" applyNumberFormat="1" applyFont="1" applyBorder="1"/>
    <xf numFmtId="3" fontId="46" fillId="0" borderId="65" xfId="0" applyNumberFormat="1" applyFont="1" applyBorder="1"/>
    <xf numFmtId="3" fontId="46" fillId="0" borderId="66" xfId="0" applyNumberFormat="1" applyFont="1" applyBorder="1"/>
    <xf numFmtId="3" fontId="48" fillId="0" borderId="64" xfId="0" applyNumberFormat="1" applyFont="1" applyBorder="1"/>
    <xf numFmtId="3" fontId="48" fillId="0" borderId="68" xfId="0" applyNumberFormat="1" applyFont="1" applyBorder="1"/>
    <xf numFmtId="3" fontId="48" fillId="0" borderId="69" xfId="0" applyNumberFormat="1" applyFont="1" applyBorder="1"/>
    <xf numFmtId="3" fontId="46" fillId="0" borderId="70" xfId="0" applyNumberFormat="1" applyFont="1" applyBorder="1"/>
    <xf numFmtId="3" fontId="46" fillId="0" borderId="71" xfId="0" applyNumberFormat="1" applyFont="1" applyBorder="1"/>
    <xf numFmtId="3" fontId="46" fillId="0" borderId="72" xfId="0" applyNumberFormat="1" applyFont="1" applyBorder="1"/>
    <xf numFmtId="0" fontId="46" fillId="26" borderId="47" xfId="0" applyFont="1" applyFill="1" applyBorder="1"/>
    <xf numFmtId="0" fontId="46" fillId="26" borderId="48" xfId="0" applyFont="1" applyFill="1" applyBorder="1"/>
    <xf numFmtId="17" fontId="46" fillId="26" borderId="49" xfId="0" applyNumberFormat="1" applyFont="1" applyFill="1" applyBorder="1"/>
    <xf numFmtId="17" fontId="46" fillId="26" borderId="50" xfId="0" applyNumberFormat="1" applyFont="1" applyFill="1" applyBorder="1"/>
    <xf numFmtId="0" fontId="46" fillId="26" borderId="33" xfId="0" applyFont="1" applyFill="1" applyBorder="1" applyAlignment="1">
      <alignment horizontal="left" vertical="center"/>
    </xf>
    <xf numFmtId="0" fontId="46" fillId="26" borderId="42" xfId="0" applyFont="1" applyFill="1" applyBorder="1" applyAlignment="1">
      <alignment horizontal="center"/>
    </xf>
    <xf numFmtId="0" fontId="49" fillId="26" borderId="0" xfId="0" applyFont="1" applyFill="1" applyAlignment="1">
      <alignment horizontal="right"/>
    </xf>
    <xf numFmtId="0" fontId="57" fillId="0" borderId="48" xfId="0" applyFont="1" applyBorder="1" applyAlignment="1">
      <alignment horizontal="center" vertical="center"/>
    </xf>
    <xf numFmtId="0" fontId="57" fillId="0" borderId="2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23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0" fontId="56" fillId="28" borderId="37" xfId="0" applyFont="1" applyFill="1" applyBorder="1" applyAlignment="1">
      <alignment horizontal="left" vertical="center"/>
    </xf>
    <xf numFmtId="0" fontId="56" fillId="28" borderId="32" xfId="0" applyFont="1" applyFill="1" applyBorder="1" applyAlignment="1">
      <alignment horizontal="left" vertical="center"/>
    </xf>
    <xf numFmtId="0" fontId="58" fillId="26" borderId="0" xfId="0" applyFont="1" applyFill="1"/>
    <xf numFmtId="0" fontId="59" fillId="26" borderId="0" xfId="0" applyFont="1" applyFill="1"/>
    <xf numFmtId="0" fontId="43" fillId="28" borderId="32" xfId="0" applyFont="1" applyFill="1" applyBorder="1" applyAlignment="1">
      <alignment vertical="center"/>
    </xf>
    <xf numFmtId="0" fontId="43" fillId="28" borderId="38" xfId="0" applyFont="1" applyFill="1" applyBorder="1" applyAlignment="1">
      <alignment vertical="center"/>
    </xf>
    <xf numFmtId="0" fontId="46" fillId="26" borderId="40" xfId="0" applyFont="1" applyFill="1" applyBorder="1" applyAlignment="1">
      <alignment horizontal="center"/>
    </xf>
    <xf numFmtId="165" fontId="46" fillId="0" borderId="18" xfId="0" applyNumberFormat="1" applyFont="1" applyBorder="1"/>
    <xf numFmtId="165" fontId="46" fillId="0" borderId="31" xfId="0" applyNumberFormat="1" applyFont="1" applyBorder="1"/>
    <xf numFmtId="165" fontId="46" fillId="0" borderId="16" xfId="0" applyNumberFormat="1" applyFont="1" applyBorder="1"/>
    <xf numFmtId="165" fontId="46" fillId="0" borderId="62" xfId="0" applyNumberFormat="1" applyFont="1" applyBorder="1"/>
    <xf numFmtId="165" fontId="46" fillId="0" borderId="65" xfId="0" applyNumberFormat="1" applyFont="1" applyBorder="1"/>
    <xf numFmtId="165" fontId="46" fillId="0" borderId="66" xfId="0" applyNumberFormat="1" applyFont="1" applyBorder="1"/>
    <xf numFmtId="165" fontId="48" fillId="0" borderId="64" xfId="0" applyNumberFormat="1" applyFont="1" applyBorder="1"/>
    <xf numFmtId="165" fontId="48" fillId="0" borderId="68" xfId="0" applyNumberFormat="1" applyFont="1" applyBorder="1"/>
    <xf numFmtId="165" fontId="48" fillId="0" borderId="69" xfId="0" applyNumberFormat="1" applyFont="1" applyBorder="1"/>
    <xf numFmtId="165" fontId="46" fillId="0" borderId="70" xfId="0" applyNumberFormat="1" applyFont="1" applyBorder="1"/>
    <xf numFmtId="165" fontId="46" fillId="0" borderId="71" xfId="0" applyNumberFormat="1" applyFont="1" applyBorder="1"/>
    <xf numFmtId="166" fontId="46" fillId="28" borderId="31" xfId="0" applyNumberFormat="1" applyFont="1" applyFill="1" applyBorder="1"/>
    <xf numFmtId="166" fontId="46" fillId="28" borderId="0" xfId="0" applyNumberFormat="1" applyFont="1" applyFill="1"/>
    <xf numFmtId="166" fontId="46" fillId="28" borderId="30" xfId="0" applyNumberFormat="1" applyFont="1" applyFill="1" applyBorder="1"/>
    <xf numFmtId="166" fontId="46" fillId="28" borderId="16" xfId="0" applyNumberFormat="1" applyFont="1" applyFill="1" applyBorder="1"/>
    <xf numFmtId="1" fontId="46" fillId="28" borderId="31" xfId="0" applyNumberFormat="1" applyFont="1" applyFill="1" applyBorder="1"/>
    <xf numFmtId="1" fontId="46" fillId="28" borderId="0" xfId="0" applyNumberFormat="1" applyFont="1" applyFill="1"/>
    <xf numFmtId="1" fontId="46" fillId="28" borderId="30" xfId="0" applyNumberFormat="1" applyFont="1" applyFill="1" applyBorder="1"/>
    <xf numFmtId="1" fontId="46" fillId="28" borderId="16" xfId="0" applyNumberFormat="1" applyFont="1" applyFill="1" applyBorder="1"/>
    <xf numFmtId="165" fontId="46" fillId="28" borderId="31" xfId="0" applyNumberFormat="1" applyFont="1" applyFill="1" applyBorder="1"/>
    <xf numFmtId="165" fontId="46" fillId="28" borderId="0" xfId="0" applyNumberFormat="1" applyFont="1" applyFill="1"/>
    <xf numFmtId="165" fontId="46" fillId="28" borderId="30" xfId="0" applyNumberFormat="1" applyFont="1" applyFill="1" applyBorder="1"/>
    <xf numFmtId="165" fontId="46" fillId="28" borderId="16" xfId="0" applyNumberFormat="1" applyFont="1" applyFill="1" applyBorder="1"/>
    <xf numFmtId="0" fontId="60" fillId="26" borderId="0" xfId="0" applyFont="1" applyFill="1"/>
    <xf numFmtId="3" fontId="46" fillId="28" borderId="30" xfId="0" applyNumberFormat="1" applyFont="1" applyFill="1" applyBorder="1"/>
    <xf numFmtId="3" fontId="46" fillId="28" borderId="0" xfId="0" applyNumberFormat="1" applyFont="1" applyFill="1"/>
    <xf numFmtId="3" fontId="46" fillId="28" borderId="16" xfId="0" applyNumberFormat="1" applyFont="1" applyFill="1" applyBorder="1"/>
    <xf numFmtId="3" fontId="46" fillId="28" borderId="34" xfId="0" applyNumberFormat="1" applyFont="1" applyFill="1" applyBorder="1"/>
    <xf numFmtId="3" fontId="46" fillId="28" borderId="35" xfId="0" applyNumberFormat="1" applyFont="1" applyFill="1" applyBorder="1"/>
    <xf numFmtId="3" fontId="46" fillId="28" borderId="36" xfId="0" applyNumberFormat="1" applyFont="1" applyFill="1" applyBorder="1"/>
    <xf numFmtId="0" fontId="46" fillId="28" borderId="30" xfId="0" applyFont="1" applyFill="1" applyBorder="1"/>
    <xf numFmtId="0" fontId="46" fillId="28" borderId="16" xfId="0" applyFont="1" applyFill="1" applyBorder="1"/>
    <xf numFmtId="0" fontId="46" fillId="28" borderId="34" xfId="0" applyFont="1" applyFill="1" applyBorder="1"/>
    <xf numFmtId="0" fontId="46" fillId="28" borderId="35" xfId="0" applyFont="1" applyFill="1" applyBorder="1"/>
    <xf numFmtId="0" fontId="46" fillId="28" borderId="36" xfId="0" applyFont="1" applyFill="1" applyBorder="1"/>
    <xf numFmtId="0" fontId="56" fillId="28" borderId="38" xfId="0" applyFont="1" applyFill="1" applyBorder="1" applyAlignment="1">
      <alignment horizontal="left" vertical="center"/>
    </xf>
    <xf numFmtId="166" fontId="46" fillId="0" borderId="18" xfId="0" applyNumberFormat="1" applyFont="1" applyBorder="1" applyAlignment="1">
      <alignment horizontal="right"/>
    </xf>
    <xf numFmtId="166" fontId="46" fillId="0" borderId="0" xfId="0" applyNumberFormat="1" applyFont="1" applyAlignment="1">
      <alignment horizontal="right"/>
    </xf>
    <xf numFmtId="166" fontId="46" fillId="0" borderId="16" xfId="0" applyNumberFormat="1" applyFont="1" applyBorder="1" applyAlignment="1">
      <alignment horizontal="right"/>
    </xf>
    <xf numFmtId="3" fontId="49" fillId="26" borderId="0" xfId="0" applyNumberFormat="1" applyFont="1" applyFill="1"/>
    <xf numFmtId="0" fontId="59" fillId="0" borderId="0" xfId="0" applyFont="1"/>
    <xf numFmtId="0" fontId="60" fillId="0" borderId="0" xfId="0" applyFont="1"/>
    <xf numFmtId="0" fontId="58" fillId="0" borderId="0" xfId="0" applyFont="1"/>
    <xf numFmtId="0" fontId="46" fillId="26" borderId="0" xfId="0" applyFont="1" applyFill="1" applyAlignment="1">
      <alignment horizontal="center" vertical="center"/>
    </xf>
    <xf numFmtId="0" fontId="46" fillId="26" borderId="0" xfId="0" applyFont="1" applyFill="1" applyBorder="1"/>
    <xf numFmtId="0" fontId="45" fillId="28" borderId="25" xfId="0" applyFont="1" applyFill="1" applyBorder="1"/>
    <xf numFmtId="0" fontId="46" fillId="28" borderId="26" xfId="0" applyFont="1" applyFill="1" applyBorder="1"/>
    <xf numFmtId="0" fontId="48" fillId="28" borderId="27" xfId="0" applyFont="1" applyFill="1" applyBorder="1"/>
    <xf numFmtId="0" fontId="51" fillId="26" borderId="15" xfId="0" applyFont="1" applyFill="1" applyBorder="1"/>
    <xf numFmtId="0" fontId="55" fillId="0" borderId="0" xfId="0" applyFont="1"/>
    <xf numFmtId="166" fontId="48" fillId="26" borderId="30" xfId="0" applyNumberFormat="1" applyFont="1" applyFill="1" applyBorder="1"/>
    <xf numFmtId="0" fontId="45" fillId="0" borderId="15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30" xfId="0" applyFont="1" applyBorder="1" applyAlignment="1">
      <alignment horizontal="left" vertical="center"/>
    </xf>
    <xf numFmtId="0" fontId="45" fillId="0" borderId="52" xfId="0" applyFont="1" applyBorder="1" applyAlignment="1">
      <alignment horizontal="left" vertical="center"/>
    </xf>
    <xf numFmtId="0" fontId="45" fillId="0" borderId="23" xfId="0" applyFont="1" applyBorder="1" applyAlignment="1">
      <alignment horizontal="left" vertical="center"/>
    </xf>
    <xf numFmtId="0" fontId="45" fillId="0" borderId="22" xfId="0" applyFont="1" applyBorder="1" applyAlignment="1">
      <alignment horizontal="left" vertical="center"/>
    </xf>
    <xf numFmtId="0" fontId="45" fillId="0" borderId="30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56" fillId="28" borderId="53" xfId="0" applyFont="1" applyFill="1" applyBorder="1" applyAlignment="1">
      <alignment horizontal="left" vertical="center"/>
    </xf>
    <xf numFmtId="0" fontId="56" fillId="28" borderId="54" xfId="0" applyFont="1" applyFill="1" applyBorder="1" applyAlignment="1">
      <alignment horizontal="left" vertical="center"/>
    </xf>
    <xf numFmtId="0" fontId="56" fillId="28" borderId="55" xfId="0" applyFont="1" applyFill="1" applyBorder="1" applyAlignment="1">
      <alignment horizontal="left" vertical="center"/>
    </xf>
    <xf numFmtId="0" fontId="57" fillId="0" borderId="56" xfId="0" applyFont="1" applyBorder="1" applyAlignment="1">
      <alignment horizontal="center" vertical="center" wrapText="1"/>
    </xf>
    <xf numFmtId="0" fontId="57" fillId="0" borderId="49" xfId="0" applyFont="1" applyBorder="1" applyAlignment="1">
      <alignment horizontal="center" vertical="center" wrapText="1"/>
    </xf>
    <xf numFmtId="0" fontId="57" fillId="0" borderId="50" xfId="0" applyFont="1" applyBorder="1" applyAlignment="1">
      <alignment horizontal="center" vertical="center" wrapText="1"/>
    </xf>
    <xf numFmtId="0" fontId="57" fillId="0" borderId="57" xfId="0" applyFont="1" applyBorder="1" applyAlignment="1">
      <alignment horizontal="center" vertical="center" wrapText="1"/>
    </xf>
    <xf numFmtId="0" fontId="46" fillId="26" borderId="58" xfId="0" applyFont="1" applyFill="1" applyBorder="1" applyAlignment="1">
      <alignment horizontal="center"/>
    </xf>
    <xf numFmtId="0" fontId="46" fillId="26" borderId="20" xfId="0" applyFont="1" applyFill="1" applyBorder="1" applyAlignment="1">
      <alignment horizontal="center"/>
    </xf>
    <xf numFmtId="0" fontId="46" fillId="26" borderId="40" xfId="0" applyFont="1" applyFill="1" applyBorder="1" applyAlignment="1">
      <alignment horizontal="center"/>
    </xf>
    <xf numFmtId="0" fontId="46" fillId="26" borderId="39" xfId="0" applyFont="1" applyFill="1" applyBorder="1" applyAlignment="1">
      <alignment horizontal="center"/>
    </xf>
    <xf numFmtId="0" fontId="45" fillId="26" borderId="37" xfId="0" applyFont="1" applyFill="1" applyBorder="1" applyAlignment="1">
      <alignment horizontal="left" vertical="center"/>
    </xf>
    <xf numFmtId="0" fontId="45" fillId="26" borderId="32" xfId="0" applyFont="1" applyFill="1" applyBorder="1" applyAlignment="1">
      <alignment horizontal="left" vertical="center"/>
    </xf>
    <xf numFmtId="0" fontId="45" fillId="26" borderId="61" xfId="0" applyFont="1" applyFill="1" applyBorder="1" applyAlignment="1">
      <alignment horizontal="left" vertical="center"/>
    </xf>
    <xf numFmtId="0" fontId="45" fillId="26" borderId="52" xfId="0" applyFont="1" applyFill="1" applyBorder="1" applyAlignment="1">
      <alignment horizontal="left" vertical="center"/>
    </xf>
    <xf numFmtId="0" fontId="45" fillId="26" borderId="23" xfId="0" applyFont="1" applyFill="1" applyBorder="1" applyAlignment="1">
      <alignment horizontal="left" vertical="center"/>
    </xf>
    <xf numFmtId="0" fontId="45" fillId="26" borderId="22" xfId="0" applyFont="1" applyFill="1" applyBorder="1" applyAlignment="1">
      <alignment horizontal="left" vertical="center"/>
    </xf>
    <xf numFmtId="0" fontId="48" fillId="26" borderId="51" xfId="0" applyFont="1" applyFill="1" applyBorder="1" applyAlignment="1">
      <alignment horizontal="center" vertical="center"/>
    </xf>
    <xf numFmtId="0" fontId="48" fillId="26" borderId="42" xfId="0" applyFont="1" applyFill="1" applyBorder="1" applyAlignment="1">
      <alignment horizontal="center" vertical="center"/>
    </xf>
    <xf numFmtId="0" fontId="45" fillId="26" borderId="59" xfId="0" applyFont="1" applyFill="1" applyBorder="1" applyAlignment="1">
      <alignment horizontal="left" vertical="center"/>
    </xf>
    <xf numFmtId="0" fontId="45" fillId="26" borderId="60" xfId="0" applyFont="1" applyFill="1" applyBorder="1" applyAlignment="1">
      <alignment horizontal="left" vertical="center"/>
    </xf>
    <xf numFmtId="0" fontId="45" fillId="26" borderId="45" xfId="0" applyFont="1" applyFill="1" applyBorder="1" applyAlignment="1">
      <alignment horizontal="left" vertical="center"/>
    </xf>
    <xf numFmtId="0" fontId="48" fillId="26" borderId="41" xfId="0" applyFont="1" applyFill="1" applyBorder="1" applyAlignment="1">
      <alignment horizontal="center" vertical="center"/>
    </xf>
    <xf numFmtId="0" fontId="46" fillId="26" borderId="0" xfId="0" applyFont="1" applyFill="1" applyAlignment="1">
      <alignment horizontal="center" vertical="center"/>
    </xf>
    <xf numFmtId="0" fontId="46" fillId="26" borderId="23" xfId="0" applyFont="1" applyFill="1" applyBorder="1" applyAlignment="1">
      <alignment horizontal="center" vertical="center"/>
    </xf>
    <xf numFmtId="0" fontId="46" fillId="26" borderId="60" xfId="0" applyFont="1" applyFill="1" applyBorder="1" applyAlignment="1">
      <alignment horizontal="center" vertical="center"/>
    </xf>
    <xf numFmtId="0" fontId="46" fillId="26" borderId="45" xfId="0" applyFont="1" applyFill="1" applyBorder="1" applyAlignment="1">
      <alignment horizontal="center" vertical="center"/>
    </xf>
    <xf numFmtId="0" fontId="46" fillId="26" borderId="22" xfId="0" applyFont="1" applyFill="1" applyBorder="1" applyAlignment="1">
      <alignment horizontal="center" vertical="center"/>
    </xf>
    <xf numFmtId="0" fontId="46" fillId="26" borderId="38" xfId="0" applyFont="1" applyFill="1" applyBorder="1" applyAlignment="1">
      <alignment horizontal="center" vertical="center"/>
    </xf>
    <xf numFmtId="0" fontId="46" fillId="26" borderId="44" xfId="0" applyFont="1" applyFill="1" applyBorder="1" applyAlignment="1">
      <alignment horizontal="center" vertical="center"/>
    </xf>
    <xf numFmtId="0" fontId="48" fillId="0" borderId="37" xfId="0" applyFont="1" applyBorder="1" applyAlignment="1">
      <alignment horizontal="left" vertical="center" wrapText="1"/>
    </xf>
    <xf numFmtId="0" fontId="48" fillId="0" borderId="38" xfId="0" applyFont="1" applyBorder="1" applyAlignment="1">
      <alignment horizontal="left" vertical="center" wrapText="1"/>
    </xf>
    <xf numFmtId="0" fontId="48" fillId="0" borderId="33" xfId="0" applyFont="1" applyBorder="1" applyAlignment="1">
      <alignment horizontal="left" vertical="center" wrapText="1"/>
    </xf>
    <xf numFmtId="0" fontId="48" fillId="0" borderId="36" xfId="0" applyFont="1" applyBorder="1" applyAlignment="1">
      <alignment horizontal="left" vertical="center" wrapText="1"/>
    </xf>
    <xf numFmtId="0" fontId="46" fillId="0" borderId="47" xfId="0" applyFont="1" applyBorder="1" applyAlignment="1">
      <alignment horizontal="center" vertical="center"/>
    </xf>
    <xf numFmtId="0" fontId="46" fillId="0" borderId="49" xfId="0" applyFont="1" applyBorder="1" applyAlignment="1">
      <alignment horizontal="center" vertical="center"/>
    </xf>
    <xf numFmtId="0" fontId="46" fillId="0" borderId="50" xfId="0" applyFont="1" applyBorder="1" applyAlignment="1">
      <alignment horizontal="center" vertical="center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NBS_new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C355E"/>
      </a:accent1>
      <a:accent2>
        <a:srgbClr val="CCE1EE"/>
      </a:accent2>
      <a:accent3>
        <a:srgbClr val="A5835A"/>
      </a:accent3>
      <a:accent4>
        <a:srgbClr val="74253E"/>
      </a:accent4>
      <a:accent5>
        <a:srgbClr val="00594F"/>
      </a:accent5>
      <a:accent6>
        <a:srgbClr val="D15F27"/>
      </a:accent6>
      <a:hlink>
        <a:srgbClr val="0067AC"/>
      </a:hlink>
      <a:folHlink>
        <a:srgbClr val="0067AC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Y83"/>
  <sheetViews>
    <sheetView showGridLines="0" tabSelected="1" zoomScale="80" zoomScaleNormal="80" workbookViewId="0">
      <pane xSplit="6" ySplit="4" topLeftCell="G11" activePane="bottomRight" state="frozen"/>
      <selection pane="topRight" activeCell="G1" sqref="G1"/>
      <selection pane="bottomLeft" activeCell="A6" sqref="A6"/>
      <selection pane="bottomRight" activeCell="T39" sqref="T39"/>
    </sheetView>
  </sheetViews>
  <sheetFormatPr defaultColWidth="9.140625" defaultRowHeight="12.75" outlineLevelRow="1"/>
  <cols>
    <col min="1" max="4" width="3.140625" style="9" customWidth="1"/>
    <col min="5" max="5" width="31.42578125" style="9" customWidth="1"/>
    <col min="6" max="6" width="39.5703125" style="9" customWidth="1"/>
    <col min="7" max="7" width="12.7109375" style="9" customWidth="1"/>
    <col min="8" max="14" width="9.7109375" style="9" customWidth="1"/>
    <col min="15" max="15" width="5.140625" style="9" customWidth="1"/>
    <col min="16" max="16384" width="9.140625" style="9"/>
  </cols>
  <sheetData>
    <row r="1" spans="2:18" ht="22.5" customHeight="1" thickBot="1">
      <c r="B1" s="8"/>
    </row>
    <row r="2" spans="2:18" ht="30" customHeight="1" thickBot="1">
      <c r="B2" s="295" t="str">
        <f>""&amp;H3&amp;""</f>
        <v>Winter 2025 medium-term forecast (MTF-2025Q4)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7"/>
    </row>
    <row r="3" spans="2:18" ht="42" customHeight="1">
      <c r="B3" s="287" t="s">
        <v>17</v>
      </c>
      <c r="C3" s="288"/>
      <c r="D3" s="288"/>
      <c r="E3" s="289"/>
      <c r="F3" s="293" t="s">
        <v>18</v>
      </c>
      <c r="G3" s="224" t="s">
        <v>14</v>
      </c>
      <c r="H3" s="298" t="s">
        <v>15</v>
      </c>
      <c r="I3" s="299"/>
      <c r="J3" s="299"/>
      <c r="K3" s="301"/>
      <c r="L3" s="298" t="s">
        <v>16</v>
      </c>
      <c r="M3" s="299"/>
      <c r="N3" s="300"/>
    </row>
    <row r="4" spans="2:18">
      <c r="B4" s="290"/>
      <c r="C4" s="291"/>
      <c r="D4" s="291"/>
      <c r="E4" s="292"/>
      <c r="F4" s="294"/>
      <c r="G4" s="225">
        <v>2024</v>
      </c>
      <c r="H4" s="226">
        <v>2025</v>
      </c>
      <c r="I4" s="226">
        <v>2026</v>
      </c>
      <c r="J4" s="226">
        <v>2027</v>
      </c>
      <c r="K4" s="227">
        <v>2028</v>
      </c>
      <c r="L4" s="225">
        <v>2025</v>
      </c>
      <c r="M4" s="225">
        <v>2026</v>
      </c>
      <c r="N4" s="228">
        <v>2027</v>
      </c>
    </row>
    <row r="5" spans="2:18" ht="13.5" thickBot="1">
      <c r="B5" s="281" t="s">
        <v>19</v>
      </c>
      <c r="C5" s="282"/>
      <c r="D5" s="282"/>
      <c r="E5" s="63"/>
      <c r="F5" s="64"/>
      <c r="G5" s="65"/>
      <c r="H5" s="66"/>
      <c r="I5" s="66"/>
      <c r="J5" s="66"/>
      <c r="K5" s="67"/>
      <c r="L5" s="66"/>
      <c r="M5" s="66"/>
      <c r="N5" s="68"/>
    </row>
    <row r="6" spans="2:18">
      <c r="B6" s="10"/>
      <c r="C6" s="9" t="s">
        <v>20</v>
      </c>
      <c r="E6" s="11"/>
      <c r="F6" s="12" t="s">
        <v>21</v>
      </c>
      <c r="G6" s="13">
        <v>3.1559606585725959</v>
      </c>
      <c r="H6" s="14">
        <v>4.2375155595898235</v>
      </c>
      <c r="I6" s="14">
        <v>3.3933085998415464</v>
      </c>
      <c r="J6" s="14">
        <v>2.4924440921406443</v>
      </c>
      <c r="K6" s="15">
        <v>2.51057192454968</v>
      </c>
      <c r="L6" s="14">
        <v>0</v>
      </c>
      <c r="M6" s="14">
        <v>-0.2</v>
      </c>
      <c r="N6" s="16">
        <v>-0.9</v>
      </c>
      <c r="P6" s="17"/>
      <c r="Q6" s="17"/>
      <c r="R6" s="17"/>
    </row>
    <row r="7" spans="2:18">
      <c r="B7" s="10"/>
      <c r="C7" s="9" t="s">
        <v>22</v>
      </c>
      <c r="E7" s="11"/>
      <c r="F7" s="12" t="s">
        <v>21</v>
      </c>
      <c r="G7" s="13">
        <v>2.7596998943710389</v>
      </c>
      <c r="H7" s="14">
        <v>4.014776991071983</v>
      </c>
      <c r="I7" s="14">
        <v>3.3480741699205083</v>
      </c>
      <c r="J7" s="14">
        <v>2.5859106181518285</v>
      </c>
      <c r="K7" s="15">
        <v>2.5733901390774747</v>
      </c>
      <c r="L7" s="14">
        <v>-0.1</v>
      </c>
      <c r="M7" s="14">
        <v>-0.2</v>
      </c>
      <c r="N7" s="16">
        <v>-0.9</v>
      </c>
      <c r="P7" s="17"/>
      <c r="Q7" s="17"/>
      <c r="R7" s="17"/>
    </row>
    <row r="8" spans="2:18">
      <c r="B8" s="10"/>
      <c r="C8" s="9" t="s">
        <v>23</v>
      </c>
      <c r="E8" s="11"/>
      <c r="F8" s="12" t="s">
        <v>21</v>
      </c>
      <c r="G8" s="18">
        <v>3.3936980090005591</v>
      </c>
      <c r="H8" s="19">
        <v>3.9126277510183343</v>
      </c>
      <c r="I8" s="19">
        <v>3.0729920614242019</v>
      </c>
      <c r="J8" s="19">
        <v>2.4041484765569692</v>
      </c>
      <c r="K8" s="20">
        <v>2.3397943762673918</v>
      </c>
      <c r="L8" s="14">
        <v>0.10000000000000009</v>
      </c>
      <c r="M8" s="14">
        <v>-0.19999999999999973</v>
      </c>
      <c r="N8" s="16">
        <v>-0.60000000000000009</v>
      </c>
    </row>
    <row r="9" spans="2:18" ht="3.75" customHeight="1">
      <c r="B9" s="10"/>
      <c r="E9" s="11"/>
      <c r="F9" s="12"/>
      <c r="G9" s="18"/>
      <c r="H9" s="19"/>
      <c r="I9" s="19"/>
      <c r="J9" s="19"/>
      <c r="K9" s="20"/>
      <c r="L9" s="19"/>
      <c r="M9" s="19"/>
      <c r="N9" s="28"/>
    </row>
    <row r="10" spans="2:18" ht="13.5" thickBot="1">
      <c r="B10" s="281" t="s">
        <v>24</v>
      </c>
      <c r="C10" s="282"/>
      <c r="D10" s="282"/>
      <c r="E10" s="63"/>
      <c r="F10" s="64"/>
      <c r="G10" s="69"/>
      <c r="H10" s="70"/>
      <c r="I10" s="70"/>
      <c r="J10" s="70"/>
      <c r="K10" s="71"/>
      <c r="L10" s="70"/>
      <c r="M10" s="70"/>
      <c r="N10" s="72"/>
    </row>
    <row r="11" spans="2:18">
      <c r="B11" s="10"/>
      <c r="C11" s="9" t="s">
        <v>25</v>
      </c>
      <c r="E11" s="11"/>
      <c r="F11" s="12" t="s">
        <v>26</v>
      </c>
      <c r="G11" s="18">
        <v>1.9386744744426068</v>
      </c>
      <c r="H11" s="19">
        <v>0.82122809516505413</v>
      </c>
      <c r="I11" s="19">
        <v>0.62120895033257284</v>
      </c>
      <c r="J11" s="19">
        <v>2.3091153968285454</v>
      </c>
      <c r="K11" s="20">
        <v>2.5131630077281102</v>
      </c>
      <c r="L11" s="14">
        <v>0</v>
      </c>
      <c r="M11" s="14">
        <v>9.9999999999999978E-2</v>
      </c>
      <c r="N11" s="16">
        <v>0.19999999999999973</v>
      </c>
    </row>
    <row r="12" spans="2:18">
      <c r="B12" s="10"/>
      <c r="D12" s="9" t="s">
        <v>27</v>
      </c>
      <c r="E12" s="11"/>
      <c r="F12" s="12" t="s">
        <v>26</v>
      </c>
      <c r="G12" s="18">
        <v>3.3459684458411374</v>
      </c>
      <c r="H12" s="19">
        <v>1.0581796227737499</v>
      </c>
      <c r="I12" s="19">
        <v>1.2046964515690206E-2</v>
      </c>
      <c r="J12" s="19">
        <v>1.4025105896534882</v>
      </c>
      <c r="K12" s="20">
        <v>1.1183971980811123</v>
      </c>
      <c r="L12" s="14">
        <v>0</v>
      </c>
      <c r="M12" s="14">
        <v>0.3</v>
      </c>
      <c r="N12" s="16">
        <v>0.39999999999999991</v>
      </c>
    </row>
    <row r="13" spans="2:18">
      <c r="B13" s="10"/>
      <c r="D13" s="9" t="s">
        <v>28</v>
      </c>
      <c r="E13" s="11"/>
      <c r="F13" s="12" t="s">
        <v>26</v>
      </c>
      <c r="G13" s="18">
        <v>3.969981657999881</v>
      </c>
      <c r="H13" s="19">
        <v>0.99939031855736005</v>
      </c>
      <c r="I13" s="19">
        <v>6.8168691511473867E-2</v>
      </c>
      <c r="J13" s="19">
        <v>1.5937454495017249</v>
      </c>
      <c r="K13" s="20">
        <v>1.5076733859052354</v>
      </c>
      <c r="L13" s="14">
        <v>-0.10000000000000009</v>
      </c>
      <c r="M13" s="14">
        <v>0.6</v>
      </c>
      <c r="N13" s="16">
        <v>0.30000000000000004</v>
      </c>
    </row>
    <row r="14" spans="2:18">
      <c r="B14" s="10"/>
      <c r="D14" s="9" t="s">
        <v>29</v>
      </c>
      <c r="E14" s="11"/>
      <c r="F14" s="12" t="s">
        <v>26</v>
      </c>
      <c r="G14" s="18">
        <v>1.6487226337433185</v>
      </c>
      <c r="H14" s="19">
        <v>1.8496365869588516</v>
      </c>
      <c r="I14" s="19">
        <v>0.44522023779720143</v>
      </c>
      <c r="J14" s="19">
        <v>-0.67361298335272579</v>
      </c>
      <c r="K14" s="20">
        <v>2.4293026486735414</v>
      </c>
      <c r="L14" s="14">
        <v>0.10000000000000009</v>
      </c>
      <c r="M14" s="14">
        <v>-0.4</v>
      </c>
      <c r="N14" s="16">
        <v>1.2</v>
      </c>
    </row>
    <row r="15" spans="2:18">
      <c r="B15" s="10"/>
      <c r="D15" s="9" t="s">
        <v>30</v>
      </c>
      <c r="E15" s="11"/>
      <c r="F15" s="12" t="s">
        <v>26</v>
      </c>
      <c r="G15" s="18">
        <v>-0.46015866310641229</v>
      </c>
      <c r="H15" s="19">
        <v>4.1154716059266008</v>
      </c>
      <c r="I15" s="19">
        <v>1.1405799013275413</v>
      </c>
      <c r="J15" s="19">
        <v>4.1425373789954136</v>
      </c>
      <c r="K15" s="20">
        <v>4.202380952562919</v>
      </c>
      <c r="L15" s="14">
        <v>0.39999999999999947</v>
      </c>
      <c r="M15" s="14">
        <v>0</v>
      </c>
      <c r="N15" s="16">
        <v>9.9999999999999645E-2</v>
      </c>
    </row>
    <row r="16" spans="2:18">
      <c r="B16" s="10"/>
      <c r="D16" s="9" t="s">
        <v>31</v>
      </c>
      <c r="E16" s="11"/>
      <c r="F16" s="12" t="s">
        <v>26</v>
      </c>
      <c r="G16" s="18">
        <v>1.8631842545794797</v>
      </c>
      <c r="H16" s="19">
        <v>4.2719276815387275</v>
      </c>
      <c r="I16" s="19">
        <v>0.40503484169629189</v>
      </c>
      <c r="J16" s="19">
        <v>2.7511744932711792</v>
      </c>
      <c r="K16" s="20">
        <v>3.1662721956407438</v>
      </c>
      <c r="L16" s="14">
        <v>-0.79999999999999982</v>
      </c>
      <c r="M16" s="14">
        <v>-0.4</v>
      </c>
      <c r="N16" s="16">
        <v>0.5</v>
      </c>
    </row>
    <row r="17" spans="2:25">
      <c r="B17" s="10"/>
      <c r="D17" s="9" t="s">
        <v>32</v>
      </c>
      <c r="E17" s="11"/>
      <c r="F17" s="12" t="s">
        <v>33</v>
      </c>
      <c r="G17" s="21">
        <v>3419.1820000000043</v>
      </c>
      <c r="H17" s="22">
        <v>3424.8620419591607</v>
      </c>
      <c r="I17" s="22">
        <v>4125.8856541838541</v>
      </c>
      <c r="J17" s="22">
        <v>5554.0431467388698</v>
      </c>
      <c r="K17" s="23">
        <v>6749.4346438048451</v>
      </c>
      <c r="L17" s="24">
        <v>630.80000000000018</v>
      </c>
      <c r="M17" s="24">
        <v>1016.1999999999998</v>
      </c>
      <c r="N17" s="25">
        <v>698.19999999999982</v>
      </c>
    </row>
    <row r="18" spans="2:25">
      <c r="B18" s="10"/>
      <c r="C18" s="9" t="s">
        <v>34</v>
      </c>
      <c r="E18" s="11"/>
      <c r="F18" s="12" t="s">
        <v>35</v>
      </c>
      <c r="G18" s="18">
        <v>0.32428895499999999</v>
      </c>
      <c r="H18" s="19">
        <v>-0.56315323290510344</v>
      </c>
      <c r="I18" s="19">
        <v>-1.5669918808320471</v>
      </c>
      <c r="J18" s="19">
        <v>-1.208612193191458</v>
      </c>
      <c r="K18" s="20">
        <v>-0.75431509001836483</v>
      </c>
      <c r="L18" s="24">
        <v>-9.9999999999999978E-2</v>
      </c>
      <c r="M18" s="24">
        <v>0</v>
      </c>
      <c r="N18" s="25">
        <v>0.19999999999999996</v>
      </c>
    </row>
    <row r="19" spans="2:25">
      <c r="B19" s="10"/>
      <c r="C19" s="9" t="s">
        <v>25</v>
      </c>
      <c r="E19" s="11"/>
      <c r="F19" s="12" t="s">
        <v>36</v>
      </c>
      <c r="G19" s="21">
        <v>130207.52</v>
      </c>
      <c r="H19" s="22">
        <v>136413.19405503909</v>
      </c>
      <c r="I19" s="22">
        <v>141478.61252185359</v>
      </c>
      <c r="J19" s="22">
        <v>148225.41408737647</v>
      </c>
      <c r="K19" s="23">
        <v>155505.89102833543</v>
      </c>
      <c r="L19" s="24">
        <v>-716.09999999997672</v>
      </c>
      <c r="M19" s="24">
        <v>-941.5</v>
      </c>
      <c r="N19" s="25">
        <v>-1476.3999999999942</v>
      </c>
    </row>
    <row r="20" spans="2:25" ht="3.75" customHeight="1">
      <c r="B20" s="10"/>
      <c r="E20" s="11"/>
      <c r="F20" s="12"/>
      <c r="G20" s="26"/>
      <c r="H20" s="27"/>
      <c r="I20" s="27"/>
      <c r="J20" s="27"/>
      <c r="K20" s="12"/>
      <c r="L20" s="19"/>
      <c r="M20" s="19"/>
      <c r="N20" s="28"/>
    </row>
    <row r="21" spans="2:25" ht="13.5" thickBot="1">
      <c r="B21" s="281" t="s">
        <v>37</v>
      </c>
      <c r="C21" s="282"/>
      <c r="D21" s="282"/>
      <c r="E21" s="63"/>
      <c r="F21" s="64"/>
      <c r="G21" s="73"/>
      <c r="H21" s="74"/>
      <c r="I21" s="74"/>
      <c r="J21" s="74"/>
      <c r="K21" s="64"/>
      <c r="L21" s="70"/>
      <c r="M21" s="70"/>
      <c r="N21" s="72"/>
    </row>
    <row r="22" spans="2:25">
      <c r="B22" s="10"/>
      <c r="C22" s="9" t="s">
        <v>38</v>
      </c>
      <c r="E22" s="11"/>
      <c r="F22" s="12" t="s">
        <v>39</v>
      </c>
      <c r="G22" s="21">
        <v>2430.29</v>
      </c>
      <c r="H22" s="22">
        <v>2425.7331332084436</v>
      </c>
      <c r="I22" s="22">
        <v>2414.8882124587735</v>
      </c>
      <c r="J22" s="22">
        <v>2409.6079917481006</v>
      </c>
      <c r="K22" s="23">
        <v>2414.3491893640844</v>
      </c>
      <c r="L22" s="19">
        <v>-3.3000000000001819</v>
      </c>
      <c r="M22" s="19">
        <v>-0.79999999999972715</v>
      </c>
      <c r="N22" s="28">
        <v>9.2999999999997272</v>
      </c>
      <c r="P22" s="29"/>
    </row>
    <row r="23" spans="2:25">
      <c r="B23" s="10"/>
      <c r="C23" s="9" t="s">
        <v>40</v>
      </c>
      <c r="E23" s="11"/>
      <c r="F23" s="12" t="s">
        <v>41</v>
      </c>
      <c r="G23" s="18">
        <v>-0.15480321339919101</v>
      </c>
      <c r="H23" s="19">
        <v>-0.18750300546668086</v>
      </c>
      <c r="I23" s="19">
        <v>-0.44707806482099954</v>
      </c>
      <c r="J23" s="19">
        <v>-0.21865280071480697</v>
      </c>
      <c r="K23" s="20">
        <v>0.19676219668178874</v>
      </c>
      <c r="L23" s="19">
        <v>-0.1</v>
      </c>
      <c r="M23" s="19">
        <v>9.9999999999999978E-2</v>
      </c>
      <c r="N23" s="28">
        <v>0.39999999999999997</v>
      </c>
    </row>
    <row r="24" spans="2:25" ht="14.25">
      <c r="B24" s="10"/>
      <c r="C24" s="9" t="s">
        <v>42</v>
      </c>
      <c r="E24" s="11"/>
      <c r="F24" s="12" t="s">
        <v>43</v>
      </c>
      <c r="G24" s="30">
        <v>147.70400000000012</v>
      </c>
      <c r="H24" s="31">
        <v>149.4709730401141</v>
      </c>
      <c r="I24" s="31">
        <v>168.67627119530988</v>
      </c>
      <c r="J24" s="31">
        <v>178.85636527305644</v>
      </c>
      <c r="K24" s="32">
        <v>173.26137722760922</v>
      </c>
      <c r="L24" s="19">
        <v>0.80000000000001137</v>
      </c>
      <c r="M24" s="19">
        <v>1.5999999999999943</v>
      </c>
      <c r="N24" s="28">
        <v>-4.2999999999999829</v>
      </c>
    </row>
    <row r="25" spans="2:25">
      <c r="B25" s="10"/>
      <c r="C25" s="9" t="s">
        <v>44</v>
      </c>
      <c r="E25" s="11"/>
      <c r="F25" s="12" t="s">
        <v>13</v>
      </c>
      <c r="G25" s="18">
        <v>5.3350741730880742</v>
      </c>
      <c r="H25" s="19">
        <v>5.4137270143877352</v>
      </c>
      <c r="I25" s="19">
        <v>6.1200409747202213</v>
      </c>
      <c r="J25" s="19">
        <v>6.5021535939859918</v>
      </c>
      <c r="K25" s="20">
        <v>6.3135861082142073</v>
      </c>
      <c r="L25" s="19">
        <v>0</v>
      </c>
      <c r="M25" s="19">
        <v>0</v>
      </c>
      <c r="N25" s="28">
        <v>-0.20000000000000018</v>
      </c>
    </row>
    <row r="26" spans="2:25" ht="14.25">
      <c r="B26" s="10"/>
      <c r="C26" s="9" t="s">
        <v>45</v>
      </c>
      <c r="E26" s="11"/>
      <c r="F26" s="12" t="s">
        <v>13</v>
      </c>
      <c r="G26" s="18">
        <v>6.1302838923052256</v>
      </c>
      <c r="H26" s="19">
        <v>6.08629809468869</v>
      </c>
      <c r="I26" s="19">
        <v>6.0590398798251375</v>
      </c>
      <c r="J26" s="19">
        <v>6.0387360651532713</v>
      </c>
      <c r="K26" s="20">
        <v>6.0254147323470608</v>
      </c>
      <c r="L26" s="19">
        <v>0</v>
      </c>
      <c r="M26" s="19">
        <v>0</v>
      </c>
      <c r="N26" s="28">
        <v>0</v>
      </c>
    </row>
    <row r="27" spans="2:25" ht="14.25">
      <c r="B27" s="10"/>
      <c r="C27" s="9" t="s">
        <v>46</v>
      </c>
      <c r="E27" s="11"/>
      <c r="F27" s="12" t="s">
        <v>21</v>
      </c>
      <c r="G27" s="18">
        <v>2.0967234831698534</v>
      </c>
      <c r="H27" s="19">
        <v>1.0106260548586476</v>
      </c>
      <c r="I27" s="19">
        <v>1.0730845407522622</v>
      </c>
      <c r="J27" s="19">
        <v>2.5333073450039052</v>
      </c>
      <c r="K27" s="20">
        <v>2.3118519603451091</v>
      </c>
      <c r="L27" s="19">
        <v>9.9999999999999978E-2</v>
      </c>
      <c r="M27" s="19">
        <v>0</v>
      </c>
      <c r="N27" s="28">
        <v>-0.20000000000000018</v>
      </c>
    </row>
    <row r="28" spans="2:25" ht="14.25">
      <c r="B28" s="10"/>
      <c r="C28" s="9" t="s">
        <v>47</v>
      </c>
      <c r="E28" s="11"/>
      <c r="F28" s="12" t="s">
        <v>21</v>
      </c>
      <c r="G28" s="18">
        <v>5.5615779552729663</v>
      </c>
      <c r="H28" s="19">
        <v>4.9627958413583855</v>
      </c>
      <c r="I28" s="19">
        <v>4.1790524049261251</v>
      </c>
      <c r="J28" s="19">
        <v>4.9983602915022942</v>
      </c>
      <c r="K28" s="20">
        <v>4.7057389187682617</v>
      </c>
      <c r="L28" s="19">
        <v>0.29999999999999982</v>
      </c>
      <c r="M28" s="19">
        <v>-0.20000000000000018</v>
      </c>
      <c r="N28" s="28">
        <v>-0.79999999999999982</v>
      </c>
    </row>
    <row r="29" spans="2:25">
      <c r="B29" s="10"/>
      <c r="C29" s="33" t="s">
        <v>48</v>
      </c>
      <c r="D29" s="33"/>
      <c r="E29" s="34"/>
      <c r="F29" s="35" t="s">
        <v>41</v>
      </c>
      <c r="G29" s="18">
        <v>7.7242744770545499</v>
      </c>
      <c r="H29" s="19">
        <v>6.5398456697050023</v>
      </c>
      <c r="I29" s="19">
        <v>3.3074990234577655</v>
      </c>
      <c r="J29" s="19">
        <v>4.224475518090216</v>
      </c>
      <c r="K29" s="20">
        <v>4.4859463837065334</v>
      </c>
      <c r="L29" s="19">
        <v>0.20000000000000018</v>
      </c>
      <c r="M29" s="19">
        <v>-0.30000000000000027</v>
      </c>
      <c r="N29" s="28">
        <v>-0.59999999999999964</v>
      </c>
    </row>
    <row r="30" spans="2:25" ht="14.25">
      <c r="B30" s="10"/>
      <c r="C30" s="9" t="s">
        <v>49</v>
      </c>
      <c r="E30" s="11"/>
      <c r="F30" s="12" t="s">
        <v>21</v>
      </c>
      <c r="G30" s="18">
        <v>6.3500227554276165</v>
      </c>
      <c r="H30" s="19">
        <v>5.7225010550231019</v>
      </c>
      <c r="I30" s="19">
        <v>3.2685437929226566</v>
      </c>
      <c r="J30" s="19">
        <v>4.1175470742416564</v>
      </c>
      <c r="K30" s="20">
        <v>4.2163347536396003</v>
      </c>
      <c r="L30" s="19">
        <v>-0.20000000000000018</v>
      </c>
      <c r="M30" s="19">
        <v>-0.30000000000000027</v>
      </c>
      <c r="N30" s="28">
        <v>-0.60000000000000053</v>
      </c>
      <c r="P30" s="17"/>
      <c r="Q30" s="17"/>
    </row>
    <row r="31" spans="2:25" ht="14.25">
      <c r="B31" s="10"/>
      <c r="C31" s="9" t="s">
        <v>50</v>
      </c>
      <c r="E31" s="11"/>
      <c r="F31" s="12" t="s">
        <v>21</v>
      </c>
      <c r="G31" s="18">
        <v>3.4969614877583695</v>
      </c>
      <c r="H31" s="19">
        <v>1.6514139305998583</v>
      </c>
      <c r="I31" s="19">
        <v>-3.0918110730382864E-2</v>
      </c>
      <c r="J31" s="19">
        <v>1.532823393762925</v>
      </c>
      <c r="K31" s="20">
        <v>1.5537181697102653</v>
      </c>
      <c r="L31" s="19">
        <v>-0.14858606940014174</v>
      </c>
      <c r="M31" s="19">
        <v>-0.13091811073038287</v>
      </c>
      <c r="N31" s="28">
        <v>0.33282339376292502</v>
      </c>
      <c r="P31" s="17"/>
      <c r="Q31" s="17"/>
      <c r="R31" s="17"/>
      <c r="S31" s="17"/>
      <c r="T31" s="17"/>
      <c r="V31" s="17"/>
      <c r="W31" s="17"/>
      <c r="X31" s="17"/>
      <c r="Y31" s="17"/>
    </row>
    <row r="32" spans="2:25" ht="4.3499999999999996" customHeight="1">
      <c r="B32" s="10"/>
      <c r="E32" s="11"/>
      <c r="F32" s="11"/>
      <c r="G32" s="26"/>
      <c r="H32" s="27"/>
      <c r="I32" s="27"/>
      <c r="J32" s="27"/>
      <c r="K32" s="12"/>
      <c r="L32" s="19"/>
      <c r="M32" s="19"/>
      <c r="N32" s="28"/>
    </row>
    <row r="33" spans="2:15" ht="13.5" thickBot="1">
      <c r="B33" s="281" t="s">
        <v>51</v>
      </c>
      <c r="C33" s="282"/>
      <c r="D33" s="282"/>
      <c r="E33" s="63"/>
      <c r="F33" s="63"/>
      <c r="G33" s="73"/>
      <c r="H33" s="74"/>
      <c r="I33" s="74"/>
      <c r="J33" s="74"/>
      <c r="K33" s="64"/>
      <c r="L33" s="70"/>
      <c r="M33" s="70"/>
      <c r="N33" s="72"/>
    </row>
    <row r="34" spans="2:15">
      <c r="B34" s="10"/>
      <c r="C34" s="9" t="s">
        <v>52</v>
      </c>
      <c r="E34" s="11"/>
      <c r="F34" s="12" t="s">
        <v>53</v>
      </c>
      <c r="G34" s="18">
        <v>4.2979861675469806</v>
      </c>
      <c r="H34" s="19">
        <v>-0.35102144712928407</v>
      </c>
      <c r="I34" s="19">
        <v>-0.41848062708949385</v>
      </c>
      <c r="J34" s="19">
        <v>2.2554983691059647</v>
      </c>
      <c r="K34" s="20">
        <v>1.8777635139200157</v>
      </c>
      <c r="L34" s="14">
        <v>-0.10000000000000003</v>
      </c>
      <c r="M34" s="14">
        <v>0.4</v>
      </c>
      <c r="N34" s="16">
        <v>0.59999999999999987</v>
      </c>
      <c r="O34" s="17"/>
    </row>
    <row r="35" spans="2:15" ht="14.25">
      <c r="B35" s="10"/>
      <c r="C35" s="9" t="s">
        <v>54</v>
      </c>
      <c r="E35" s="11"/>
      <c r="F35" s="12" t="s">
        <v>55</v>
      </c>
      <c r="G35" s="18">
        <v>8.0559555491974209</v>
      </c>
      <c r="H35" s="19">
        <v>7.1425579272871218</v>
      </c>
      <c r="I35" s="19">
        <v>6.8168042307482315</v>
      </c>
      <c r="J35" s="19">
        <v>7.5941133095675424</v>
      </c>
      <c r="K35" s="20">
        <v>8.2828790943440502</v>
      </c>
      <c r="L35" s="14">
        <v>2.2999999999999998</v>
      </c>
      <c r="M35" s="14">
        <v>2.3999999999999995</v>
      </c>
      <c r="N35" s="16">
        <v>2.5999999999999996</v>
      </c>
      <c r="O35" s="17"/>
    </row>
    <row r="36" spans="2:15" ht="4.3499999999999996" customHeight="1">
      <c r="B36" s="10"/>
      <c r="E36" s="11"/>
      <c r="F36" s="11"/>
      <c r="G36" s="26"/>
      <c r="H36" s="27"/>
      <c r="I36" s="27"/>
      <c r="J36" s="27"/>
      <c r="K36" s="12"/>
      <c r="L36" s="19"/>
      <c r="M36" s="19"/>
      <c r="N36" s="28"/>
    </row>
    <row r="37" spans="2:15" ht="18" customHeight="1" thickBot="1">
      <c r="B37" s="281" t="s">
        <v>56</v>
      </c>
      <c r="C37" s="282"/>
      <c r="D37" s="282"/>
      <c r="E37" s="63"/>
      <c r="F37" s="63"/>
      <c r="G37" s="73"/>
      <c r="H37" s="74"/>
      <c r="I37" s="74"/>
      <c r="J37" s="74"/>
      <c r="K37" s="64"/>
      <c r="L37" s="70"/>
      <c r="M37" s="70"/>
      <c r="N37" s="72"/>
    </row>
    <row r="38" spans="2:15">
      <c r="B38" s="10"/>
      <c r="C38" s="9" t="s">
        <v>57</v>
      </c>
      <c r="E38" s="11"/>
      <c r="F38" s="12" t="s">
        <v>58</v>
      </c>
      <c r="G38" s="18">
        <v>41.970916887135239</v>
      </c>
      <c r="H38" s="19">
        <v>43.275157014407441</v>
      </c>
      <c r="I38" s="19">
        <v>43.148543811474141</v>
      </c>
      <c r="J38" s="19">
        <v>41.98600272290615</v>
      </c>
      <c r="K38" s="20">
        <v>41.474045498456292</v>
      </c>
      <c r="L38" s="19">
        <v>0.47657773561659411</v>
      </c>
      <c r="M38" s="19">
        <v>-0.27295112424024381</v>
      </c>
      <c r="N38" s="28">
        <v>-0.2617004879952276</v>
      </c>
      <c r="O38" s="17"/>
    </row>
    <row r="39" spans="2:15">
      <c r="B39" s="10"/>
      <c r="C39" s="9" t="s">
        <v>59</v>
      </c>
      <c r="E39" s="11"/>
      <c r="F39" s="12" t="s">
        <v>58</v>
      </c>
      <c r="G39" s="18">
        <v>47.467579445488198</v>
      </c>
      <c r="H39" s="19">
        <v>47.467579445488198</v>
      </c>
      <c r="I39" s="19">
        <v>48.047919040195616</v>
      </c>
      <c r="J39" s="19">
        <v>47.683908485742691</v>
      </c>
      <c r="K39" s="20">
        <v>46.572142818618836</v>
      </c>
      <c r="L39" s="19">
        <v>0.36802101886017624</v>
      </c>
      <c r="M39" s="19">
        <v>-7.3114738206498942E-2</v>
      </c>
      <c r="N39" s="28">
        <v>9.8473548653402077E-2</v>
      </c>
      <c r="O39" s="17"/>
    </row>
    <row r="40" spans="2:15" ht="14.25">
      <c r="B40" s="10"/>
      <c r="C40" s="9" t="s">
        <v>60</v>
      </c>
      <c r="E40" s="11"/>
      <c r="F40" s="12" t="s">
        <v>58</v>
      </c>
      <c r="G40" s="18">
        <v>-5.4966625583529591</v>
      </c>
      <c r="H40" s="19">
        <v>-4.7727620257881824</v>
      </c>
      <c r="I40" s="19">
        <v>-4.5353646742685463</v>
      </c>
      <c r="J40" s="19">
        <v>-4.5861400957126843</v>
      </c>
      <c r="K40" s="20">
        <v>-4.2518419900652829</v>
      </c>
      <c r="L40" s="19">
        <v>0.10855671675640632</v>
      </c>
      <c r="M40" s="19">
        <v>-0.19983638603373688</v>
      </c>
      <c r="N40" s="28">
        <v>-0.3601740366486279</v>
      </c>
      <c r="O40" s="17"/>
    </row>
    <row r="41" spans="2:15">
      <c r="B41" s="10"/>
      <c r="C41" s="9" t="s">
        <v>61</v>
      </c>
      <c r="E41" s="11"/>
      <c r="F41" s="36" t="s">
        <v>62</v>
      </c>
      <c r="G41" s="18">
        <v>0.11875204495341851</v>
      </c>
      <c r="H41" s="19">
        <v>-0.14267545425572159</v>
      </c>
      <c r="I41" s="19">
        <v>-0.46176718014577034</v>
      </c>
      <c r="J41" s="19">
        <v>-0.40618205398000562</v>
      </c>
      <c r="K41" s="20">
        <v>-0.26395557218070831</v>
      </c>
      <c r="L41" s="19">
        <v>-2.9908227702046375E-2</v>
      </c>
      <c r="M41" s="19">
        <v>3.023687347206927E-3</v>
      </c>
      <c r="N41" s="28">
        <v>6.0048665614623964E-2</v>
      </c>
      <c r="O41" s="17"/>
    </row>
    <row r="42" spans="2:15">
      <c r="B42" s="10"/>
      <c r="C42" s="9" t="s">
        <v>63</v>
      </c>
      <c r="E42" s="11"/>
      <c r="F42" s="36" t="s">
        <v>62</v>
      </c>
      <c r="G42" s="18">
        <v>-5.6699429439122042</v>
      </c>
      <c r="H42" s="19">
        <v>-4.6803016555457875</v>
      </c>
      <c r="I42" s="19">
        <v>-4.0877339064352096</v>
      </c>
      <c r="J42" s="19">
        <v>-4.1867045231384283</v>
      </c>
      <c r="K42" s="20">
        <v>-3.9878864178845745</v>
      </c>
      <c r="L42" s="19">
        <v>0.13820270219427755</v>
      </c>
      <c r="M42" s="19">
        <v>-0.20295352766026786</v>
      </c>
      <c r="N42" s="28">
        <v>-0.42028923923176187</v>
      </c>
      <c r="O42" s="17"/>
    </row>
    <row r="43" spans="2:15">
      <c r="B43" s="10"/>
      <c r="C43" s="9" t="s">
        <v>64</v>
      </c>
      <c r="E43" s="11"/>
      <c r="F43" s="36" t="s">
        <v>62</v>
      </c>
      <c r="G43" s="18">
        <v>-4.1905561622108483</v>
      </c>
      <c r="H43" s="19">
        <v>-3.1071088045514088</v>
      </c>
      <c r="I43" s="19">
        <v>-2.5361212984750039</v>
      </c>
      <c r="J43" s="19">
        <v>-2.5893739175202439</v>
      </c>
      <c r="K43" s="20">
        <v>-2.3120142376616148</v>
      </c>
      <c r="L43" s="19">
        <v>0.20082736010666258</v>
      </c>
      <c r="M43" s="19">
        <v>-0.10655580441573331</v>
      </c>
      <c r="N43" s="28">
        <v>-0.2966704988541351</v>
      </c>
      <c r="O43" s="17"/>
    </row>
    <row r="44" spans="2:15" ht="14.25">
      <c r="B44" s="10"/>
      <c r="C44" s="9" t="s">
        <v>65</v>
      </c>
      <c r="E44" s="11"/>
      <c r="F44" s="36" t="s">
        <v>66</v>
      </c>
      <c r="G44" s="18">
        <v>0.16465212611335556</v>
      </c>
      <c r="H44" s="19">
        <v>1.0834473576594394</v>
      </c>
      <c r="I44" s="19">
        <v>0.57098750607640492</v>
      </c>
      <c r="J44" s="19">
        <v>-5.3252619045240035E-2</v>
      </c>
      <c r="K44" s="20">
        <v>0.27735967985862908</v>
      </c>
      <c r="L44" s="19">
        <v>0.38479980285141435</v>
      </c>
      <c r="M44" s="19">
        <v>-0.30738316452239589</v>
      </c>
      <c r="N44" s="28">
        <v>-0.19011469443840179</v>
      </c>
      <c r="O44" s="17"/>
    </row>
    <row r="45" spans="2:15">
      <c r="B45" s="10"/>
      <c r="C45" s="9" t="s">
        <v>67</v>
      </c>
      <c r="E45" s="11"/>
      <c r="F45" s="12" t="s">
        <v>58</v>
      </c>
      <c r="G45" s="18">
        <v>59.700576433680631</v>
      </c>
      <c r="H45" s="19">
        <v>61.787925805375167</v>
      </c>
      <c r="I45" s="19">
        <v>63.743238563161817</v>
      </c>
      <c r="J45" s="19">
        <v>64.837431532132769</v>
      </c>
      <c r="K45" s="20">
        <v>65.765740586543913</v>
      </c>
      <c r="L45" s="19">
        <v>0.68283947341974027</v>
      </c>
      <c r="M45" s="19">
        <v>1.3775222420828044</v>
      </c>
      <c r="N45" s="28">
        <v>2.1805729264303793</v>
      </c>
      <c r="O45" s="17"/>
    </row>
    <row r="46" spans="2:15" ht="4.3499999999999996" customHeight="1">
      <c r="B46" s="10"/>
      <c r="E46" s="11"/>
      <c r="F46" s="11"/>
      <c r="G46" s="26"/>
      <c r="H46" s="27"/>
      <c r="I46" s="27"/>
      <c r="J46" s="27"/>
      <c r="K46" s="12"/>
      <c r="L46" s="19"/>
      <c r="M46" s="19"/>
      <c r="N46" s="28"/>
      <c r="O46" s="17"/>
    </row>
    <row r="47" spans="2:15" ht="13.5" thickBot="1">
      <c r="B47" s="281" t="s">
        <v>68</v>
      </c>
      <c r="C47" s="282"/>
      <c r="D47" s="282"/>
      <c r="E47" s="63"/>
      <c r="F47" s="63"/>
      <c r="G47" s="73"/>
      <c r="H47" s="74"/>
      <c r="I47" s="74"/>
      <c r="J47" s="74"/>
      <c r="K47" s="64"/>
      <c r="L47" s="70"/>
      <c r="M47" s="70"/>
      <c r="N47" s="72"/>
      <c r="O47" s="17"/>
    </row>
    <row r="48" spans="2:15">
      <c r="B48" s="10"/>
      <c r="C48" s="9" t="s">
        <v>69</v>
      </c>
      <c r="E48" s="11"/>
      <c r="F48" s="12" t="s">
        <v>58</v>
      </c>
      <c r="G48" s="18">
        <v>-0.80552566472351217</v>
      </c>
      <c r="H48" s="19">
        <v>-1.076964609359166</v>
      </c>
      <c r="I48" s="19">
        <v>-1.0336596402531106</v>
      </c>
      <c r="J48" s="19">
        <v>0.10925237847771518</v>
      </c>
      <c r="K48" s="20">
        <v>0.96347223010494298</v>
      </c>
      <c r="L48" s="14">
        <v>0.5</v>
      </c>
      <c r="M48" s="14">
        <v>0.39999999999999991</v>
      </c>
      <c r="N48" s="16">
        <v>0.2</v>
      </c>
      <c r="O48" s="17"/>
    </row>
    <row r="49" spans="2:15">
      <c r="B49" s="10"/>
      <c r="C49" s="9" t="s">
        <v>70</v>
      </c>
      <c r="E49" s="11"/>
      <c r="F49" s="12" t="s">
        <v>58</v>
      </c>
      <c r="G49" s="18">
        <v>-4.6242669985129341</v>
      </c>
      <c r="H49" s="19">
        <v>-3.975376285597513</v>
      </c>
      <c r="I49" s="19">
        <v>-4.1800350224340566</v>
      </c>
      <c r="J49" s="19">
        <v>-3.0727675330208553</v>
      </c>
      <c r="K49" s="20">
        <v>-2.0320522832839014</v>
      </c>
      <c r="L49" s="14">
        <v>0.5</v>
      </c>
      <c r="M49" s="14">
        <v>0.39999999999999947</v>
      </c>
      <c r="N49" s="16">
        <v>0.19999999999999973</v>
      </c>
      <c r="O49" s="17"/>
    </row>
    <row r="50" spans="2:15" ht="3.75" customHeight="1">
      <c r="B50" s="10"/>
      <c r="E50" s="11"/>
      <c r="F50" s="11"/>
      <c r="G50" s="26"/>
      <c r="H50" s="27"/>
      <c r="I50" s="27"/>
      <c r="J50" s="27"/>
      <c r="K50" s="12"/>
      <c r="L50" s="19"/>
      <c r="M50" s="19"/>
      <c r="N50" s="28"/>
      <c r="O50" s="17"/>
    </row>
    <row r="51" spans="2:15" ht="13.5" hidden="1" outlineLevel="1" thickBot="1">
      <c r="B51" s="37" t="s">
        <v>4</v>
      </c>
      <c r="C51" s="38"/>
      <c r="D51" s="38"/>
      <c r="E51" s="39"/>
      <c r="F51" s="39"/>
      <c r="G51" s="40"/>
      <c r="H51" s="41"/>
      <c r="I51" s="41"/>
      <c r="J51" s="41"/>
      <c r="K51" s="42"/>
      <c r="L51" s="43"/>
      <c r="M51" s="43"/>
      <c r="N51" s="44"/>
      <c r="O51" s="17"/>
    </row>
    <row r="52" spans="2:15" hidden="1" outlineLevel="1">
      <c r="B52" s="10"/>
      <c r="C52" s="9" t="s">
        <v>6</v>
      </c>
      <c r="E52" s="11"/>
      <c r="F52" s="12" t="s">
        <v>10</v>
      </c>
      <c r="G52" s="26"/>
      <c r="H52" s="27"/>
      <c r="I52" s="27"/>
      <c r="J52" s="27"/>
      <c r="K52" s="12"/>
      <c r="L52" s="19"/>
      <c r="M52" s="19"/>
      <c r="N52" s="28"/>
      <c r="O52" s="17"/>
    </row>
    <row r="53" spans="2:15" hidden="1" outlineLevel="1">
      <c r="B53" s="10"/>
      <c r="C53" s="9" t="s">
        <v>5</v>
      </c>
      <c r="E53" s="11"/>
      <c r="F53" s="12" t="s">
        <v>10</v>
      </c>
      <c r="G53" s="26"/>
      <c r="H53" s="27"/>
      <c r="I53" s="27"/>
      <c r="J53" s="27"/>
      <c r="K53" s="12"/>
      <c r="L53" s="19"/>
      <c r="M53" s="19"/>
      <c r="N53" s="28"/>
      <c r="O53" s="17"/>
    </row>
    <row r="54" spans="2:15" ht="3.75" hidden="1" customHeight="1" collapsed="1" thickBot="1">
      <c r="B54" s="10"/>
      <c r="E54" s="11"/>
      <c r="F54" s="11"/>
      <c r="G54" s="26"/>
      <c r="H54" s="27"/>
      <c r="I54" s="27"/>
      <c r="J54" s="27"/>
      <c r="K54" s="12"/>
      <c r="L54" s="19"/>
      <c r="M54" s="19"/>
      <c r="N54" s="28"/>
      <c r="O54" s="17"/>
    </row>
    <row r="55" spans="2:15" ht="13.5" thickBot="1">
      <c r="B55" s="281" t="s">
        <v>71</v>
      </c>
      <c r="C55" s="282"/>
      <c r="D55" s="282"/>
      <c r="E55" s="283"/>
      <c r="F55" s="63"/>
      <c r="G55" s="73"/>
      <c r="H55" s="74"/>
      <c r="I55" s="74"/>
      <c r="J55" s="74"/>
      <c r="K55" s="64"/>
      <c r="L55" s="70"/>
      <c r="M55" s="70"/>
      <c r="N55" s="72"/>
      <c r="O55" s="19"/>
    </row>
    <row r="56" spans="2:15">
      <c r="B56" s="10"/>
      <c r="C56" s="9" t="s">
        <v>72</v>
      </c>
      <c r="E56" s="11"/>
      <c r="F56" s="12" t="s">
        <v>21</v>
      </c>
      <c r="G56" s="18">
        <v>0.93542398320332154</v>
      </c>
      <c r="H56" s="19">
        <v>3.3741386324801255</v>
      </c>
      <c r="I56" s="19">
        <v>2.5682020376553965</v>
      </c>
      <c r="J56" s="19">
        <v>3.2666192788711896</v>
      </c>
      <c r="K56" s="20">
        <v>3.2414166235727748</v>
      </c>
      <c r="L56" s="45">
        <v>0.79999999999999982</v>
      </c>
      <c r="M56" s="45">
        <v>0.5</v>
      </c>
      <c r="N56" s="46">
        <v>0.19999999999999973</v>
      </c>
      <c r="O56" s="17"/>
    </row>
    <row r="57" spans="2:15" ht="18" customHeight="1">
      <c r="B57" s="10"/>
      <c r="C57" s="9" t="s">
        <v>73</v>
      </c>
      <c r="E57" s="11"/>
      <c r="F57" s="12" t="s">
        <v>74</v>
      </c>
      <c r="G57" s="47">
        <v>1.082246929112554</v>
      </c>
      <c r="H57" s="48">
        <v>1.1282923739119304</v>
      </c>
      <c r="I57" s="48">
        <v>1.1573899999999997</v>
      </c>
      <c r="J57" s="48">
        <v>1.1573899999999997</v>
      </c>
      <c r="K57" s="49">
        <v>1.1573899999999997</v>
      </c>
      <c r="L57" s="19">
        <v>-0.3</v>
      </c>
      <c r="M57" s="19">
        <v>-1.2</v>
      </c>
      <c r="N57" s="28">
        <v>-1.2</v>
      </c>
      <c r="O57" s="17"/>
    </row>
    <row r="58" spans="2:15" ht="18" customHeight="1">
      <c r="B58" s="10"/>
      <c r="C58" s="9" t="s">
        <v>75</v>
      </c>
      <c r="E58" s="11"/>
      <c r="F58" s="12" t="s">
        <v>74</v>
      </c>
      <c r="G58" s="18">
        <v>81.245428677300964</v>
      </c>
      <c r="H58" s="19">
        <v>69.216991225387247</v>
      </c>
      <c r="I58" s="19">
        <v>62.47208333333333</v>
      </c>
      <c r="J58" s="19">
        <v>62.627250000000004</v>
      </c>
      <c r="K58" s="20">
        <v>63.991166666666658</v>
      </c>
      <c r="L58" s="19">
        <v>-1.1000000000000001</v>
      </c>
      <c r="M58" s="19">
        <v>-5.4</v>
      </c>
      <c r="N58" s="28">
        <v>-5</v>
      </c>
      <c r="O58" s="17"/>
    </row>
    <row r="59" spans="2:15" ht="14.25">
      <c r="B59" s="10"/>
      <c r="C59" s="9" t="s">
        <v>76</v>
      </c>
      <c r="E59" s="11"/>
      <c r="F59" s="12" t="s">
        <v>21</v>
      </c>
      <c r="G59" s="18">
        <v>-2.8507813918515552</v>
      </c>
      <c r="H59" s="19">
        <v>-14.805063678954184</v>
      </c>
      <c r="I59" s="19">
        <v>-9.7445840575341833</v>
      </c>
      <c r="J59" s="19">
        <v>0.24837760866520853</v>
      </c>
      <c r="K59" s="20">
        <v>2.1778325994940673</v>
      </c>
      <c r="L59" s="19">
        <v>-1</v>
      </c>
      <c r="M59" s="19">
        <v>-4.0999999999999996</v>
      </c>
      <c r="N59" s="28">
        <v>0.5</v>
      </c>
      <c r="O59" s="17"/>
    </row>
    <row r="60" spans="2:15" ht="14.25">
      <c r="B60" s="10"/>
      <c r="C60" s="9" t="s">
        <v>77</v>
      </c>
      <c r="E60" s="11"/>
      <c r="F60" s="12" t="s">
        <v>21</v>
      </c>
      <c r="G60" s="18">
        <v>-2.9351817083119869</v>
      </c>
      <c r="H60" s="19">
        <v>-18.281856421916828</v>
      </c>
      <c r="I60" s="19">
        <v>-12.013670835126049</v>
      </c>
      <c r="J60" s="19">
        <v>0.24837760866522274</v>
      </c>
      <c r="K60" s="20">
        <v>2.1778325994940673</v>
      </c>
      <c r="L60" s="50">
        <v>-0.7</v>
      </c>
      <c r="M60" s="50">
        <v>-3.2</v>
      </c>
      <c r="N60" s="28">
        <v>0.5</v>
      </c>
      <c r="O60" s="17"/>
    </row>
    <row r="61" spans="2:15">
      <c r="B61" s="10"/>
      <c r="C61" s="9" t="s">
        <v>78</v>
      </c>
      <c r="E61" s="11"/>
      <c r="F61" s="12" t="s">
        <v>21</v>
      </c>
      <c r="G61" s="18">
        <v>9.1806843108432012</v>
      </c>
      <c r="H61" s="19">
        <v>5.7382607596590862</v>
      </c>
      <c r="I61" s="19">
        <v>0.10053119031769864</v>
      </c>
      <c r="J61" s="19">
        <v>0.4898488689695002</v>
      </c>
      <c r="K61" s="20">
        <v>-0.25722922206022902</v>
      </c>
      <c r="L61" s="19">
        <v>0.90000000000000036</v>
      </c>
      <c r="M61" s="19">
        <v>1.1000000000000001</v>
      </c>
      <c r="N61" s="28">
        <v>-0.4</v>
      </c>
      <c r="O61" s="17"/>
    </row>
    <row r="62" spans="2:15" ht="14.25">
      <c r="B62" s="10"/>
      <c r="C62" s="9" t="s">
        <v>79</v>
      </c>
      <c r="E62" s="11"/>
      <c r="F62" s="12" t="s">
        <v>21</v>
      </c>
      <c r="G62" s="18">
        <v>-24.906357030232385</v>
      </c>
      <c r="H62" s="19">
        <v>7.9588254920461621</v>
      </c>
      <c r="I62" s="19">
        <v>-10.549678838439934</v>
      </c>
      <c r="J62" s="19">
        <v>-1.8064761302882371</v>
      </c>
      <c r="K62" s="20">
        <v>-3.0588481512254018</v>
      </c>
      <c r="L62" s="19">
        <v>-0.8</v>
      </c>
      <c r="M62" s="19">
        <v>-2.5</v>
      </c>
      <c r="N62" s="28">
        <v>4.1000000000000005</v>
      </c>
      <c r="O62" s="17"/>
    </row>
    <row r="63" spans="2:15" ht="14.25">
      <c r="B63" s="10"/>
      <c r="C63" s="9" t="s">
        <v>80</v>
      </c>
      <c r="E63" s="11"/>
      <c r="F63" s="12" t="s">
        <v>21</v>
      </c>
      <c r="G63" s="18">
        <v>-15.297278791809376</v>
      </c>
      <c r="H63" s="19">
        <v>6.127634233105117</v>
      </c>
      <c r="I63" s="19">
        <v>-18.886610433915706</v>
      </c>
      <c r="J63" s="19">
        <v>-7.0781074956304586</v>
      </c>
      <c r="K63" s="20">
        <v>-9.050647612650442</v>
      </c>
      <c r="L63" s="19">
        <v>-2.3000000000000007</v>
      </c>
      <c r="M63" s="19">
        <v>-6.9999999999999982</v>
      </c>
      <c r="N63" s="28">
        <v>2.5</v>
      </c>
      <c r="O63" s="17"/>
    </row>
    <row r="64" spans="2:15">
      <c r="B64" s="10"/>
      <c r="C64" s="9" t="s">
        <v>81</v>
      </c>
      <c r="E64" s="11"/>
      <c r="F64" s="12" t="s">
        <v>82</v>
      </c>
      <c r="G64" s="18">
        <v>3.5708537706255097</v>
      </c>
      <c r="H64" s="19">
        <v>2.1794774451608974</v>
      </c>
      <c r="I64" s="19">
        <v>1.9925000000000002</v>
      </c>
      <c r="J64" s="19">
        <v>2.0912500000000001</v>
      </c>
      <c r="K64" s="20">
        <v>2.3025000000000002</v>
      </c>
      <c r="L64" s="19">
        <v>0</v>
      </c>
      <c r="M64" s="19">
        <v>0.10000000000000009</v>
      </c>
      <c r="N64" s="28">
        <v>0</v>
      </c>
      <c r="O64" s="17"/>
    </row>
    <row r="65" spans="2:15" ht="13.5" thickBot="1">
      <c r="B65" s="51"/>
      <c r="C65" s="52" t="s">
        <v>83</v>
      </c>
      <c r="D65" s="52"/>
      <c r="E65" s="53"/>
      <c r="F65" s="54" t="s">
        <v>13</v>
      </c>
      <c r="G65" s="55">
        <v>3.4728772837066315</v>
      </c>
      <c r="H65" s="56">
        <v>3.4247559657914546</v>
      </c>
      <c r="I65" s="56">
        <v>3.474733333333333</v>
      </c>
      <c r="J65" s="56">
        <v>3.6153583333333335</v>
      </c>
      <c r="K65" s="57">
        <v>3.7490916666666667</v>
      </c>
      <c r="L65" s="56">
        <v>-0.10000000000000009</v>
      </c>
      <c r="M65" s="56">
        <v>-0.10000000000000009</v>
      </c>
      <c r="N65" s="58">
        <v>-0.10000000000000009</v>
      </c>
      <c r="O65" s="17"/>
    </row>
    <row r="66" spans="2:15" ht="15.75" customHeight="1">
      <c r="B66" s="60" t="s">
        <v>84</v>
      </c>
      <c r="C66" s="60"/>
      <c r="D66" s="60"/>
      <c r="E66" s="60"/>
      <c r="F66" s="60"/>
      <c r="G66" s="60"/>
      <c r="H66" s="60"/>
    </row>
    <row r="67" spans="2:15" ht="12" customHeight="1">
      <c r="B67" s="60" t="s">
        <v>85</v>
      </c>
      <c r="C67" s="60"/>
      <c r="D67" s="60"/>
      <c r="E67" s="60"/>
      <c r="F67" s="60"/>
      <c r="G67" s="60"/>
      <c r="H67" s="60"/>
    </row>
    <row r="68" spans="2:15" ht="12" customHeight="1">
      <c r="B68" s="60" t="s">
        <v>86</v>
      </c>
      <c r="C68" s="60"/>
      <c r="D68" s="60"/>
      <c r="E68" s="60"/>
      <c r="F68" s="60"/>
      <c r="G68" s="60"/>
      <c r="H68" s="60"/>
    </row>
    <row r="69" spans="2:15" ht="12" customHeight="1">
      <c r="B69" s="60" t="s">
        <v>87</v>
      </c>
      <c r="C69" s="60"/>
      <c r="D69" s="60"/>
      <c r="E69" s="60"/>
      <c r="F69" s="60"/>
      <c r="G69" s="60"/>
      <c r="H69" s="60"/>
    </row>
    <row r="70" spans="2:15" ht="12" customHeight="1">
      <c r="B70" s="60" t="s">
        <v>88</v>
      </c>
      <c r="C70" s="60"/>
      <c r="D70" s="60"/>
      <c r="E70" s="60"/>
      <c r="F70" s="60"/>
      <c r="G70" s="60"/>
      <c r="H70" s="60"/>
    </row>
    <row r="71" spans="2:15" ht="12" customHeight="1">
      <c r="B71" s="60" t="s">
        <v>89</v>
      </c>
      <c r="C71" s="60"/>
      <c r="D71" s="60"/>
      <c r="E71" s="60"/>
      <c r="F71" s="60"/>
      <c r="G71" s="60"/>
      <c r="H71" s="60"/>
    </row>
    <row r="72" spans="2:15" ht="12" customHeight="1">
      <c r="B72" s="60" t="s">
        <v>90</v>
      </c>
      <c r="C72" s="60"/>
      <c r="D72" s="60"/>
      <c r="E72" s="60"/>
      <c r="F72" s="60"/>
      <c r="G72" s="60"/>
      <c r="H72" s="60"/>
    </row>
    <row r="73" spans="2:15" ht="12" customHeight="1">
      <c r="B73" s="60" t="s">
        <v>91</v>
      </c>
      <c r="C73" s="60"/>
      <c r="D73" s="60"/>
      <c r="E73" s="60"/>
      <c r="F73" s="60"/>
      <c r="G73" s="60"/>
      <c r="H73" s="60"/>
    </row>
    <row r="74" spans="2:15" ht="12" customHeight="1">
      <c r="B74" s="60"/>
      <c r="C74" s="60" t="s">
        <v>92</v>
      </c>
      <c r="D74" s="60"/>
      <c r="E74" s="60"/>
      <c r="F74" s="60"/>
      <c r="G74" s="60"/>
      <c r="H74" s="60"/>
    </row>
    <row r="75" spans="2:15" ht="12" customHeight="1">
      <c r="B75" s="60" t="s">
        <v>93</v>
      </c>
      <c r="C75" s="60"/>
      <c r="D75" s="60"/>
      <c r="E75" s="60"/>
      <c r="F75" s="60"/>
      <c r="G75" s="60"/>
      <c r="H75" s="60"/>
    </row>
    <row r="76" spans="2:15" ht="12" customHeight="1">
      <c r="B76" s="60" t="s">
        <v>94</v>
      </c>
      <c r="C76" s="60"/>
      <c r="D76" s="61"/>
      <c r="E76" s="60"/>
      <c r="F76" s="60"/>
      <c r="G76" s="60"/>
      <c r="H76" s="60"/>
    </row>
    <row r="77" spans="2:15" ht="12" customHeight="1">
      <c r="B77" s="60" t="s">
        <v>95</v>
      </c>
      <c r="C77" s="60"/>
      <c r="D77" s="60"/>
      <c r="E77" s="60"/>
      <c r="F77" s="60"/>
      <c r="G77" s="60"/>
      <c r="H77" s="60"/>
    </row>
    <row r="78" spans="2:15" ht="12" customHeight="1">
      <c r="B78" s="60" t="s">
        <v>96</v>
      </c>
      <c r="C78" s="60"/>
      <c r="D78" s="60"/>
      <c r="E78" s="60"/>
      <c r="F78" s="60"/>
      <c r="G78" s="60"/>
      <c r="H78" s="60"/>
    </row>
    <row r="79" spans="2:15" ht="12" customHeight="1">
      <c r="B79" s="60" t="s">
        <v>97</v>
      </c>
      <c r="C79" s="60"/>
      <c r="D79" s="60"/>
      <c r="E79" s="60"/>
      <c r="F79" s="60"/>
      <c r="G79" s="60"/>
      <c r="H79" s="60"/>
    </row>
    <row r="80" spans="2:15" ht="12" customHeight="1">
      <c r="B80" s="60"/>
      <c r="C80" s="60"/>
      <c r="D80" s="60"/>
      <c r="E80" s="60"/>
      <c r="F80" s="60"/>
      <c r="G80" s="60"/>
    </row>
    <row r="81" spans="2:7" ht="12" customHeight="1">
      <c r="B81" s="60"/>
      <c r="C81" s="60"/>
      <c r="D81" s="60"/>
      <c r="E81" s="60"/>
      <c r="F81" s="60"/>
      <c r="G81" s="60"/>
    </row>
    <row r="82" spans="2:7" ht="12" customHeight="1">
      <c r="C82" s="59"/>
      <c r="D82" s="59"/>
    </row>
    <row r="83" spans="2:7" ht="12" customHeight="1"/>
  </sheetData>
  <mergeCells count="5">
    <mergeCell ref="B3:E4"/>
    <mergeCell ref="F3:F4"/>
    <mergeCell ref="B2:N2"/>
    <mergeCell ref="L3:N3"/>
    <mergeCell ref="H3:K3"/>
  </mergeCells>
  <pageMargins left="0.7" right="0.7" top="0.75" bottom="0.75" header="0.3" footer="0.3"/>
  <pageSetup paperSize="9" scale="58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AB69"/>
  <sheetViews>
    <sheetView zoomScale="80" zoomScaleNormal="80" workbookViewId="0">
      <selection activeCell="B16" sqref="B16:F17"/>
    </sheetView>
  </sheetViews>
  <sheetFormatPr defaultColWidth="9.140625" defaultRowHeight="14.25"/>
  <cols>
    <col min="1" max="5" width="3.140625" style="75" customWidth="1"/>
    <col min="6" max="6" width="29.85546875" style="75" customWidth="1"/>
    <col min="7" max="7" width="22" style="75" customWidth="1"/>
    <col min="8" max="8" width="10.5703125" style="75" customWidth="1"/>
    <col min="9" max="12" width="9.140625" style="75" customWidth="1"/>
    <col min="13" max="13" width="9.7109375" style="75" customWidth="1"/>
    <col min="14" max="20" width="9.140625" style="75" customWidth="1"/>
    <col min="21" max="23" width="9.140625" style="75"/>
    <col min="24" max="28" width="9.140625" style="75" customWidth="1"/>
    <col min="29" max="16384" width="9.140625" style="75"/>
  </cols>
  <sheetData>
    <row r="1" spans="1:28" ht="22.5" customHeight="1" thickBot="1">
      <c r="A1" s="81"/>
      <c r="B1" s="231" t="s">
        <v>131</v>
      </c>
      <c r="C1" s="232"/>
      <c r="D1" s="232"/>
      <c r="E1" s="232"/>
      <c r="F1" s="232"/>
      <c r="G1" s="81"/>
    </row>
    <row r="2" spans="1:28" ht="30" customHeight="1">
      <c r="B2" s="229" t="str">
        <f>" "&amp;Summary!$H$3&amp;" - GDP components [level]"</f>
        <v xml:space="preserve"> Winter 2025 medium-term forecast (MTF-2025Q4) - GDP components [level]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5"/>
    </row>
    <row r="3" spans="1:28">
      <c r="B3" s="314" t="str">
        <f>Summary!B3</f>
        <v>Indicator</v>
      </c>
      <c r="C3" s="315"/>
      <c r="D3" s="315"/>
      <c r="E3" s="315"/>
      <c r="F3" s="316"/>
      <c r="G3" s="317" t="str">
        <f>Summary!F3</f>
        <v>Unit</v>
      </c>
      <c r="H3" s="82" t="s">
        <v>14</v>
      </c>
      <c r="I3" s="320">
        <v>2025</v>
      </c>
      <c r="J3" s="320">
        <v>2026</v>
      </c>
      <c r="K3" s="320">
        <v>2027</v>
      </c>
      <c r="L3" s="321">
        <v>2028</v>
      </c>
      <c r="M3" s="302">
        <v>2025</v>
      </c>
      <c r="N3" s="303"/>
      <c r="O3" s="303"/>
      <c r="P3" s="305"/>
      <c r="Q3" s="302">
        <v>2026</v>
      </c>
      <c r="R3" s="303"/>
      <c r="S3" s="303"/>
      <c r="T3" s="305"/>
      <c r="U3" s="302">
        <v>2027</v>
      </c>
      <c r="V3" s="303"/>
      <c r="W3" s="303"/>
      <c r="X3" s="305"/>
      <c r="Y3" s="303">
        <v>2028</v>
      </c>
      <c r="Z3" s="303"/>
      <c r="AA3" s="303"/>
      <c r="AB3" s="304"/>
    </row>
    <row r="4" spans="1:28">
      <c r="B4" s="309"/>
      <c r="C4" s="310"/>
      <c r="D4" s="310"/>
      <c r="E4" s="310"/>
      <c r="F4" s="311"/>
      <c r="G4" s="313"/>
      <c r="H4" s="83">
        <v>2024</v>
      </c>
      <c r="I4" s="319"/>
      <c r="J4" s="319"/>
      <c r="K4" s="319"/>
      <c r="L4" s="322"/>
      <c r="M4" s="84" t="s">
        <v>0</v>
      </c>
      <c r="N4" s="85" t="s">
        <v>1</v>
      </c>
      <c r="O4" s="85" t="s">
        <v>2</v>
      </c>
      <c r="P4" s="86" t="s">
        <v>3</v>
      </c>
      <c r="Q4" s="84" t="s">
        <v>0</v>
      </c>
      <c r="R4" s="85" t="s">
        <v>1</v>
      </c>
      <c r="S4" s="85" t="s">
        <v>2</v>
      </c>
      <c r="T4" s="86" t="s">
        <v>3</v>
      </c>
      <c r="U4" s="84" t="s">
        <v>0</v>
      </c>
      <c r="V4" s="85" t="s">
        <v>1</v>
      </c>
      <c r="W4" s="85" t="s">
        <v>2</v>
      </c>
      <c r="X4" s="86" t="s">
        <v>3</v>
      </c>
      <c r="Y4" s="85" t="s">
        <v>0</v>
      </c>
      <c r="Z4" s="85" t="s">
        <v>1</v>
      </c>
      <c r="AA4" s="85" t="s">
        <v>2</v>
      </c>
      <c r="AB4" s="87" t="s">
        <v>3</v>
      </c>
    </row>
    <row r="5" spans="1:28" ht="4.3499999999999996" customHeight="1">
      <c r="B5" s="88"/>
      <c r="C5" s="89"/>
      <c r="D5" s="89"/>
      <c r="E5" s="89"/>
      <c r="F5" s="90"/>
      <c r="G5" s="91"/>
      <c r="H5" s="92"/>
      <c r="I5" s="93"/>
      <c r="J5" s="93"/>
      <c r="K5" s="93"/>
      <c r="L5" s="92"/>
      <c r="M5" s="94"/>
      <c r="N5" s="94"/>
      <c r="O5" s="94"/>
      <c r="P5" s="95"/>
      <c r="Q5" s="94"/>
      <c r="R5" s="94"/>
      <c r="S5" s="94"/>
      <c r="T5" s="94"/>
      <c r="U5" s="96"/>
      <c r="V5" s="94"/>
      <c r="W5" s="94"/>
      <c r="X5" s="97"/>
      <c r="Y5" s="94"/>
      <c r="Z5" s="94"/>
      <c r="AA5" s="94"/>
      <c r="AB5" s="98"/>
    </row>
    <row r="6" spans="1:28">
      <c r="B6" s="99"/>
      <c r="C6" s="94" t="s">
        <v>25</v>
      </c>
      <c r="D6" s="94"/>
      <c r="E6" s="94"/>
      <c r="F6" s="97"/>
      <c r="G6" s="36" t="s">
        <v>98</v>
      </c>
      <c r="H6" s="100">
        <v>130207.52</v>
      </c>
      <c r="I6" s="101">
        <v>136413.19405503909</v>
      </c>
      <c r="J6" s="101">
        <v>141478.61252185359</v>
      </c>
      <c r="K6" s="101">
        <v>148225.41408737647</v>
      </c>
      <c r="L6" s="100">
        <v>155505.89102833543</v>
      </c>
      <c r="M6" s="102">
        <v>33332.665000000001</v>
      </c>
      <c r="N6" s="102">
        <v>33909.444000000003</v>
      </c>
      <c r="O6" s="102">
        <v>34399.053999999996</v>
      </c>
      <c r="P6" s="103">
        <v>34772.031055039093</v>
      </c>
      <c r="Q6" s="102">
        <v>34918.266333489148</v>
      </c>
      <c r="R6" s="102">
        <v>35176.092667786448</v>
      </c>
      <c r="S6" s="102">
        <v>35528.212926839304</v>
      </c>
      <c r="T6" s="102">
        <v>35856.040593738704</v>
      </c>
      <c r="U6" s="104">
        <v>36268.413879064421</v>
      </c>
      <c r="V6" s="102">
        <v>36778.344962784875</v>
      </c>
      <c r="W6" s="102">
        <v>37333.351965419191</v>
      </c>
      <c r="X6" s="103">
        <v>37845.30328010799</v>
      </c>
      <c r="Y6" s="102">
        <v>38249.72186266732</v>
      </c>
      <c r="Z6" s="102">
        <v>38683.280638363227</v>
      </c>
      <c r="AA6" s="102">
        <v>39096.414696003245</v>
      </c>
      <c r="AB6" s="105">
        <v>39476.473831301642</v>
      </c>
    </row>
    <row r="7" spans="1:28">
      <c r="B7" s="99"/>
      <c r="C7" s="94"/>
      <c r="D7" s="94"/>
      <c r="E7" s="94" t="s">
        <v>99</v>
      </c>
      <c r="F7" s="97"/>
      <c r="G7" s="36" t="s">
        <v>98</v>
      </c>
      <c r="H7" s="103">
        <v>76805.267000000007</v>
      </c>
      <c r="I7" s="101">
        <v>80883.186451071539</v>
      </c>
      <c r="J7" s="101">
        <v>83500.273192327746</v>
      </c>
      <c r="K7" s="101">
        <v>86800.245619791385</v>
      </c>
      <c r="L7" s="103">
        <v>89905.571454727615</v>
      </c>
      <c r="M7" s="102">
        <v>19828.259999999998</v>
      </c>
      <c r="N7" s="102">
        <v>20198.731</v>
      </c>
      <c r="O7" s="102">
        <v>20340.693391955974</v>
      </c>
      <c r="P7" s="103">
        <v>20515.502059115566</v>
      </c>
      <c r="Q7" s="102">
        <v>20586.004224166209</v>
      </c>
      <c r="R7" s="102">
        <v>20775.676151034317</v>
      </c>
      <c r="S7" s="102">
        <v>20985.886781210509</v>
      </c>
      <c r="T7" s="102">
        <v>21152.706035916719</v>
      </c>
      <c r="U7" s="104">
        <v>21361.326899327443</v>
      </c>
      <c r="V7" s="102">
        <v>21585.201741817717</v>
      </c>
      <c r="W7" s="102">
        <v>21817.931278699012</v>
      </c>
      <c r="X7" s="103">
        <v>22035.785699947217</v>
      </c>
      <c r="Y7" s="102">
        <v>22200.81558824176</v>
      </c>
      <c r="Z7" s="102">
        <v>22385.807504626417</v>
      </c>
      <c r="AA7" s="102">
        <v>22570.022210020416</v>
      </c>
      <c r="AB7" s="105">
        <v>22748.926151839027</v>
      </c>
    </row>
    <row r="8" spans="1:28">
      <c r="B8" s="99"/>
      <c r="C8" s="94"/>
      <c r="D8" s="94"/>
      <c r="E8" s="94" t="s">
        <v>28</v>
      </c>
      <c r="F8" s="97"/>
      <c r="G8" s="36" t="s">
        <v>98</v>
      </c>
      <c r="H8" s="103">
        <v>27493.004000000001</v>
      </c>
      <c r="I8" s="102">
        <v>29395.583042598922</v>
      </c>
      <c r="J8" s="102">
        <v>30187.228999999999</v>
      </c>
      <c r="K8" s="102">
        <v>31383.599999999999</v>
      </c>
      <c r="L8" s="103">
        <v>32721.299999999992</v>
      </c>
      <c r="M8" s="102">
        <v>7194.9049999999997</v>
      </c>
      <c r="N8" s="102">
        <v>7363.7240000000002</v>
      </c>
      <c r="O8" s="102">
        <v>7359.6810425989197</v>
      </c>
      <c r="P8" s="103">
        <v>7477.2730000000001</v>
      </c>
      <c r="Q8" s="102">
        <v>7509.7030000000004</v>
      </c>
      <c r="R8" s="102">
        <v>7514.1040000000003</v>
      </c>
      <c r="S8" s="102">
        <v>7551.9840000000004</v>
      </c>
      <c r="T8" s="102">
        <v>7611.4380000000001</v>
      </c>
      <c r="U8" s="104">
        <v>7675.7309999999998</v>
      </c>
      <c r="V8" s="102">
        <v>7799.8010000000004</v>
      </c>
      <c r="W8" s="102">
        <v>7908.2160000000003</v>
      </c>
      <c r="X8" s="103">
        <v>7999.8519999999999</v>
      </c>
      <c r="Y8" s="102">
        <v>8077.2150000000001</v>
      </c>
      <c r="Z8" s="102">
        <v>8145.6459999999997</v>
      </c>
      <c r="AA8" s="102">
        <v>8218.1470000000008</v>
      </c>
      <c r="AB8" s="105">
        <v>8280.2919999999904</v>
      </c>
    </row>
    <row r="9" spans="1:28">
      <c r="B9" s="99"/>
      <c r="C9" s="94"/>
      <c r="D9" s="94"/>
      <c r="E9" s="94" t="s">
        <v>29</v>
      </c>
      <c r="F9" s="97"/>
      <c r="G9" s="36" t="s">
        <v>98</v>
      </c>
      <c r="H9" s="103">
        <v>26586.287</v>
      </c>
      <c r="I9" s="102">
        <v>28034.768327106452</v>
      </c>
      <c r="J9" s="102">
        <v>29157.373953361734</v>
      </c>
      <c r="K9" s="102">
        <v>29737.195087940418</v>
      </c>
      <c r="L9" s="103">
        <v>31167.966166942497</v>
      </c>
      <c r="M9" s="102">
        <v>6623.2730000000001</v>
      </c>
      <c r="N9" s="102">
        <v>7167.0780000000004</v>
      </c>
      <c r="O9" s="102">
        <v>7036.896307684292</v>
      </c>
      <c r="P9" s="103">
        <v>7207.5210194221572</v>
      </c>
      <c r="Q9" s="102">
        <v>7345.5294540290852</v>
      </c>
      <c r="R9" s="102">
        <v>7287.735878753012</v>
      </c>
      <c r="S9" s="102">
        <v>7254.8559296284657</v>
      </c>
      <c r="T9" s="102">
        <v>7269.2526909511726</v>
      </c>
      <c r="U9" s="104">
        <v>7299.3409888282858</v>
      </c>
      <c r="V9" s="102">
        <v>7355.1528568227795</v>
      </c>
      <c r="W9" s="102">
        <v>7473.2274809449236</v>
      </c>
      <c r="X9" s="103">
        <v>7609.4737613444322</v>
      </c>
      <c r="Y9" s="102">
        <v>7645.6474870820011</v>
      </c>
      <c r="Z9" s="102">
        <v>7742.2293261288441</v>
      </c>
      <c r="AA9" s="102">
        <v>7845.5005004337227</v>
      </c>
      <c r="AB9" s="105">
        <v>7934.5888532979279</v>
      </c>
    </row>
    <row r="10" spans="1:28">
      <c r="B10" s="99"/>
      <c r="C10" s="94"/>
      <c r="D10" s="94"/>
      <c r="E10" s="94" t="s">
        <v>100</v>
      </c>
      <c r="F10" s="97"/>
      <c r="G10" s="36" t="s">
        <v>98</v>
      </c>
      <c r="H10" s="103">
        <v>130884.558</v>
      </c>
      <c r="I10" s="102">
        <v>138313.53782077692</v>
      </c>
      <c r="J10" s="102">
        <v>142844.87614568949</v>
      </c>
      <c r="K10" s="102">
        <v>147921.04070773182</v>
      </c>
      <c r="L10" s="103">
        <v>153794.8376216701</v>
      </c>
      <c r="M10" s="102">
        <v>33646.438000000002</v>
      </c>
      <c r="N10" s="102">
        <v>34729.533000000003</v>
      </c>
      <c r="O10" s="102">
        <v>34737.270742239183</v>
      </c>
      <c r="P10" s="103">
        <v>35200.296078537722</v>
      </c>
      <c r="Q10" s="102">
        <v>35441.236678195295</v>
      </c>
      <c r="R10" s="102">
        <v>35577.51602978733</v>
      </c>
      <c r="S10" s="102">
        <v>35792.726710838979</v>
      </c>
      <c r="T10" s="102">
        <v>36033.39672686789</v>
      </c>
      <c r="U10" s="104">
        <v>36336.398888155731</v>
      </c>
      <c r="V10" s="102">
        <v>36740.1555986405</v>
      </c>
      <c r="W10" s="102">
        <v>37199.374759643935</v>
      </c>
      <c r="X10" s="103">
        <v>37645.11146129165</v>
      </c>
      <c r="Y10" s="102">
        <v>37923.678075323762</v>
      </c>
      <c r="Z10" s="102">
        <v>38273.682830755257</v>
      </c>
      <c r="AA10" s="102">
        <v>38633.669710454138</v>
      </c>
      <c r="AB10" s="105">
        <v>38963.807005136943</v>
      </c>
    </row>
    <row r="11" spans="1:28">
      <c r="B11" s="99"/>
      <c r="C11" s="94"/>
      <c r="D11" s="94" t="s">
        <v>101</v>
      </c>
      <c r="E11" s="94"/>
      <c r="F11" s="97"/>
      <c r="G11" s="36" t="s">
        <v>98</v>
      </c>
      <c r="H11" s="103">
        <v>111154.351</v>
      </c>
      <c r="I11" s="102">
        <v>116213.25795346266</v>
      </c>
      <c r="J11" s="102">
        <v>119784.29795995448</v>
      </c>
      <c r="K11" s="102">
        <v>127044.75226832325</v>
      </c>
      <c r="L11" s="103">
        <v>134921.75360907408</v>
      </c>
      <c r="M11" s="102">
        <v>29059.254000000001</v>
      </c>
      <c r="N11" s="102">
        <v>29091.293000000001</v>
      </c>
      <c r="O11" s="102">
        <v>28818.759959888601</v>
      </c>
      <c r="P11" s="103">
        <v>29243.950993574043</v>
      </c>
      <c r="Q11" s="102">
        <v>29385.966205354151</v>
      </c>
      <c r="R11" s="102">
        <v>29741.577077834751</v>
      </c>
      <c r="S11" s="102">
        <v>30129.567817174935</v>
      </c>
      <c r="T11" s="102">
        <v>30527.186859590642</v>
      </c>
      <c r="U11" s="104">
        <v>30992.082744034073</v>
      </c>
      <c r="V11" s="102">
        <v>31459.706403105098</v>
      </c>
      <c r="W11" s="102">
        <v>32017.323018106508</v>
      </c>
      <c r="X11" s="103">
        <v>32575.640103077578</v>
      </c>
      <c r="Y11" s="102">
        <v>33105.258968335846</v>
      </c>
      <c r="Z11" s="102">
        <v>33499.747379707078</v>
      </c>
      <c r="AA11" s="102">
        <v>33933.068267564027</v>
      </c>
      <c r="AB11" s="105">
        <v>34383.678993467125</v>
      </c>
    </row>
    <row r="12" spans="1:28">
      <c r="B12" s="99"/>
      <c r="C12" s="94"/>
      <c r="D12" s="94" t="s">
        <v>102</v>
      </c>
      <c r="E12" s="94"/>
      <c r="F12" s="97"/>
      <c r="G12" s="36" t="s">
        <v>98</v>
      </c>
      <c r="H12" s="103">
        <v>111419.84</v>
      </c>
      <c r="I12" s="102">
        <v>116818.99406570711</v>
      </c>
      <c r="J12" s="102">
        <v>120356.78413854921</v>
      </c>
      <c r="K12" s="102">
        <v>125909.11760230549</v>
      </c>
      <c r="L12" s="103">
        <v>132360.0972833549</v>
      </c>
      <c r="M12" s="102">
        <v>29711.401000000002</v>
      </c>
      <c r="N12" s="102">
        <v>29121.544999999998</v>
      </c>
      <c r="O12" s="102">
        <v>28683.216561173998</v>
      </c>
      <c r="P12" s="103">
        <v>29302.831504533126</v>
      </c>
      <c r="Q12" s="102">
        <v>29724.773390246788</v>
      </c>
      <c r="R12" s="102">
        <v>29941.370878442507</v>
      </c>
      <c r="S12" s="102">
        <v>30190.849360865133</v>
      </c>
      <c r="T12" s="102">
        <v>30499.790508994771</v>
      </c>
      <c r="U12" s="104">
        <v>30854.065147925226</v>
      </c>
      <c r="V12" s="102">
        <v>31214.26188153576</v>
      </c>
      <c r="W12" s="102">
        <v>31674.942340357033</v>
      </c>
      <c r="X12" s="103">
        <v>32165.848232487475</v>
      </c>
      <c r="Y12" s="102">
        <v>32568.366566798231</v>
      </c>
      <c r="Z12" s="102">
        <v>32878.09569843128</v>
      </c>
      <c r="AA12" s="102">
        <v>33257.068471128368</v>
      </c>
      <c r="AB12" s="105">
        <v>33656.566546997026</v>
      </c>
    </row>
    <row r="13" spans="1:28" ht="15" thickBot="1">
      <c r="B13" s="106"/>
      <c r="C13" s="107"/>
      <c r="D13" s="107" t="s">
        <v>32</v>
      </c>
      <c r="E13" s="107"/>
      <c r="F13" s="108"/>
      <c r="G13" s="109" t="s">
        <v>98</v>
      </c>
      <c r="H13" s="110">
        <v>-265.48900000000503</v>
      </c>
      <c r="I13" s="111">
        <v>-605.73611224447814</v>
      </c>
      <c r="J13" s="111">
        <v>-572.48617859472142</v>
      </c>
      <c r="K13" s="111">
        <v>1135.6346660177624</v>
      </c>
      <c r="L13" s="110">
        <v>2561.6563257191701</v>
      </c>
      <c r="M13" s="111">
        <v>-652.14700000000084</v>
      </c>
      <c r="N13" s="111">
        <v>-30.251999999996769</v>
      </c>
      <c r="O13" s="111">
        <v>135.54339871460252</v>
      </c>
      <c r="P13" s="110">
        <v>-58.88051095908304</v>
      </c>
      <c r="Q13" s="111">
        <v>-338.80718489263745</v>
      </c>
      <c r="R13" s="111">
        <v>-199.79380060775657</v>
      </c>
      <c r="S13" s="111">
        <v>-61.281543690198305</v>
      </c>
      <c r="T13" s="111">
        <v>27.396350595870899</v>
      </c>
      <c r="U13" s="112">
        <v>138.01759610884619</v>
      </c>
      <c r="V13" s="111">
        <v>245.44452156933767</v>
      </c>
      <c r="W13" s="111">
        <v>342.38067774947558</v>
      </c>
      <c r="X13" s="110">
        <v>409.79187059010292</v>
      </c>
      <c r="Y13" s="111">
        <v>536.89240153761421</v>
      </c>
      <c r="Z13" s="111">
        <v>621.65168127579818</v>
      </c>
      <c r="AA13" s="111">
        <v>675.99979643565894</v>
      </c>
      <c r="AB13" s="113">
        <v>727.1124464700988</v>
      </c>
    </row>
    <row r="14" spans="1:28" ht="15" thickBot="1">
      <c r="G14" s="78"/>
    </row>
    <row r="15" spans="1:28" ht="30" customHeight="1">
      <c r="B15" s="229" t="str">
        <f>" "&amp;Summary!$H$3&amp;" - GDP components [change over previous period]"</f>
        <v xml:space="preserve"> Winter 2025 medium-term forecast (MTF-2025Q4) - GDP components [change over previous period]</v>
      </c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5"/>
    </row>
    <row r="16" spans="1:28">
      <c r="B16" s="314" t="str">
        <f>B3</f>
        <v>Indicator</v>
      </c>
      <c r="C16" s="315"/>
      <c r="D16" s="315"/>
      <c r="E16" s="315"/>
      <c r="F16" s="316"/>
      <c r="G16" s="317" t="str">
        <f>G3</f>
        <v>Unit</v>
      </c>
      <c r="H16" s="82" t="str">
        <f t="shared" ref="H16:L16" si="0">H$3</f>
        <v>Actual data</v>
      </c>
      <c r="I16" s="320">
        <f t="shared" si="0"/>
        <v>2025</v>
      </c>
      <c r="J16" s="320">
        <f t="shared" si="0"/>
        <v>2026</v>
      </c>
      <c r="K16" s="320">
        <f t="shared" si="0"/>
        <v>2027</v>
      </c>
      <c r="L16" s="321">
        <f t="shared" si="0"/>
        <v>2028</v>
      </c>
      <c r="M16" s="302">
        <f t="shared" ref="M16:Y16" si="1">M$3</f>
        <v>2025</v>
      </c>
      <c r="N16" s="303"/>
      <c r="O16" s="303"/>
      <c r="P16" s="305"/>
      <c r="Q16" s="302">
        <f t="shared" si="1"/>
        <v>2026</v>
      </c>
      <c r="R16" s="303"/>
      <c r="S16" s="303"/>
      <c r="T16" s="305"/>
      <c r="U16" s="302">
        <f t="shared" si="1"/>
        <v>2027</v>
      </c>
      <c r="V16" s="303"/>
      <c r="W16" s="303"/>
      <c r="X16" s="305"/>
      <c r="Y16" s="302">
        <f t="shared" si="1"/>
        <v>2028</v>
      </c>
      <c r="Z16" s="303"/>
      <c r="AA16" s="303"/>
      <c r="AB16" s="304"/>
    </row>
    <row r="17" spans="2:28">
      <c r="B17" s="309"/>
      <c r="C17" s="310"/>
      <c r="D17" s="310"/>
      <c r="E17" s="310"/>
      <c r="F17" s="311"/>
      <c r="G17" s="313"/>
      <c r="H17" s="83">
        <f>$H$4</f>
        <v>2024</v>
      </c>
      <c r="I17" s="319"/>
      <c r="J17" s="319"/>
      <c r="K17" s="319"/>
      <c r="L17" s="322"/>
      <c r="M17" s="84" t="s">
        <v>0</v>
      </c>
      <c r="N17" s="85" t="s">
        <v>1</v>
      </c>
      <c r="O17" s="85" t="s">
        <v>2</v>
      </c>
      <c r="P17" s="86" t="s">
        <v>3</v>
      </c>
      <c r="Q17" s="84" t="s">
        <v>0</v>
      </c>
      <c r="R17" s="85" t="s">
        <v>1</v>
      </c>
      <c r="S17" s="85" t="s">
        <v>2</v>
      </c>
      <c r="T17" s="86" t="s">
        <v>3</v>
      </c>
      <c r="U17" s="84" t="s">
        <v>0</v>
      </c>
      <c r="V17" s="85" t="s">
        <v>1</v>
      </c>
      <c r="W17" s="85" t="s">
        <v>2</v>
      </c>
      <c r="X17" s="86" t="s">
        <v>3</v>
      </c>
      <c r="Y17" s="85" t="s">
        <v>0</v>
      </c>
      <c r="Z17" s="85" t="s">
        <v>1</v>
      </c>
      <c r="AA17" s="85" t="s">
        <v>2</v>
      </c>
      <c r="AB17" s="87" t="s">
        <v>3</v>
      </c>
    </row>
    <row r="18" spans="2:28" ht="4.3499999999999996" customHeight="1">
      <c r="B18" s="88"/>
      <c r="C18" s="89"/>
      <c r="D18" s="89"/>
      <c r="E18" s="89"/>
      <c r="F18" s="90"/>
      <c r="G18" s="91"/>
      <c r="H18" s="92"/>
      <c r="I18" s="93"/>
      <c r="J18" s="93"/>
      <c r="K18" s="93"/>
      <c r="L18" s="92"/>
      <c r="M18" s="94"/>
      <c r="N18" s="94"/>
      <c r="O18" s="94"/>
      <c r="P18" s="95"/>
      <c r="Q18" s="94"/>
      <c r="R18" s="94"/>
      <c r="S18" s="94"/>
      <c r="T18" s="94"/>
      <c r="U18" s="96"/>
      <c r="V18" s="94"/>
      <c r="W18" s="94"/>
      <c r="X18" s="97"/>
      <c r="Y18" s="94"/>
      <c r="Z18" s="94"/>
      <c r="AA18" s="94"/>
      <c r="AB18" s="98"/>
    </row>
    <row r="19" spans="2:28">
      <c r="B19" s="99"/>
      <c r="C19" s="94" t="s">
        <v>25</v>
      </c>
      <c r="D19" s="94"/>
      <c r="E19" s="94"/>
      <c r="F19" s="97"/>
      <c r="G19" s="36" t="s">
        <v>103</v>
      </c>
      <c r="H19" s="114">
        <v>1.9386744744426068</v>
      </c>
      <c r="I19" s="115">
        <v>0.82122809516505413</v>
      </c>
      <c r="J19" s="115">
        <v>0.62120895033257284</v>
      </c>
      <c r="K19" s="14">
        <v>2.3091153968285454</v>
      </c>
      <c r="L19" s="15">
        <v>2.5131630077281102</v>
      </c>
      <c r="M19" s="115">
        <v>0.11578361135020998</v>
      </c>
      <c r="N19" s="115">
        <v>0.17132710340031565</v>
      </c>
      <c r="O19" s="115">
        <v>0.27000265372076626</v>
      </c>
      <c r="P19" s="114">
        <v>0.39336764828146897</v>
      </c>
      <c r="Q19" s="115">
        <v>-0.19248267160305943</v>
      </c>
      <c r="R19" s="115">
        <v>0.12948235569731992</v>
      </c>
      <c r="S19" s="115">
        <v>0.34816106328605656</v>
      </c>
      <c r="T19" s="115">
        <v>0.2768819018887001</v>
      </c>
      <c r="U19" s="116">
        <v>0.61422177932880118</v>
      </c>
      <c r="V19" s="115">
        <v>0.77545408770698998</v>
      </c>
      <c r="W19" s="115">
        <v>0.94796868667773992</v>
      </c>
      <c r="X19" s="114">
        <v>0.81052838789324255</v>
      </c>
      <c r="Y19" s="115">
        <v>0.49757399793894308</v>
      </c>
      <c r="Z19" s="115">
        <v>0.49618878868888316</v>
      </c>
      <c r="AA19" s="115">
        <v>0.48367017749508534</v>
      </c>
      <c r="AB19" s="117">
        <v>0.42544650632592607</v>
      </c>
    </row>
    <row r="20" spans="2:28">
      <c r="B20" s="99"/>
      <c r="C20" s="94"/>
      <c r="D20" s="94"/>
      <c r="E20" s="94" t="s">
        <v>99</v>
      </c>
      <c r="F20" s="97"/>
      <c r="G20" s="36" t="s">
        <v>103</v>
      </c>
      <c r="H20" s="114">
        <v>3.3459684458411374</v>
      </c>
      <c r="I20" s="115">
        <v>1.0581796227737499</v>
      </c>
      <c r="J20" s="115">
        <v>1.2046964515690206E-2</v>
      </c>
      <c r="K20" s="14">
        <v>1.4025105896534882</v>
      </c>
      <c r="L20" s="114">
        <v>1.1183971980811123</v>
      </c>
      <c r="M20" s="115">
        <v>-0.13562298668841777</v>
      </c>
      <c r="N20" s="115">
        <v>0.74363431703035587</v>
      </c>
      <c r="O20" s="115">
        <v>-0.62900454359363778</v>
      </c>
      <c r="P20" s="114">
        <v>0.40951717375656926</v>
      </c>
      <c r="Q20" s="115">
        <v>-0.49293154570307252</v>
      </c>
      <c r="R20" s="115">
        <v>0.20356133470909299</v>
      </c>
      <c r="S20" s="115">
        <v>0.29354431176238904</v>
      </c>
      <c r="T20" s="115">
        <v>0.12424886111408284</v>
      </c>
      <c r="U20" s="116">
        <v>0.36090188736872619</v>
      </c>
      <c r="V20" s="115">
        <v>0.48692355909861362</v>
      </c>
      <c r="W20" s="115">
        <v>0.53752188764386233</v>
      </c>
      <c r="X20" s="114">
        <v>0.43467763976107676</v>
      </c>
      <c r="Y20" s="115">
        <v>0.13646114196188819</v>
      </c>
      <c r="Z20" s="115">
        <v>0.19418395945992017</v>
      </c>
      <c r="AA20" s="115">
        <v>0.16353009722837442</v>
      </c>
      <c r="AB20" s="117">
        <v>0.14081774478643183</v>
      </c>
    </row>
    <row r="21" spans="2:28">
      <c r="B21" s="99"/>
      <c r="C21" s="94"/>
      <c r="D21" s="94"/>
      <c r="E21" s="94" t="s">
        <v>28</v>
      </c>
      <c r="F21" s="97"/>
      <c r="G21" s="36" t="s">
        <v>103</v>
      </c>
      <c r="H21" s="114">
        <v>3.969981657999881</v>
      </c>
      <c r="I21" s="115">
        <v>0.99939031855736005</v>
      </c>
      <c r="J21" s="115">
        <v>6.8168691511473867E-2</v>
      </c>
      <c r="K21" s="115">
        <v>1.5937454495017249</v>
      </c>
      <c r="L21" s="114">
        <v>1.5076733859052354</v>
      </c>
      <c r="M21" s="115">
        <v>0.24014126963420779</v>
      </c>
      <c r="N21" s="115">
        <v>0.52356569280280496</v>
      </c>
      <c r="O21" s="115">
        <v>-0.96880707683092737</v>
      </c>
      <c r="P21" s="114">
        <v>0.94745080526659819</v>
      </c>
      <c r="Q21" s="115">
        <v>-0.17521929528336955</v>
      </c>
      <c r="R21" s="115">
        <v>-0.20929493235531993</v>
      </c>
      <c r="S21" s="115">
        <v>4.5900288701616887E-2</v>
      </c>
      <c r="T21" s="115">
        <v>0.1098399126708216</v>
      </c>
      <c r="U21" s="116">
        <v>0.49405764114216311</v>
      </c>
      <c r="V21" s="115">
        <v>0.89364174486658499</v>
      </c>
      <c r="W21" s="115">
        <v>0.57229692330325577</v>
      </c>
      <c r="X21" s="114">
        <v>0.32290621952259357</v>
      </c>
      <c r="Y21" s="115">
        <v>0.28172376011517031</v>
      </c>
      <c r="Z21" s="115">
        <v>0.26456594316634607</v>
      </c>
      <c r="AA21" s="115">
        <v>0.38198971237267187</v>
      </c>
      <c r="AB21" s="117">
        <v>0.31401562169534714</v>
      </c>
    </row>
    <row r="22" spans="2:28">
      <c r="B22" s="99"/>
      <c r="C22" s="94"/>
      <c r="D22" s="94"/>
      <c r="E22" s="94" t="s">
        <v>29</v>
      </c>
      <c r="F22" s="97"/>
      <c r="G22" s="36" t="s">
        <v>103</v>
      </c>
      <c r="H22" s="114">
        <v>1.6487226337433185</v>
      </c>
      <c r="I22" s="115">
        <v>1.8496365869588516</v>
      </c>
      <c r="J22" s="115">
        <v>0.44522023779720143</v>
      </c>
      <c r="K22" s="115">
        <v>-0.67361298335272579</v>
      </c>
      <c r="L22" s="114">
        <v>2.4293026486735414</v>
      </c>
      <c r="M22" s="115">
        <v>2.6744358237952355</v>
      </c>
      <c r="N22" s="115">
        <v>6.802528470691442</v>
      </c>
      <c r="O22" s="115">
        <v>-2.0861279698859931</v>
      </c>
      <c r="P22" s="114">
        <v>1.2916117094057995</v>
      </c>
      <c r="Q22" s="115">
        <v>0.84555013797849199</v>
      </c>
      <c r="R22" s="115">
        <v>-1.5466448321269013</v>
      </c>
      <c r="S22" s="115">
        <v>-1.2362051611782476</v>
      </c>
      <c r="T22" s="115">
        <v>-0.5455089132862696</v>
      </c>
      <c r="U22" s="116">
        <v>-0.19544737948152147</v>
      </c>
      <c r="V22" s="115">
        <v>0.15564144921718537</v>
      </c>
      <c r="W22" s="115">
        <v>1.0454810760697058</v>
      </c>
      <c r="X22" s="114">
        <v>1.2418298705130013</v>
      </c>
      <c r="Y22" s="115">
        <v>-0.11959810404033533</v>
      </c>
      <c r="Z22" s="115">
        <v>0.68767238342357473</v>
      </c>
      <c r="AA22" s="115">
        <v>0.76321047111702001</v>
      </c>
      <c r="AB22" s="117">
        <v>0.57393207812172875</v>
      </c>
    </row>
    <row r="23" spans="2:28">
      <c r="B23" s="99"/>
      <c r="C23" s="94"/>
      <c r="D23" s="94"/>
      <c r="E23" s="94" t="s">
        <v>100</v>
      </c>
      <c r="F23" s="97"/>
      <c r="G23" s="36" t="s">
        <v>103</v>
      </c>
      <c r="H23" s="114">
        <v>3.1026483866567531</v>
      </c>
      <c r="I23" s="115">
        <v>1.2157635062702781</v>
      </c>
      <c r="J23" s="115">
        <v>0.11673700306302237</v>
      </c>
      <c r="K23" s="115">
        <v>0.99228701202169134</v>
      </c>
      <c r="L23" s="114">
        <v>1.476255818529367</v>
      </c>
      <c r="M23" s="115">
        <v>0.515978926907394</v>
      </c>
      <c r="N23" s="115">
        <v>1.9644217825026402</v>
      </c>
      <c r="O23" s="115">
        <v>-1.0162280155839625</v>
      </c>
      <c r="P23" s="114">
        <v>0.70875603307172241</v>
      </c>
      <c r="Q23" s="115">
        <v>-0.13742085296776452</v>
      </c>
      <c r="R23" s="115">
        <v>-0.26450346555593285</v>
      </c>
      <c r="S23" s="115">
        <v>-8.8427624248993197E-2</v>
      </c>
      <c r="T23" s="115">
        <v>-2.2343194334624172E-2</v>
      </c>
      <c r="U23" s="116">
        <v>0.26912616241460796</v>
      </c>
      <c r="V23" s="115">
        <v>0.49905819130047746</v>
      </c>
      <c r="W23" s="115">
        <v>0.65213237159660764</v>
      </c>
      <c r="X23" s="114">
        <v>0.58346546944501654</v>
      </c>
      <c r="Y23" s="115">
        <v>0.11117097573385593</v>
      </c>
      <c r="Z23" s="115">
        <v>0.31380967692004447</v>
      </c>
      <c r="AA23" s="115">
        <v>0.33637862084961512</v>
      </c>
      <c r="AB23" s="117">
        <v>0.26919972424866501</v>
      </c>
    </row>
    <row r="24" spans="2:28">
      <c r="B24" s="99"/>
      <c r="C24" s="94"/>
      <c r="D24" s="94" t="s">
        <v>101</v>
      </c>
      <c r="E24" s="94"/>
      <c r="F24" s="97"/>
      <c r="G24" s="36" t="s">
        <v>103</v>
      </c>
      <c r="H24" s="114">
        <v>-0.46015866310641229</v>
      </c>
      <c r="I24" s="115">
        <v>4.1154716059266008</v>
      </c>
      <c r="J24" s="115">
        <v>1.1405799013275413</v>
      </c>
      <c r="K24" s="115">
        <v>4.1425373789954136</v>
      </c>
      <c r="L24" s="114">
        <v>4.202380952562919</v>
      </c>
      <c r="M24" s="115">
        <v>5.0368678232837425</v>
      </c>
      <c r="N24" s="115">
        <v>-0.37522709464410298</v>
      </c>
      <c r="O24" s="115">
        <v>-2.5864185983693773</v>
      </c>
      <c r="P24" s="114">
        <v>0.55031855295924004</v>
      </c>
      <c r="Q24" s="115">
        <v>0.92077833438483481</v>
      </c>
      <c r="R24" s="115">
        <v>0.82097434190966112</v>
      </c>
      <c r="S24" s="115">
        <v>0.81197791888047277</v>
      </c>
      <c r="T24" s="115">
        <v>0.79049806684506052</v>
      </c>
      <c r="U24" s="116">
        <v>1.0573177116764327</v>
      </c>
      <c r="V24" s="115">
        <v>1.131256595115417</v>
      </c>
      <c r="W24" s="115">
        <v>1.3181806923568899</v>
      </c>
      <c r="X24" s="114">
        <v>1.2240182639425399</v>
      </c>
      <c r="Y24" s="115">
        <v>1.0922570736598232</v>
      </c>
      <c r="Z24" s="115">
        <v>0.79487748857891916</v>
      </c>
      <c r="AA24" s="115">
        <v>0.79500983909225909</v>
      </c>
      <c r="AB24" s="117">
        <v>0.79294047211777752</v>
      </c>
    </row>
    <row r="25" spans="2:28">
      <c r="B25" s="99"/>
      <c r="C25" s="94"/>
      <c r="D25" s="94" t="s">
        <v>102</v>
      </c>
      <c r="E25" s="94"/>
      <c r="F25" s="97"/>
      <c r="G25" s="36" t="s">
        <v>103</v>
      </c>
      <c r="H25" s="114">
        <v>1.8631842545794797</v>
      </c>
      <c r="I25" s="115">
        <v>4.2719276815387275</v>
      </c>
      <c r="J25" s="115">
        <v>0.40503484169629189</v>
      </c>
      <c r="K25" s="115">
        <v>2.7511744932711792</v>
      </c>
      <c r="L25" s="114">
        <v>3.1662721956407438</v>
      </c>
      <c r="M25" s="115">
        <v>6.1822078173896244</v>
      </c>
      <c r="N25" s="115">
        <v>-1.2461331392892845</v>
      </c>
      <c r="O25" s="115">
        <v>-3.2713726219585055</v>
      </c>
      <c r="P25" s="114">
        <v>0.87887744987152416</v>
      </c>
      <c r="Q25" s="115">
        <v>1.1593634765614667</v>
      </c>
      <c r="R25" s="115">
        <v>0.39911665086695791</v>
      </c>
      <c r="S25" s="115">
        <v>0.33938831825177829</v>
      </c>
      <c r="T25" s="115">
        <v>0.4793309906273322</v>
      </c>
      <c r="U25" s="116">
        <v>0.69659447878267144</v>
      </c>
      <c r="V25" s="115">
        <v>0.84692864977454008</v>
      </c>
      <c r="W25" s="115">
        <v>1.0162475799526476</v>
      </c>
      <c r="X25" s="114">
        <v>1.0025429280641873</v>
      </c>
      <c r="Y25" s="115">
        <v>0.70598543872122832</v>
      </c>
      <c r="Z25" s="115">
        <v>0.61780143011222322</v>
      </c>
      <c r="AA25" s="115">
        <v>0.6583567410282285</v>
      </c>
      <c r="AB25" s="117">
        <v>0.65107801848454017</v>
      </c>
    </row>
    <row r="26" spans="2:28" ht="15" thickBot="1">
      <c r="B26" s="106"/>
      <c r="C26" s="107"/>
      <c r="D26" s="107" t="s">
        <v>32</v>
      </c>
      <c r="E26" s="107"/>
      <c r="F26" s="108"/>
      <c r="G26" s="109" t="s">
        <v>103</v>
      </c>
      <c r="H26" s="118">
        <v>-36.829925243794058</v>
      </c>
      <c r="I26" s="119">
        <v>0.16612283169354214</v>
      </c>
      <c r="J26" s="119">
        <v>20.468667164872983</v>
      </c>
      <c r="K26" s="119">
        <v>34.614567931779504</v>
      </c>
      <c r="L26" s="118">
        <v>21.522906205146512</v>
      </c>
      <c r="M26" s="120">
        <v>-23.774647626048321</v>
      </c>
      <c r="N26" s="119">
        <v>30.142718294498678</v>
      </c>
      <c r="O26" s="119">
        <v>15.626504101675451</v>
      </c>
      <c r="P26" s="118">
        <v>-6.7581954723629707</v>
      </c>
      <c r="Q26" s="119">
        <v>-4.8210316816260814</v>
      </c>
      <c r="R26" s="119">
        <v>11.611348152732276</v>
      </c>
      <c r="S26" s="119">
        <v>11.685649638808286</v>
      </c>
      <c r="T26" s="119">
        <v>7.2227014819956423</v>
      </c>
      <c r="U26" s="121">
        <v>8.0449530964415317</v>
      </c>
      <c r="V26" s="119">
        <v>6.2644303523601792</v>
      </c>
      <c r="W26" s="119">
        <v>6.4912931560946276</v>
      </c>
      <c r="X26" s="118">
        <v>4.8235306826722706</v>
      </c>
      <c r="Y26" s="119">
        <v>7.1412719084534189</v>
      </c>
      <c r="Z26" s="119">
        <v>3.4013320849515907</v>
      </c>
      <c r="AA26" s="119">
        <v>2.7523147665067427</v>
      </c>
      <c r="AB26" s="122">
        <v>2.7834519966807818</v>
      </c>
    </row>
    <row r="27" spans="2:28" ht="15" thickBot="1"/>
    <row r="28" spans="2:28" ht="30" customHeight="1">
      <c r="B28" s="229" t="str">
        <f>" "&amp;Summary!$H$3&amp;" - GDP componets [contributions to growth]"</f>
        <v xml:space="preserve"> Winter 2025 medium-term forecast (MTF-2025Q4) - GDP componets [contributions to growth]</v>
      </c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5"/>
    </row>
    <row r="29" spans="2:28">
      <c r="B29" s="314" t="str">
        <f>B3</f>
        <v>Indicator</v>
      </c>
      <c r="C29" s="315"/>
      <c r="D29" s="315"/>
      <c r="E29" s="315"/>
      <c r="F29" s="316"/>
      <c r="G29" s="317" t="str">
        <f>G3</f>
        <v>Unit</v>
      </c>
      <c r="H29" s="82" t="str">
        <f t="shared" ref="H29:L29" si="2">H$3</f>
        <v>Actual data</v>
      </c>
      <c r="I29" s="320">
        <f t="shared" si="2"/>
        <v>2025</v>
      </c>
      <c r="J29" s="320">
        <f t="shared" si="2"/>
        <v>2026</v>
      </c>
      <c r="K29" s="320">
        <f t="shared" si="2"/>
        <v>2027</v>
      </c>
      <c r="L29" s="321">
        <f t="shared" si="2"/>
        <v>2028</v>
      </c>
      <c r="M29" s="302">
        <f t="shared" ref="M29:Y29" si="3">M$3</f>
        <v>2025</v>
      </c>
      <c r="N29" s="303"/>
      <c r="O29" s="303"/>
      <c r="P29" s="305"/>
      <c r="Q29" s="302">
        <f t="shared" ref="Q29" si="4">Q$3</f>
        <v>2026</v>
      </c>
      <c r="R29" s="303"/>
      <c r="S29" s="303"/>
      <c r="T29" s="305"/>
      <c r="U29" s="302">
        <f t="shared" si="3"/>
        <v>2027</v>
      </c>
      <c r="V29" s="303"/>
      <c r="W29" s="303"/>
      <c r="X29" s="305"/>
      <c r="Y29" s="302">
        <f t="shared" si="3"/>
        <v>2028</v>
      </c>
      <c r="Z29" s="303"/>
      <c r="AA29" s="303"/>
      <c r="AB29" s="304"/>
    </row>
    <row r="30" spans="2:28">
      <c r="B30" s="309"/>
      <c r="C30" s="310"/>
      <c r="D30" s="310"/>
      <c r="E30" s="310"/>
      <c r="F30" s="311"/>
      <c r="G30" s="313"/>
      <c r="H30" s="83">
        <f>$H$4</f>
        <v>2024</v>
      </c>
      <c r="I30" s="319"/>
      <c r="J30" s="319"/>
      <c r="K30" s="319"/>
      <c r="L30" s="322"/>
      <c r="M30" s="84" t="s">
        <v>0</v>
      </c>
      <c r="N30" s="85" t="s">
        <v>1</v>
      </c>
      <c r="O30" s="85" t="s">
        <v>2</v>
      </c>
      <c r="P30" s="86" t="s">
        <v>3</v>
      </c>
      <c r="Q30" s="84" t="s">
        <v>0</v>
      </c>
      <c r="R30" s="85" t="s">
        <v>1</v>
      </c>
      <c r="S30" s="85" t="s">
        <v>2</v>
      </c>
      <c r="T30" s="86" t="s">
        <v>3</v>
      </c>
      <c r="U30" s="84" t="s">
        <v>0</v>
      </c>
      <c r="V30" s="85" t="s">
        <v>1</v>
      </c>
      <c r="W30" s="85" t="s">
        <v>2</v>
      </c>
      <c r="X30" s="86" t="s">
        <v>3</v>
      </c>
      <c r="Y30" s="85" t="s">
        <v>0</v>
      </c>
      <c r="Z30" s="85" t="s">
        <v>1</v>
      </c>
      <c r="AA30" s="85" t="s">
        <v>2</v>
      </c>
      <c r="AB30" s="87" t="s">
        <v>3</v>
      </c>
    </row>
    <row r="31" spans="2:28" ht="4.3499999999999996" customHeight="1">
      <c r="B31" s="88"/>
      <c r="C31" s="89"/>
      <c r="D31" s="89"/>
      <c r="E31" s="89"/>
      <c r="F31" s="90"/>
      <c r="G31" s="91"/>
      <c r="H31" s="92"/>
      <c r="I31" s="93"/>
      <c r="J31" s="93"/>
      <c r="K31" s="93"/>
      <c r="L31" s="123"/>
      <c r="M31" s="94"/>
      <c r="N31" s="94"/>
      <c r="O31" s="94"/>
      <c r="P31" s="95"/>
      <c r="Q31" s="94"/>
      <c r="R31" s="94"/>
      <c r="S31" s="94"/>
      <c r="T31" s="94"/>
      <c r="U31" s="96"/>
      <c r="V31" s="94"/>
      <c r="W31" s="94"/>
      <c r="X31" s="97"/>
      <c r="Y31" s="94"/>
      <c r="Z31" s="94"/>
      <c r="AA31" s="94"/>
      <c r="AB31" s="98"/>
    </row>
    <row r="32" spans="2:28">
      <c r="B32" s="99"/>
      <c r="C32" s="94" t="s">
        <v>25</v>
      </c>
      <c r="D32" s="94"/>
      <c r="E32" s="94"/>
      <c r="F32" s="97"/>
      <c r="G32" s="36" t="s">
        <v>103</v>
      </c>
      <c r="H32" s="114">
        <v>1.9386744744426068</v>
      </c>
      <c r="I32" s="115">
        <v>0.82122809516505413</v>
      </c>
      <c r="J32" s="115">
        <v>0.62120895033257284</v>
      </c>
      <c r="K32" s="115">
        <v>2.3091153968285454</v>
      </c>
      <c r="L32" s="114">
        <v>2.5131630077281102</v>
      </c>
      <c r="M32" s="115">
        <v>0.11578361135020998</v>
      </c>
      <c r="N32" s="115">
        <v>0.17132710340031565</v>
      </c>
      <c r="O32" s="115">
        <v>0.27000265372076626</v>
      </c>
      <c r="P32" s="114">
        <v>0.39336764828146897</v>
      </c>
      <c r="Q32" s="115">
        <v>-0.19248267160305943</v>
      </c>
      <c r="R32" s="115">
        <v>0.12948235569731992</v>
      </c>
      <c r="S32" s="115">
        <v>0.34816106328605656</v>
      </c>
      <c r="T32" s="115">
        <v>0.2768819018887001</v>
      </c>
      <c r="U32" s="116">
        <v>0.61422177932880118</v>
      </c>
      <c r="V32" s="115">
        <v>0.77545408770698998</v>
      </c>
      <c r="W32" s="115">
        <v>0.94796868667773992</v>
      </c>
      <c r="X32" s="114">
        <v>0.81052838789324255</v>
      </c>
      <c r="Y32" s="115">
        <v>0.49757399793894308</v>
      </c>
      <c r="Z32" s="115">
        <v>0.49618878868888316</v>
      </c>
      <c r="AA32" s="115">
        <v>0.48367017749508534</v>
      </c>
      <c r="AB32" s="117">
        <v>0.42544650632592607</v>
      </c>
    </row>
    <row r="33" spans="2:28">
      <c r="B33" s="99"/>
      <c r="C33" s="94"/>
      <c r="D33" s="94"/>
      <c r="E33" s="94" t="s">
        <v>99</v>
      </c>
      <c r="F33" s="97"/>
      <c r="G33" s="36" t="s">
        <v>104</v>
      </c>
      <c r="H33" s="114">
        <v>1.8632650171183005</v>
      </c>
      <c r="I33" s="115">
        <v>0.59740209393186172</v>
      </c>
      <c r="J33" s="115">
        <v>6.8171753538493994E-3</v>
      </c>
      <c r="K33" s="115">
        <v>0.78885243114367576</v>
      </c>
      <c r="L33" s="114">
        <v>0.62347646973403759</v>
      </c>
      <c r="M33" s="115">
        <v>-7.6954650609871583E-2</v>
      </c>
      <c r="N33" s="115">
        <v>0.42089041532572763</v>
      </c>
      <c r="O33" s="115">
        <v>-0.35804497394151363</v>
      </c>
      <c r="P33" s="114">
        <v>0.2310173152461048</v>
      </c>
      <c r="Q33" s="115">
        <v>-0.27811786151497137</v>
      </c>
      <c r="R33" s="115">
        <v>0.11450599844167896</v>
      </c>
      <c r="S33" s="115">
        <v>0.16524480060757699</v>
      </c>
      <c r="T33" s="115">
        <v>6.990530130481179E-2</v>
      </c>
      <c r="U33" s="116">
        <v>0.20274273387444688</v>
      </c>
      <c r="V33" s="115">
        <v>0.27284884264596221</v>
      </c>
      <c r="W33" s="115">
        <v>0.3003393717908156</v>
      </c>
      <c r="X33" s="114">
        <v>0.24188782361847355</v>
      </c>
      <c r="Y33" s="115">
        <v>7.5654280786238134E-2</v>
      </c>
      <c r="Z33" s="115">
        <v>0.10726907089777897</v>
      </c>
      <c r="AA33" s="115">
        <v>9.0064114271417875E-2</v>
      </c>
      <c r="AB33" s="117">
        <v>7.730820772535589E-2</v>
      </c>
    </row>
    <row r="34" spans="2:28">
      <c r="B34" s="99"/>
      <c r="C34" s="94"/>
      <c r="D34" s="94"/>
      <c r="E34" s="94" t="s">
        <v>28</v>
      </c>
      <c r="F34" s="97"/>
      <c r="G34" s="36" t="s">
        <v>104</v>
      </c>
      <c r="H34" s="114">
        <v>0.7631499633293376</v>
      </c>
      <c r="I34" s="115">
        <v>0.19594108594664705</v>
      </c>
      <c r="J34" s="115">
        <v>1.3388813728744195E-2</v>
      </c>
      <c r="K34" s="115">
        <v>0.31130243691545051</v>
      </c>
      <c r="L34" s="114">
        <v>0.29243104304170947</v>
      </c>
      <c r="M34" s="115">
        <v>4.7210879325177438E-2</v>
      </c>
      <c r="N34" s="115">
        <v>0.10305892007690036</v>
      </c>
      <c r="O34" s="115">
        <v>-0.19137101763867206</v>
      </c>
      <c r="P34" s="114">
        <v>0.18484023718465395</v>
      </c>
      <c r="Q34" s="115">
        <v>-3.437257836942155E-2</v>
      </c>
      <c r="R34" s="115">
        <v>-4.1064260511864972E-2</v>
      </c>
      <c r="S34" s="115">
        <v>8.9752970445883869E-3</v>
      </c>
      <c r="T34" s="115">
        <v>2.1413293569353519E-2</v>
      </c>
      <c r="U34" s="116">
        <v>9.6156103972863227E-2</v>
      </c>
      <c r="V34" s="115">
        <v>0.17371754986255933</v>
      </c>
      <c r="W34" s="115">
        <v>0.11138089235839894</v>
      </c>
      <c r="X34" s="114">
        <v>6.2610399736290775E-2</v>
      </c>
      <c r="Y34" s="115">
        <v>5.4361039929377616E-2</v>
      </c>
      <c r="Z34" s="115">
        <v>5.0940643920019416E-2</v>
      </c>
      <c r="AA34" s="115">
        <v>7.3380395032124415E-2</v>
      </c>
      <c r="AB34" s="117">
        <v>6.0261500729350721E-2</v>
      </c>
    </row>
    <row r="35" spans="2:28">
      <c r="B35" s="99"/>
      <c r="C35" s="94"/>
      <c r="D35" s="94"/>
      <c r="E35" s="94" t="s">
        <v>29</v>
      </c>
      <c r="F35" s="97"/>
      <c r="G35" s="36" t="s">
        <v>104</v>
      </c>
      <c r="H35" s="114">
        <v>0.34271694913831391</v>
      </c>
      <c r="I35" s="115">
        <v>0.3833869570047177</v>
      </c>
      <c r="J35" s="115">
        <v>9.3225200100048727E-2</v>
      </c>
      <c r="K35" s="115">
        <v>-0.14080193412270042</v>
      </c>
      <c r="L35" s="114">
        <v>0.49298091175993541</v>
      </c>
      <c r="M35" s="115">
        <v>0.52530511922715117</v>
      </c>
      <c r="N35" s="115">
        <v>1.3702808692484505</v>
      </c>
      <c r="O35" s="115">
        <v>-0.44804153788091772</v>
      </c>
      <c r="P35" s="114">
        <v>0.27088347096635684</v>
      </c>
      <c r="Q35" s="115">
        <v>0.17891978005990114</v>
      </c>
      <c r="R35" s="115">
        <v>-0.33067630211694665</v>
      </c>
      <c r="S35" s="115">
        <v>-0.25987923518536032</v>
      </c>
      <c r="T35" s="115">
        <v>-0.11286810384376299</v>
      </c>
      <c r="U35" s="116">
        <v>-4.0107242890820731E-2</v>
      </c>
      <c r="V35" s="115">
        <v>3.1681752875120123E-2</v>
      </c>
      <c r="W35" s="115">
        <v>0.21150506169623032</v>
      </c>
      <c r="X35" s="114">
        <v>0.2514698962763669</v>
      </c>
      <c r="Y35" s="115">
        <v>-2.432216837592064E-2</v>
      </c>
      <c r="Z35" s="115">
        <v>0.13899023284728368</v>
      </c>
      <c r="AA35" s="115">
        <v>0.15455167934000322</v>
      </c>
      <c r="AB35" s="117">
        <v>0.11654574280108776</v>
      </c>
    </row>
    <row r="36" spans="2:28">
      <c r="B36" s="99"/>
      <c r="C36" s="94"/>
      <c r="D36" s="94"/>
      <c r="E36" s="94" t="s">
        <v>100</v>
      </c>
      <c r="F36" s="97"/>
      <c r="G36" s="36" t="s">
        <v>104</v>
      </c>
      <c r="H36" s="114">
        <v>2.9691319295859517</v>
      </c>
      <c r="I36" s="115">
        <v>1.1767301368832406</v>
      </c>
      <c r="J36" s="115">
        <v>0.11343118918262503</v>
      </c>
      <c r="K36" s="115">
        <v>0.95935293393643961</v>
      </c>
      <c r="L36" s="114">
        <v>1.4088884245356723</v>
      </c>
      <c r="M36" s="115">
        <v>0.49556134794244311</v>
      </c>
      <c r="N36" s="115">
        <v>1.8942302046510855</v>
      </c>
      <c r="O36" s="115">
        <v>-0.99745752946109301</v>
      </c>
      <c r="P36" s="114">
        <v>0.68674102339710175</v>
      </c>
      <c r="Q36" s="115">
        <v>-0.13357065982449523</v>
      </c>
      <c r="R36" s="115">
        <v>-0.25723456418712237</v>
      </c>
      <c r="S36" s="115">
        <v>-8.5659137533201826E-2</v>
      </c>
      <c r="T36" s="115">
        <v>-2.1549508969594258E-2</v>
      </c>
      <c r="U36" s="116">
        <v>0.25879159495648596</v>
      </c>
      <c r="V36" s="115">
        <v>0.47824814538363825</v>
      </c>
      <c r="W36" s="115">
        <v>0.62322532584545842</v>
      </c>
      <c r="X36" s="114">
        <v>0.55596811963112125</v>
      </c>
      <c r="Y36" s="115">
        <v>0.10569315233970507</v>
      </c>
      <c r="Z36" s="115">
        <v>0.29719994766508206</v>
      </c>
      <c r="AA36" s="115">
        <v>0.31799618864353235</v>
      </c>
      <c r="AB36" s="117">
        <v>0.25411545125580087</v>
      </c>
    </row>
    <row r="37" spans="2:28">
      <c r="B37" s="99"/>
      <c r="C37" s="94"/>
      <c r="D37" s="94" t="s">
        <v>101</v>
      </c>
      <c r="E37" s="94"/>
      <c r="F37" s="97"/>
      <c r="G37" s="36" t="s">
        <v>104</v>
      </c>
      <c r="H37" s="114">
        <v>-0.40541562955246824</v>
      </c>
      <c r="I37" s="115">
        <v>3.5405477563857075</v>
      </c>
      <c r="J37" s="115">
        <v>1.0133042142736459</v>
      </c>
      <c r="K37" s="115">
        <v>3.6992738174508633</v>
      </c>
      <c r="L37" s="114">
        <v>3.8199641522915329</v>
      </c>
      <c r="M37" s="115">
        <v>4.3429995748651091</v>
      </c>
      <c r="N37" s="115">
        <v>-0.33943970001398144</v>
      </c>
      <c r="O37" s="115">
        <v>-2.3269720976052235</v>
      </c>
      <c r="P37" s="114">
        <v>0.48101099064855474</v>
      </c>
      <c r="Q37" s="115">
        <v>0.806072983130808</v>
      </c>
      <c r="R37" s="115">
        <v>0.72671846641443105</v>
      </c>
      <c r="S37" s="115">
        <v>0.72371862619929217</v>
      </c>
      <c r="T37" s="115">
        <v>0.7078301552220011</v>
      </c>
      <c r="U37" s="116">
        <v>0.95159582064004011</v>
      </c>
      <c r="V37" s="115">
        <v>1.0226253097651703</v>
      </c>
      <c r="W37" s="115">
        <v>1.1958067459234158</v>
      </c>
      <c r="X37" s="114">
        <v>1.1144581114500516</v>
      </c>
      <c r="Y37" s="115">
        <v>0.99856973627855816</v>
      </c>
      <c r="Z37" s="115">
        <v>0.73099776053605126</v>
      </c>
      <c r="AA37" s="115">
        <v>0.73329246392603498</v>
      </c>
      <c r="AB37" s="117">
        <v>0.73364987098381473</v>
      </c>
    </row>
    <row r="38" spans="2:28">
      <c r="B38" s="99"/>
      <c r="C38" s="94"/>
      <c r="D38" s="94" t="s">
        <v>102</v>
      </c>
      <c r="E38" s="94"/>
      <c r="F38" s="97"/>
      <c r="G38" s="36" t="s">
        <v>104</v>
      </c>
      <c r="H38" s="114">
        <v>-1.5429632127440989</v>
      </c>
      <c r="I38" s="115">
        <v>-3.5351017982101709</v>
      </c>
      <c r="J38" s="115">
        <v>-0.34664571418899975</v>
      </c>
      <c r="K38" s="115">
        <v>-2.3495113545587429</v>
      </c>
      <c r="L38" s="114">
        <v>-2.7156895690991214</v>
      </c>
      <c r="M38" s="115">
        <v>-5.1267567391026736</v>
      </c>
      <c r="N38" s="115">
        <v>1.0960055591878854</v>
      </c>
      <c r="O38" s="115">
        <v>2.8365406300672924</v>
      </c>
      <c r="P38" s="114">
        <v>-0.73514213294311359</v>
      </c>
      <c r="Q38" s="115">
        <v>-0.97444610804730969</v>
      </c>
      <c r="R38" s="115">
        <v>-0.34000154652998588</v>
      </c>
      <c r="S38" s="115">
        <v>-0.28989842538003063</v>
      </c>
      <c r="T38" s="115">
        <v>-0.4093987443637187</v>
      </c>
      <c r="U38" s="116">
        <v>-0.59616563626772889</v>
      </c>
      <c r="V38" s="115">
        <v>-0.72541936744181501</v>
      </c>
      <c r="W38" s="115">
        <v>-0.87106338509112258</v>
      </c>
      <c r="X38" s="114">
        <v>-0.85989784318793749</v>
      </c>
      <c r="Y38" s="115">
        <v>-0.60668889067931142</v>
      </c>
      <c r="Z38" s="115">
        <v>-0.53200891951224771</v>
      </c>
      <c r="AA38" s="115">
        <v>-0.56761847507452012</v>
      </c>
      <c r="AB38" s="117">
        <v>-0.56231881591367572</v>
      </c>
    </row>
    <row r="39" spans="2:28">
      <c r="B39" s="99"/>
      <c r="C39" s="94"/>
      <c r="D39" s="94" t="s">
        <v>32</v>
      </c>
      <c r="E39" s="94"/>
      <c r="F39" s="97"/>
      <c r="G39" s="36" t="s">
        <v>104</v>
      </c>
      <c r="H39" s="124">
        <v>-1.9483788422965707</v>
      </c>
      <c r="I39" s="115">
        <v>5.4459581755192795E-3</v>
      </c>
      <c r="J39" s="115">
        <v>0.66665850008466698</v>
      </c>
      <c r="K39" s="115">
        <v>1.3497624628921134</v>
      </c>
      <c r="L39" s="114">
        <v>1.1042745831924046</v>
      </c>
      <c r="M39" s="115">
        <v>-0.7837571642375637</v>
      </c>
      <c r="N39" s="115">
        <v>0.75656585917390407</v>
      </c>
      <c r="O39" s="115">
        <v>0.50956853246206857</v>
      </c>
      <c r="P39" s="114">
        <v>-0.25413114229455885</v>
      </c>
      <c r="Q39" s="115">
        <v>-0.16837312491650172</v>
      </c>
      <c r="R39" s="115">
        <v>0.38671691988444518</v>
      </c>
      <c r="S39" s="115">
        <v>0.43382020081926154</v>
      </c>
      <c r="T39" s="115">
        <v>0.2984314108582824</v>
      </c>
      <c r="U39" s="116">
        <v>0.35543018437231139</v>
      </c>
      <c r="V39" s="115">
        <v>0.29720594232335507</v>
      </c>
      <c r="W39" s="115">
        <v>0.32474336083229327</v>
      </c>
      <c r="X39" s="114">
        <v>0.25456026826211414</v>
      </c>
      <c r="Y39" s="115">
        <v>0.39188084559924663</v>
      </c>
      <c r="Z39" s="115">
        <v>0.19898884102380354</v>
      </c>
      <c r="AA39" s="115">
        <v>0.16567398885151488</v>
      </c>
      <c r="AB39" s="117">
        <v>0.17133105507013896</v>
      </c>
    </row>
    <row r="40" spans="2:28" ht="15" thickBot="1">
      <c r="B40" s="106"/>
      <c r="C40" s="107"/>
      <c r="D40" s="107" t="s">
        <v>105</v>
      </c>
      <c r="E40" s="107"/>
      <c r="F40" s="108"/>
      <c r="G40" s="109" t="s">
        <v>104</v>
      </c>
      <c r="H40" s="125">
        <v>0.91792138715320226</v>
      </c>
      <c r="I40" s="119">
        <v>-0.36094799989369547</v>
      </c>
      <c r="J40" s="119">
        <v>-0.15888073893471677</v>
      </c>
      <c r="K40" s="119">
        <v>0</v>
      </c>
      <c r="L40" s="118">
        <v>0</v>
      </c>
      <c r="M40" s="119">
        <v>0.40397942764530792</v>
      </c>
      <c r="N40" s="119">
        <v>-2.4794689604246609</v>
      </c>
      <c r="O40" s="119">
        <v>0.75789165071979658</v>
      </c>
      <c r="P40" s="118">
        <v>-3.9242232821105408E-2</v>
      </c>
      <c r="Q40" s="119">
        <v>0.10946111313793941</v>
      </c>
      <c r="R40" s="119">
        <v>0</v>
      </c>
      <c r="S40" s="119">
        <v>0</v>
      </c>
      <c r="T40" s="119">
        <v>0</v>
      </c>
      <c r="U40" s="121">
        <v>0</v>
      </c>
      <c r="V40" s="119">
        <v>0</v>
      </c>
      <c r="W40" s="119">
        <v>0</v>
      </c>
      <c r="X40" s="118">
        <v>0</v>
      </c>
      <c r="Y40" s="119">
        <v>0</v>
      </c>
      <c r="Z40" s="119">
        <v>0</v>
      </c>
      <c r="AA40" s="119">
        <v>0</v>
      </c>
      <c r="AB40" s="122">
        <v>0</v>
      </c>
    </row>
    <row r="41" spans="2:28">
      <c r="B41" s="60" t="s">
        <v>108</v>
      </c>
      <c r="C41" s="133"/>
      <c r="D41" s="133"/>
      <c r="E41" s="133"/>
      <c r="F41" s="133"/>
      <c r="G41" s="78"/>
    </row>
    <row r="42" spans="2:28">
      <c r="B42" s="133"/>
      <c r="C42" s="133"/>
      <c r="D42" s="133"/>
      <c r="E42" s="133"/>
      <c r="F42" s="133"/>
      <c r="G42" s="78"/>
    </row>
    <row r="43" spans="2:28" ht="15" thickBot="1">
      <c r="B43" s="80" t="s">
        <v>11</v>
      </c>
      <c r="I43" s="77"/>
      <c r="J43" s="77"/>
      <c r="K43" s="77"/>
    </row>
    <row r="44" spans="2:28">
      <c r="B44" s="306" t="str">
        <f>B3</f>
        <v>Indicator</v>
      </c>
      <c r="C44" s="307"/>
      <c r="D44" s="307"/>
      <c r="E44" s="307"/>
      <c r="F44" s="308"/>
      <c r="G44" s="312" t="str">
        <f>G3</f>
        <v>Unit</v>
      </c>
      <c r="H44" s="126" t="str">
        <f>H$3</f>
        <v>Actual data</v>
      </c>
      <c r="I44" s="318">
        <f>I$3</f>
        <v>2025</v>
      </c>
      <c r="J44" s="318">
        <f t="shared" ref="J44:L44" si="5">J$3</f>
        <v>2026</v>
      </c>
      <c r="K44" s="318">
        <f t="shared" si="5"/>
        <v>2027</v>
      </c>
      <c r="L44" s="323">
        <f t="shared" si="5"/>
        <v>2028</v>
      </c>
    </row>
    <row r="45" spans="2:28" ht="15" customHeight="1">
      <c r="B45" s="309"/>
      <c r="C45" s="310"/>
      <c r="D45" s="310"/>
      <c r="E45" s="310"/>
      <c r="F45" s="311"/>
      <c r="G45" s="313"/>
      <c r="H45" s="83">
        <f>$H$4</f>
        <v>2024</v>
      </c>
      <c r="I45" s="319"/>
      <c r="J45" s="319"/>
      <c r="K45" s="319"/>
      <c r="L45" s="324"/>
    </row>
    <row r="46" spans="2:28" ht="4.3499999999999996" customHeight="1">
      <c r="B46" s="88"/>
      <c r="C46" s="89"/>
      <c r="D46" s="89"/>
      <c r="E46" s="89"/>
      <c r="F46" s="90"/>
      <c r="G46" s="91"/>
      <c r="H46" s="127"/>
      <c r="I46" s="93"/>
      <c r="J46" s="93"/>
      <c r="K46" s="93"/>
      <c r="L46" s="128"/>
    </row>
    <row r="47" spans="2:28">
      <c r="B47" s="99"/>
      <c r="C47" s="94" t="s">
        <v>29</v>
      </c>
      <c r="D47" s="94"/>
      <c r="E47" s="94"/>
      <c r="F47" s="97"/>
      <c r="G47" s="36" t="s">
        <v>103</v>
      </c>
      <c r="H47" s="124">
        <v>1.6487226337433185</v>
      </c>
      <c r="I47" s="115">
        <v>1.8496365869588516</v>
      </c>
      <c r="J47" s="115">
        <v>0.44522023779720143</v>
      </c>
      <c r="K47" s="115">
        <v>-0.67361298335272579</v>
      </c>
      <c r="L47" s="117">
        <v>2.4293026486735414</v>
      </c>
    </row>
    <row r="48" spans="2:28">
      <c r="B48" s="99"/>
      <c r="C48" s="94"/>
      <c r="D48" s="129" t="s">
        <v>106</v>
      </c>
      <c r="E48" s="94"/>
      <c r="F48" s="97"/>
      <c r="G48" s="36" t="s">
        <v>103</v>
      </c>
      <c r="H48" s="124">
        <v>0.99383433101942842</v>
      </c>
      <c r="I48" s="115">
        <v>-3.3263801825105617</v>
      </c>
      <c r="J48" s="115">
        <v>0.19080693345405564</v>
      </c>
      <c r="K48" s="115">
        <v>1.2090292650087804</v>
      </c>
      <c r="L48" s="117">
        <v>4.6330719055740275</v>
      </c>
    </row>
    <row r="49" spans="2:12" ht="15" thickBot="1">
      <c r="B49" s="106"/>
      <c r="C49" s="107"/>
      <c r="D49" s="130" t="s">
        <v>107</v>
      </c>
      <c r="E49" s="107"/>
      <c r="F49" s="108"/>
      <c r="G49" s="131" t="s">
        <v>103</v>
      </c>
      <c r="H49" s="125">
        <v>4.887227160001629</v>
      </c>
      <c r="I49" s="119">
        <v>26.495612349926105</v>
      </c>
      <c r="J49" s="119">
        <v>1.3709937054339463</v>
      </c>
      <c r="K49" s="119">
        <v>-7.4447877214817311</v>
      </c>
      <c r="L49" s="122">
        <v>-6.2379352926018754</v>
      </c>
    </row>
    <row r="50" spans="2:12">
      <c r="B50" s="60" t="s">
        <v>108</v>
      </c>
      <c r="C50" s="132"/>
      <c r="D50" s="132"/>
      <c r="E50" s="132"/>
      <c r="F50" s="132"/>
      <c r="G50" s="78"/>
    </row>
    <row r="57" spans="2:12">
      <c r="G57" s="78"/>
    </row>
    <row r="58" spans="2:12">
      <c r="G58" s="78"/>
    </row>
    <row r="59" spans="2:12">
      <c r="G59" s="78"/>
    </row>
    <row r="60" spans="2:12">
      <c r="G60" s="78"/>
    </row>
    <row r="61" spans="2:12">
      <c r="G61" s="78"/>
    </row>
    <row r="62" spans="2:12">
      <c r="G62" s="78"/>
    </row>
    <row r="63" spans="2:12">
      <c r="G63" s="78"/>
    </row>
    <row r="64" spans="2:12">
      <c r="G64" s="78"/>
    </row>
    <row r="65" spans="7:7">
      <c r="G65" s="78"/>
    </row>
    <row r="66" spans="7:7">
      <c r="G66" s="78"/>
    </row>
    <row r="67" spans="7:7">
      <c r="G67" s="78"/>
    </row>
    <row r="68" spans="7:7">
      <c r="G68" s="78"/>
    </row>
    <row r="69" spans="7:7">
      <c r="G69" s="78"/>
    </row>
  </sheetData>
  <mergeCells count="36">
    <mergeCell ref="J3:J4"/>
    <mergeCell ref="J16:J17"/>
    <mergeCell ref="J29:J30"/>
    <mergeCell ref="J44:J45"/>
    <mergeCell ref="L29:L30"/>
    <mergeCell ref="L16:L17"/>
    <mergeCell ref="L3:L4"/>
    <mergeCell ref="L44:L45"/>
    <mergeCell ref="K44:K45"/>
    <mergeCell ref="K29:K30"/>
    <mergeCell ref="K3:K4"/>
    <mergeCell ref="K16:K17"/>
    <mergeCell ref="G3:G4"/>
    <mergeCell ref="B3:F4"/>
    <mergeCell ref="I3:I4"/>
    <mergeCell ref="I16:I17"/>
    <mergeCell ref="B16:F17"/>
    <mergeCell ref="G16:G17"/>
    <mergeCell ref="B44:F45"/>
    <mergeCell ref="G44:G45"/>
    <mergeCell ref="B29:F30"/>
    <mergeCell ref="G29:G30"/>
    <mergeCell ref="I44:I45"/>
    <mergeCell ref="I29:I30"/>
    <mergeCell ref="Y29:AB29"/>
    <mergeCell ref="U29:X29"/>
    <mergeCell ref="M16:P16"/>
    <mergeCell ref="M29:P29"/>
    <mergeCell ref="M3:P3"/>
    <mergeCell ref="U16:X16"/>
    <mergeCell ref="Y3:AB3"/>
    <mergeCell ref="Y16:AB16"/>
    <mergeCell ref="U3:X3"/>
    <mergeCell ref="Q3:T3"/>
    <mergeCell ref="Q16:T16"/>
    <mergeCell ref="Q29:T29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A1:AB48"/>
  <sheetViews>
    <sheetView zoomScale="80" zoomScaleNormal="80" workbookViewId="0">
      <selection activeCell="O42" sqref="O42"/>
    </sheetView>
  </sheetViews>
  <sheetFormatPr defaultColWidth="9.140625" defaultRowHeight="14.25"/>
  <cols>
    <col min="1" max="5" width="3.140625" style="75" customWidth="1"/>
    <col min="6" max="6" width="39.42578125" style="75" customWidth="1"/>
    <col min="7" max="7" width="15.28515625" style="75" customWidth="1"/>
    <col min="8" max="8" width="11.140625" style="75" customWidth="1"/>
    <col min="9" max="12" width="9.140625" style="75" customWidth="1"/>
    <col min="13" max="24" width="9.140625" style="75"/>
    <col min="25" max="28" width="9.140625" style="75" customWidth="1"/>
    <col min="29" max="16384" width="9.140625" style="75"/>
  </cols>
  <sheetData>
    <row r="1" spans="2:28" ht="22.5" customHeight="1" thickBot="1">
      <c r="B1" s="231" t="s">
        <v>132</v>
      </c>
      <c r="C1" s="232"/>
      <c r="D1" s="232"/>
      <c r="E1" s="232"/>
      <c r="F1" s="232"/>
    </row>
    <row r="2" spans="2:28" ht="30" customHeight="1">
      <c r="B2" s="229" t="str">
        <f>" "&amp;Summary!$H$3&amp;" - price development [annual growth]"</f>
        <v xml:space="preserve"> Winter 2025 medium-term forecast (MTF-2025Q4) - price development [annual growth]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5"/>
    </row>
    <row r="3" spans="2:28">
      <c r="B3" s="314" t="str">
        <f>Summary!B3</f>
        <v>Indicator</v>
      </c>
      <c r="C3" s="315"/>
      <c r="D3" s="315"/>
      <c r="E3" s="315"/>
      <c r="F3" s="316"/>
      <c r="G3" s="317" t="str">
        <f>Summary!F3</f>
        <v>Unit</v>
      </c>
      <c r="H3" s="82" t="str">
        <f>Summary!G3</f>
        <v>Actual data</v>
      </c>
      <c r="I3" s="320">
        <v>2025</v>
      </c>
      <c r="J3" s="320">
        <v>2026</v>
      </c>
      <c r="K3" s="320">
        <v>2027</v>
      </c>
      <c r="L3" s="321">
        <v>2028</v>
      </c>
      <c r="M3" s="302">
        <v>2025</v>
      </c>
      <c r="N3" s="303"/>
      <c r="O3" s="303"/>
      <c r="P3" s="305"/>
      <c r="Q3" s="302">
        <v>2026</v>
      </c>
      <c r="R3" s="303"/>
      <c r="S3" s="303"/>
      <c r="T3" s="305"/>
      <c r="U3" s="302">
        <v>2027</v>
      </c>
      <c r="V3" s="303"/>
      <c r="W3" s="303"/>
      <c r="X3" s="305"/>
      <c r="Y3" s="303">
        <v>2028</v>
      </c>
      <c r="Z3" s="303"/>
      <c r="AA3" s="303"/>
      <c r="AB3" s="304"/>
    </row>
    <row r="4" spans="2:28">
      <c r="B4" s="309"/>
      <c r="C4" s="310"/>
      <c r="D4" s="310"/>
      <c r="E4" s="310"/>
      <c r="F4" s="311"/>
      <c r="G4" s="313"/>
      <c r="H4" s="83">
        <v>2024</v>
      </c>
      <c r="I4" s="319"/>
      <c r="J4" s="319"/>
      <c r="K4" s="319"/>
      <c r="L4" s="322"/>
      <c r="M4" s="84" t="s">
        <v>0</v>
      </c>
      <c r="N4" s="85" t="s">
        <v>1</v>
      </c>
      <c r="O4" s="85" t="s">
        <v>2</v>
      </c>
      <c r="P4" s="86" t="s">
        <v>3</v>
      </c>
      <c r="Q4" s="84" t="s">
        <v>0</v>
      </c>
      <c r="R4" s="85" t="s">
        <v>1</v>
      </c>
      <c r="S4" s="85" t="s">
        <v>2</v>
      </c>
      <c r="T4" s="86" t="s">
        <v>3</v>
      </c>
      <c r="U4" s="84" t="s">
        <v>0</v>
      </c>
      <c r="V4" s="85" t="s">
        <v>1</v>
      </c>
      <c r="W4" s="85" t="s">
        <v>2</v>
      </c>
      <c r="X4" s="86" t="s">
        <v>3</v>
      </c>
      <c r="Y4" s="85" t="s">
        <v>0</v>
      </c>
      <c r="Z4" s="85" t="s">
        <v>1</v>
      </c>
      <c r="AA4" s="85" t="s">
        <v>2</v>
      </c>
      <c r="AB4" s="87" t="s">
        <v>3</v>
      </c>
    </row>
    <row r="5" spans="2:28" ht="4.3499999999999996" customHeight="1">
      <c r="B5" s="88"/>
      <c r="C5" s="89"/>
      <c r="D5" s="89"/>
      <c r="E5" s="89"/>
      <c r="F5" s="90"/>
      <c r="G5" s="91"/>
      <c r="H5" s="92"/>
      <c r="I5" s="140"/>
      <c r="J5" s="279"/>
      <c r="K5" s="140"/>
      <c r="L5" s="141"/>
      <c r="M5" s="142"/>
      <c r="N5" s="93"/>
      <c r="O5" s="93"/>
      <c r="P5" s="92"/>
      <c r="Q5" s="142"/>
      <c r="R5" s="93"/>
      <c r="S5" s="93"/>
      <c r="T5" s="92"/>
      <c r="U5" s="142"/>
      <c r="V5" s="93"/>
      <c r="W5" s="93"/>
      <c r="X5" s="92"/>
      <c r="Y5" s="93"/>
      <c r="Z5" s="93"/>
      <c r="AA5" s="93"/>
      <c r="AB5" s="128"/>
    </row>
    <row r="6" spans="2:28">
      <c r="B6" s="88"/>
      <c r="C6" s="143" t="s">
        <v>109</v>
      </c>
      <c r="D6" s="89"/>
      <c r="E6" s="89"/>
      <c r="F6" s="144"/>
      <c r="G6" s="36" t="s">
        <v>110</v>
      </c>
      <c r="H6" s="15">
        <v>3.1559606585725959</v>
      </c>
      <c r="I6" s="14">
        <v>4.2375155595898235</v>
      </c>
      <c r="J6" s="14">
        <v>3.3933085998415464</v>
      </c>
      <c r="K6" s="14">
        <v>2.4924440921406443</v>
      </c>
      <c r="L6" s="15">
        <v>2.51057192454968</v>
      </c>
      <c r="M6" s="145">
        <v>4.1827511533753921</v>
      </c>
      <c r="N6" s="14">
        <v>4.2869825249976685</v>
      </c>
      <c r="O6" s="14">
        <v>4.532998931772795</v>
      </c>
      <c r="P6" s="15">
        <v>3.9494728895786722</v>
      </c>
      <c r="Q6" s="145">
        <v>4.0637662089455802</v>
      </c>
      <c r="R6" s="14">
        <v>3.6626404621274702</v>
      </c>
      <c r="S6" s="14">
        <v>3.0171838183420618</v>
      </c>
      <c r="T6" s="15">
        <v>2.8449301030389051</v>
      </c>
      <c r="U6" s="145">
        <v>2.0989606626241226</v>
      </c>
      <c r="V6" s="14">
        <v>2.3522323414523214</v>
      </c>
      <c r="W6" s="14">
        <v>2.6730145427290779</v>
      </c>
      <c r="X6" s="15">
        <v>2.8420421367500097</v>
      </c>
      <c r="Y6" s="14">
        <v>2.6557180757668988</v>
      </c>
      <c r="Z6" s="14">
        <v>2.5226544337158145</v>
      </c>
      <c r="AA6" s="14">
        <v>2.4381186928955856</v>
      </c>
      <c r="AB6" s="16">
        <v>2.4279169138314245</v>
      </c>
    </row>
    <row r="7" spans="2:28">
      <c r="B7" s="99"/>
      <c r="C7" s="94"/>
      <c r="D7" s="94" t="s">
        <v>111</v>
      </c>
      <c r="E7" s="94"/>
      <c r="F7" s="97"/>
      <c r="G7" s="36" t="s">
        <v>110</v>
      </c>
      <c r="H7" s="114">
        <v>-0.92077337198468001</v>
      </c>
      <c r="I7" s="115">
        <v>0.38249458144782977</v>
      </c>
      <c r="J7" s="115">
        <v>9.8299416268842208</v>
      </c>
      <c r="K7" s="115">
        <v>3.1138288083553505</v>
      </c>
      <c r="L7" s="114">
        <v>2.8064865328229445</v>
      </c>
      <c r="M7" s="116">
        <v>0.67740086498879748</v>
      </c>
      <c r="N7" s="115">
        <v>-0.85051212239075369</v>
      </c>
      <c r="O7" s="115">
        <v>0.479346203211378</v>
      </c>
      <c r="P7" s="114">
        <v>1.2387281313227589</v>
      </c>
      <c r="Q7" s="116">
        <v>9.1337622155443796</v>
      </c>
      <c r="R7" s="115">
        <v>10.369766641046297</v>
      </c>
      <c r="S7" s="115">
        <v>10.019759383987875</v>
      </c>
      <c r="T7" s="114">
        <v>9.8034015956541651</v>
      </c>
      <c r="U7" s="116">
        <v>3.1794355933132152</v>
      </c>
      <c r="V7" s="115">
        <v>3.0890063118601745</v>
      </c>
      <c r="W7" s="115">
        <v>3.109590090612528</v>
      </c>
      <c r="X7" s="114">
        <v>3.0773627281056974</v>
      </c>
      <c r="Y7" s="115">
        <v>2.7646474061201189</v>
      </c>
      <c r="Z7" s="115">
        <v>2.8068717720933307</v>
      </c>
      <c r="AA7" s="115">
        <v>2.8337544514037631</v>
      </c>
      <c r="AB7" s="117">
        <v>2.820661675714959</v>
      </c>
    </row>
    <row r="8" spans="2:28">
      <c r="B8" s="99"/>
      <c r="C8" s="94"/>
      <c r="D8" s="94" t="s">
        <v>112</v>
      </c>
      <c r="E8" s="94"/>
      <c r="F8" s="97"/>
      <c r="G8" s="36" t="s">
        <v>110</v>
      </c>
      <c r="H8" s="114">
        <v>3.1981613282668917</v>
      </c>
      <c r="I8" s="115">
        <v>3.6145198678248107</v>
      </c>
      <c r="J8" s="115">
        <v>2.4528131593802698</v>
      </c>
      <c r="K8" s="115">
        <v>3.0573839190640513</v>
      </c>
      <c r="L8" s="114">
        <v>2.9214543715866199</v>
      </c>
      <c r="M8" s="116">
        <v>3.4512748716643387</v>
      </c>
      <c r="N8" s="115">
        <v>4.0803382663847856</v>
      </c>
      <c r="O8" s="115">
        <v>4.4235896789905667</v>
      </c>
      <c r="P8" s="114">
        <v>2.5199947618687446</v>
      </c>
      <c r="Q8" s="116">
        <v>3.0787413310700202</v>
      </c>
      <c r="R8" s="115">
        <v>2.8172417193958097</v>
      </c>
      <c r="S8" s="115">
        <v>1.7778681617121919</v>
      </c>
      <c r="T8" s="114">
        <v>2.1520320040176983</v>
      </c>
      <c r="U8" s="116">
        <v>2.5549779679773934</v>
      </c>
      <c r="V8" s="115">
        <v>2.926460446546983</v>
      </c>
      <c r="W8" s="115">
        <v>3.3270829168326514</v>
      </c>
      <c r="X8" s="114">
        <v>3.4177304819208842</v>
      </c>
      <c r="Y8" s="115">
        <v>3.1155847560166023</v>
      </c>
      <c r="Z8" s="115">
        <v>2.956882452764205</v>
      </c>
      <c r="AA8" s="115">
        <v>2.8762172672675064</v>
      </c>
      <c r="AB8" s="117">
        <v>2.7401113039179563</v>
      </c>
    </row>
    <row r="9" spans="2:28">
      <c r="B9" s="99"/>
      <c r="C9" s="94"/>
      <c r="D9" s="94" t="s">
        <v>113</v>
      </c>
      <c r="E9" s="94"/>
      <c r="F9" s="97"/>
      <c r="G9" s="36" t="s">
        <v>110</v>
      </c>
      <c r="H9" s="114">
        <v>5.8761983694533626</v>
      </c>
      <c r="I9" s="115">
        <v>8.0187724475030251</v>
      </c>
      <c r="J9" s="115">
        <v>3.474954844111906</v>
      </c>
      <c r="K9" s="115">
        <v>2.7557082528585113</v>
      </c>
      <c r="L9" s="114">
        <v>3.004690003047287</v>
      </c>
      <c r="M9" s="116">
        <v>8.0219980001818385</v>
      </c>
      <c r="N9" s="115">
        <v>8.2424106642769175</v>
      </c>
      <c r="O9" s="115">
        <v>7.923401264933247</v>
      </c>
      <c r="P9" s="114">
        <v>7.8929545438209772</v>
      </c>
      <c r="Q9" s="116">
        <v>5.0537682317477959</v>
      </c>
      <c r="R9" s="115">
        <v>3.8827791324309544</v>
      </c>
      <c r="S9" s="115">
        <v>2.8311503802074469</v>
      </c>
      <c r="T9" s="114">
        <v>2.2019164648368701</v>
      </c>
      <c r="U9" s="116">
        <v>2.303137287952552</v>
      </c>
      <c r="V9" s="115">
        <v>2.5524866182399677</v>
      </c>
      <c r="W9" s="115">
        <v>2.9184400593090771</v>
      </c>
      <c r="X9" s="114">
        <v>3.2407478714307558</v>
      </c>
      <c r="Y9" s="115">
        <v>3.0541984631912413</v>
      </c>
      <c r="Z9" s="115">
        <v>3.0109566368570029</v>
      </c>
      <c r="AA9" s="115">
        <v>2.8724904101972299</v>
      </c>
      <c r="AB9" s="117">
        <v>3.0816163674852248</v>
      </c>
    </row>
    <row r="10" spans="2:28">
      <c r="B10" s="99"/>
      <c r="C10" s="94"/>
      <c r="D10" s="94" t="s">
        <v>114</v>
      </c>
      <c r="E10" s="94"/>
      <c r="F10" s="97"/>
      <c r="G10" s="36" t="s">
        <v>110</v>
      </c>
      <c r="H10" s="114">
        <v>2.6400053145552391</v>
      </c>
      <c r="I10" s="115">
        <v>2.8805908942834293</v>
      </c>
      <c r="J10" s="115">
        <v>1.222649745824711</v>
      </c>
      <c r="K10" s="115">
        <v>1.339093843128552</v>
      </c>
      <c r="L10" s="114">
        <v>1.4102009858395661</v>
      </c>
      <c r="M10" s="116">
        <v>2.9464681494615519</v>
      </c>
      <c r="N10" s="115">
        <v>2.9982911294081021</v>
      </c>
      <c r="O10" s="115">
        <v>3.0226047283285169</v>
      </c>
      <c r="P10" s="114">
        <v>2.5584088186463703</v>
      </c>
      <c r="Q10" s="116">
        <v>1.5012357763839503</v>
      </c>
      <c r="R10" s="115">
        <v>1.1223792996570126</v>
      </c>
      <c r="S10" s="115">
        <v>1.2288786115115045</v>
      </c>
      <c r="T10" s="114">
        <v>1.0409889565355002</v>
      </c>
      <c r="U10" s="116">
        <v>0.92312179034898634</v>
      </c>
      <c r="V10" s="115">
        <v>1.2047987834002356</v>
      </c>
      <c r="W10" s="115">
        <v>1.5252524984155684</v>
      </c>
      <c r="X10" s="114">
        <v>1.7003378491506282</v>
      </c>
      <c r="Y10" s="115">
        <v>1.6955942561062756</v>
      </c>
      <c r="Z10" s="115">
        <v>1.4101686975013621</v>
      </c>
      <c r="AA10" s="115">
        <v>1.328021987673992</v>
      </c>
      <c r="AB10" s="117">
        <v>1.2108409650175389</v>
      </c>
    </row>
    <row r="11" spans="2:28" ht="4.3499999999999996" customHeight="1">
      <c r="B11" s="99"/>
      <c r="C11" s="94"/>
      <c r="D11" s="94"/>
      <c r="E11" s="94"/>
      <c r="F11" s="97"/>
      <c r="G11" s="36"/>
      <c r="H11" s="114"/>
      <c r="I11" s="115"/>
      <c r="J11" s="115"/>
      <c r="K11" s="115"/>
      <c r="L11" s="114"/>
      <c r="M11" s="116"/>
      <c r="N11" s="115"/>
      <c r="O11" s="115"/>
      <c r="P11" s="114"/>
      <c r="Q11" s="116"/>
      <c r="R11" s="115"/>
      <c r="S11" s="115"/>
      <c r="T11" s="114"/>
      <c r="U11" s="116"/>
      <c r="V11" s="115"/>
      <c r="W11" s="115"/>
      <c r="X11" s="114"/>
      <c r="Y11" s="115"/>
      <c r="Z11" s="115"/>
      <c r="AA11" s="115"/>
      <c r="AB11" s="117"/>
    </row>
    <row r="12" spans="2:28">
      <c r="B12" s="99"/>
      <c r="C12" s="94"/>
      <c r="D12" s="94" t="s">
        <v>115</v>
      </c>
      <c r="E12" s="94"/>
      <c r="F12" s="97"/>
      <c r="G12" s="36" t="s">
        <v>110</v>
      </c>
      <c r="H12" s="114">
        <v>3.8734713494846602</v>
      </c>
      <c r="I12" s="115">
        <v>4.8407192660201162</v>
      </c>
      <c r="J12" s="115">
        <v>2.4274193811327791</v>
      </c>
      <c r="K12" s="115">
        <v>2.4026972404336675</v>
      </c>
      <c r="L12" s="114">
        <v>2.4666084838154063</v>
      </c>
      <c r="M12" s="116">
        <v>4.769512166886642</v>
      </c>
      <c r="N12" s="115">
        <v>5.1081813588129847</v>
      </c>
      <c r="O12" s="115">
        <v>5.1549443293335457</v>
      </c>
      <c r="P12" s="114">
        <v>4.3370217736644179</v>
      </c>
      <c r="Q12" s="116">
        <v>3.2754245405902935</v>
      </c>
      <c r="R12" s="115">
        <v>2.6618009249634014</v>
      </c>
      <c r="S12" s="115">
        <v>1.9757598204881504</v>
      </c>
      <c r="T12" s="114">
        <v>1.8179758206381678</v>
      </c>
      <c r="U12" s="116">
        <v>1.9449653781310872</v>
      </c>
      <c r="V12" s="115">
        <v>2.2456002327879645</v>
      </c>
      <c r="W12" s="115">
        <v>2.6088048089801106</v>
      </c>
      <c r="X12" s="114">
        <v>2.8067912377003807</v>
      </c>
      <c r="Y12" s="115">
        <v>2.639860905173407</v>
      </c>
      <c r="Z12" s="115">
        <v>2.4804242149750024</v>
      </c>
      <c r="AA12" s="115">
        <v>2.3793647493246937</v>
      </c>
      <c r="AB12" s="117">
        <v>2.3696721381984247</v>
      </c>
    </row>
    <row r="13" spans="2:28">
      <c r="B13" s="99"/>
      <c r="C13" s="94"/>
      <c r="D13" s="94" t="s">
        <v>116</v>
      </c>
      <c r="E13" s="94"/>
      <c r="F13" s="97"/>
      <c r="G13" s="36" t="s">
        <v>110</v>
      </c>
      <c r="H13" s="114">
        <v>4.2779747341089802</v>
      </c>
      <c r="I13" s="115">
        <v>5.5458416007856783</v>
      </c>
      <c r="J13" s="115">
        <v>2.4064159285423159</v>
      </c>
      <c r="K13" s="115">
        <v>2.0775037676003194</v>
      </c>
      <c r="L13" s="114">
        <v>2.2416053709121968</v>
      </c>
      <c r="M13" s="116">
        <v>5.5501531579715362</v>
      </c>
      <c r="N13" s="115">
        <v>5.7052145468539521</v>
      </c>
      <c r="O13" s="115">
        <v>5.5857272164260934</v>
      </c>
      <c r="P13" s="114">
        <v>5.3457868762863683</v>
      </c>
      <c r="Q13" s="116">
        <v>3.3654653752422945</v>
      </c>
      <c r="R13" s="115">
        <v>2.5734469231851733</v>
      </c>
      <c r="S13" s="115">
        <v>2.0668026098082919</v>
      </c>
      <c r="T13" s="114">
        <v>1.6464903884679103</v>
      </c>
      <c r="U13" s="116">
        <v>1.6420256366225203</v>
      </c>
      <c r="V13" s="115">
        <v>1.9070263426534524</v>
      </c>
      <c r="W13" s="115">
        <v>2.2518829508214822</v>
      </c>
      <c r="X13" s="114">
        <v>2.503673813300793</v>
      </c>
      <c r="Y13" s="115">
        <v>2.4044366656514455</v>
      </c>
      <c r="Z13" s="115">
        <v>2.2448082015074249</v>
      </c>
      <c r="AA13" s="115">
        <v>2.1333838306942141</v>
      </c>
      <c r="AB13" s="117">
        <v>2.1863935515302018</v>
      </c>
    </row>
    <row r="14" spans="2:28">
      <c r="B14" s="99"/>
      <c r="C14" s="94"/>
      <c r="D14" s="94" t="s">
        <v>117</v>
      </c>
      <c r="E14" s="94"/>
      <c r="F14" s="97"/>
      <c r="G14" s="36" t="s">
        <v>110</v>
      </c>
      <c r="H14" s="146">
        <v>3.8827578909367304</v>
      </c>
      <c r="I14" s="115">
        <v>5.210211199883247</v>
      </c>
      <c r="J14" s="115">
        <v>2.2442570809280653</v>
      </c>
      <c r="K14" s="115">
        <v>2.1191896085240387</v>
      </c>
      <c r="L14" s="146">
        <v>2.0218181281506702</v>
      </c>
      <c r="M14" s="116">
        <v>4.9347372507157132</v>
      </c>
      <c r="N14" s="115">
        <v>5.2444273450838068</v>
      </c>
      <c r="O14" s="115">
        <v>5.3719797536051885</v>
      </c>
      <c r="P14" s="114">
        <v>5.2849843306225921</v>
      </c>
      <c r="Q14" s="116">
        <v>3.1812385514994617</v>
      </c>
      <c r="R14" s="115">
        <v>2.4185862202735962</v>
      </c>
      <c r="S14" s="115">
        <v>1.9217596025389554</v>
      </c>
      <c r="T14" s="114">
        <v>1.4808849037531076</v>
      </c>
      <c r="U14" s="116">
        <v>1.663765327102567</v>
      </c>
      <c r="V14" s="115">
        <v>1.9786750216623403</v>
      </c>
      <c r="W14" s="115">
        <v>2.29894342172949</v>
      </c>
      <c r="X14" s="114">
        <v>2.5302550698625339</v>
      </c>
      <c r="Y14" s="115">
        <v>2.3866802708077302</v>
      </c>
      <c r="Z14" s="115">
        <v>2.1086692459109031</v>
      </c>
      <c r="AA14" s="115">
        <v>1.882639646479106</v>
      </c>
      <c r="AB14" s="117">
        <v>1.7164457186627118</v>
      </c>
    </row>
    <row r="15" spans="2:28" ht="4.3499999999999996" customHeight="1">
      <c r="B15" s="99"/>
      <c r="C15" s="94"/>
      <c r="D15" s="94"/>
      <c r="E15" s="94"/>
      <c r="F15" s="97"/>
      <c r="G15" s="36"/>
      <c r="H15" s="114"/>
      <c r="I15" s="115"/>
      <c r="J15" s="115"/>
      <c r="K15" s="115"/>
      <c r="L15" s="114"/>
      <c r="M15" s="116"/>
      <c r="N15" s="115"/>
      <c r="O15" s="115"/>
      <c r="P15" s="114"/>
      <c r="Q15" s="116"/>
      <c r="R15" s="115"/>
      <c r="S15" s="115"/>
      <c r="T15" s="114"/>
      <c r="U15" s="116"/>
      <c r="V15" s="115"/>
      <c r="W15" s="115"/>
      <c r="X15" s="114"/>
      <c r="Y15" s="115"/>
      <c r="Z15" s="115"/>
      <c r="AA15" s="115"/>
      <c r="AB15" s="117"/>
    </row>
    <row r="16" spans="2:28">
      <c r="B16" s="99"/>
      <c r="C16" s="94" t="s">
        <v>118</v>
      </c>
      <c r="D16" s="94"/>
      <c r="E16" s="94"/>
      <c r="F16" s="97"/>
      <c r="G16" s="36" t="s">
        <v>110</v>
      </c>
      <c r="H16" s="114">
        <v>2.7596998943710389</v>
      </c>
      <c r="I16" s="115">
        <v>4.014776991071983</v>
      </c>
      <c r="J16" s="115">
        <v>3.3480741699205083</v>
      </c>
      <c r="K16" s="115">
        <v>2.5859106181518285</v>
      </c>
      <c r="L16" s="114">
        <v>2.5733901390774747</v>
      </c>
      <c r="M16" s="116">
        <v>3.8870122079669045</v>
      </c>
      <c r="N16" s="115">
        <v>4.060474826053877</v>
      </c>
      <c r="O16" s="115">
        <v>4.2944566229897134</v>
      </c>
      <c r="P16" s="114">
        <v>3.8175418646086285</v>
      </c>
      <c r="Q16" s="116">
        <v>3.8722466794038866</v>
      </c>
      <c r="R16" s="115">
        <v>3.5752672884389369</v>
      </c>
      <c r="S16" s="115">
        <v>3.0817623785954993</v>
      </c>
      <c r="T16" s="114">
        <v>2.8745217629539752</v>
      </c>
      <c r="U16" s="116">
        <v>2.2228118485475079</v>
      </c>
      <c r="V16" s="115">
        <v>2.4294672619192568</v>
      </c>
      <c r="W16" s="115">
        <v>2.7509715793803622</v>
      </c>
      <c r="X16" s="114">
        <v>2.9365416768885098</v>
      </c>
      <c r="Y16" s="115">
        <v>2.7487236688001246</v>
      </c>
      <c r="Z16" s="115">
        <v>2.5982808505381314</v>
      </c>
      <c r="AA16" s="115">
        <v>2.4912317973987399</v>
      </c>
      <c r="AB16" s="117">
        <v>2.4581442680551788</v>
      </c>
    </row>
    <row r="17" spans="1:28" ht="4.3499999999999996" customHeight="1">
      <c r="B17" s="99"/>
      <c r="C17" s="94"/>
      <c r="D17" s="94"/>
      <c r="E17" s="94"/>
      <c r="F17" s="97"/>
      <c r="G17" s="36"/>
      <c r="H17" s="97"/>
      <c r="I17" s="94"/>
      <c r="J17" s="94"/>
      <c r="K17" s="94"/>
      <c r="L17" s="97"/>
      <c r="M17" s="96"/>
      <c r="N17" s="94"/>
      <c r="O17" s="94"/>
      <c r="P17" s="97"/>
      <c r="Q17" s="96"/>
      <c r="R17" s="94"/>
      <c r="S17" s="94"/>
      <c r="T17" s="97"/>
      <c r="U17" s="96"/>
      <c r="V17" s="94"/>
      <c r="W17" s="94"/>
      <c r="X17" s="97"/>
      <c r="Y17" s="94"/>
      <c r="Z17" s="94"/>
      <c r="AA17" s="94"/>
      <c r="AB17" s="98"/>
    </row>
    <row r="18" spans="1:28">
      <c r="B18" s="99"/>
      <c r="C18" s="94" t="s">
        <v>23</v>
      </c>
      <c r="D18" s="94"/>
      <c r="E18" s="94"/>
      <c r="F18" s="97"/>
      <c r="G18" s="36" t="s">
        <v>119</v>
      </c>
      <c r="H18" s="114">
        <v>3.3936980090005591</v>
      </c>
      <c r="I18" s="115">
        <v>3.9126277510183343</v>
      </c>
      <c r="J18" s="115">
        <v>3.0729920614242019</v>
      </c>
      <c r="K18" s="115">
        <v>2.4041484765569692</v>
      </c>
      <c r="L18" s="114">
        <v>2.3397943762673918</v>
      </c>
      <c r="M18" s="116">
        <v>2.6412415413952175</v>
      </c>
      <c r="N18" s="115">
        <v>3.9115065832380509</v>
      </c>
      <c r="O18" s="115">
        <v>4.7745117743067453</v>
      </c>
      <c r="P18" s="114">
        <v>4.3011412849040624</v>
      </c>
      <c r="Q18" s="116">
        <v>4.087818397287208</v>
      </c>
      <c r="R18" s="115">
        <v>3.1159043338304713</v>
      </c>
      <c r="S18" s="115">
        <v>2.5857880473882915</v>
      </c>
      <c r="T18" s="114">
        <v>2.540825380942664</v>
      </c>
      <c r="U18" s="116">
        <v>2.4576303259273828</v>
      </c>
      <c r="V18" s="115">
        <v>2.4755386314507177</v>
      </c>
      <c r="W18" s="115">
        <v>2.3790464123953257</v>
      </c>
      <c r="X18" s="114">
        <v>2.2897335857540781</v>
      </c>
      <c r="Y18" s="115">
        <v>2.3259773054129056</v>
      </c>
      <c r="Z18" s="115">
        <v>2.3345940639787273</v>
      </c>
      <c r="AA18" s="115">
        <v>2.3607354430011327</v>
      </c>
      <c r="AB18" s="117">
        <v>2.3486061615767255</v>
      </c>
    </row>
    <row r="19" spans="1:28">
      <c r="B19" s="99"/>
      <c r="C19" s="94"/>
      <c r="D19" s="94" t="s">
        <v>120</v>
      </c>
      <c r="E19" s="94"/>
      <c r="F19" s="97"/>
      <c r="G19" s="36" t="s">
        <v>119</v>
      </c>
      <c r="H19" s="114">
        <v>3.0008711795280334</v>
      </c>
      <c r="I19" s="115">
        <v>4.2067324195309084</v>
      </c>
      <c r="J19" s="115">
        <v>3.2232022736139214</v>
      </c>
      <c r="K19" s="115">
        <v>2.5142762765207181</v>
      </c>
      <c r="L19" s="114">
        <v>2.4319580536709111</v>
      </c>
      <c r="M19" s="116">
        <v>4.1308693623966377</v>
      </c>
      <c r="N19" s="115">
        <v>4.3834024219360685</v>
      </c>
      <c r="O19" s="115">
        <v>4.6377513723497827</v>
      </c>
      <c r="P19" s="114">
        <v>3.7047737958603619</v>
      </c>
      <c r="Q19" s="116">
        <v>3.7961840925219121</v>
      </c>
      <c r="R19" s="115">
        <v>3.3854621487172949</v>
      </c>
      <c r="S19" s="115">
        <v>2.7487684570901934</v>
      </c>
      <c r="T19" s="114">
        <v>2.9756270569853029</v>
      </c>
      <c r="U19" s="116">
        <v>2.7534011290734668</v>
      </c>
      <c r="V19" s="115">
        <v>2.5922581307157344</v>
      </c>
      <c r="W19" s="115">
        <v>2.4105482081661336</v>
      </c>
      <c r="X19" s="114">
        <v>2.3002356716874175</v>
      </c>
      <c r="Y19" s="115">
        <v>2.2885559028440241</v>
      </c>
      <c r="Z19" s="115">
        <v>2.3693710375187322</v>
      </c>
      <c r="AA19" s="115">
        <v>2.4920909182555704</v>
      </c>
      <c r="AB19" s="117">
        <v>2.5833443228777497</v>
      </c>
    </row>
    <row r="20" spans="1:28">
      <c r="B20" s="99"/>
      <c r="C20" s="94"/>
      <c r="D20" s="94" t="s">
        <v>121</v>
      </c>
      <c r="E20" s="94"/>
      <c r="F20" s="97"/>
      <c r="G20" s="36" t="s">
        <v>119</v>
      </c>
      <c r="H20" s="114">
        <v>5.3189453282016075</v>
      </c>
      <c r="I20" s="115">
        <v>5.8622526482894983</v>
      </c>
      <c r="J20" s="115">
        <v>2.6231210846572282</v>
      </c>
      <c r="K20" s="115">
        <v>2.3322536891343049</v>
      </c>
      <c r="L20" s="114">
        <v>2.7138282611633286</v>
      </c>
      <c r="M20" s="116">
        <v>6.4063830125803634</v>
      </c>
      <c r="N20" s="115">
        <v>6.5537559480168426</v>
      </c>
      <c r="O20" s="115">
        <v>5.7150032037876883</v>
      </c>
      <c r="P20" s="114">
        <v>4.8477235646062695</v>
      </c>
      <c r="Q20" s="116">
        <v>4.045686654248513</v>
      </c>
      <c r="R20" s="115">
        <v>2.4669658586299761</v>
      </c>
      <c r="S20" s="115">
        <v>1.9950180507181727</v>
      </c>
      <c r="T20" s="114">
        <v>2.0279022266573463</v>
      </c>
      <c r="U20" s="116">
        <v>1.763128027711943</v>
      </c>
      <c r="V20" s="115">
        <v>2.2176934949500264</v>
      </c>
      <c r="W20" s="115">
        <v>2.5789255318944981</v>
      </c>
      <c r="X20" s="114">
        <v>2.7383495493845231</v>
      </c>
      <c r="Y20" s="115">
        <v>3.0808128962645185</v>
      </c>
      <c r="Z20" s="115">
        <v>2.9423949163130061</v>
      </c>
      <c r="AA20" s="115">
        <v>2.6290265462235283</v>
      </c>
      <c r="AB20" s="117">
        <v>2.2296833593741496</v>
      </c>
    </row>
    <row r="21" spans="1:28">
      <c r="B21" s="99"/>
      <c r="C21" s="94"/>
      <c r="D21" s="94" t="s">
        <v>122</v>
      </c>
      <c r="E21" s="94"/>
      <c r="F21" s="97"/>
      <c r="G21" s="36" t="s">
        <v>119</v>
      </c>
      <c r="H21" s="114">
        <v>0.16800289547637703</v>
      </c>
      <c r="I21" s="115">
        <v>3.5332385672632682</v>
      </c>
      <c r="J21" s="115">
        <v>3.5433376291185112</v>
      </c>
      <c r="K21" s="115">
        <v>2.6802593136518738</v>
      </c>
      <c r="L21" s="114">
        <v>2.3255872529738042</v>
      </c>
      <c r="M21" s="116">
        <v>4.6741264502008022</v>
      </c>
      <c r="N21" s="115">
        <v>4.9313244853398857</v>
      </c>
      <c r="O21" s="115">
        <v>3.271796660624716</v>
      </c>
      <c r="P21" s="114">
        <v>0.86774351365561131</v>
      </c>
      <c r="Q21" s="116">
        <v>3.8232136715824083</v>
      </c>
      <c r="R21" s="115">
        <v>3.2631874747580696</v>
      </c>
      <c r="S21" s="115">
        <v>3.7980346087365717</v>
      </c>
      <c r="T21" s="114">
        <v>3.4175916288584887</v>
      </c>
      <c r="U21" s="116">
        <v>2.957385708419551</v>
      </c>
      <c r="V21" s="115">
        <v>2.790065104025615</v>
      </c>
      <c r="W21" s="115">
        <v>2.5444937559550453</v>
      </c>
      <c r="X21" s="114">
        <v>2.3675258832025747</v>
      </c>
      <c r="Y21" s="115">
        <v>2.3524018005432623</v>
      </c>
      <c r="Z21" s="115">
        <v>2.3153663834011127</v>
      </c>
      <c r="AA21" s="115">
        <v>2.3278589681630564</v>
      </c>
      <c r="AB21" s="117">
        <v>2.3118164764905629</v>
      </c>
    </row>
    <row r="22" spans="1:28">
      <c r="B22" s="99"/>
      <c r="C22" s="94"/>
      <c r="D22" s="94" t="s">
        <v>123</v>
      </c>
      <c r="E22" s="94"/>
      <c r="F22" s="97"/>
      <c r="G22" s="36" t="s">
        <v>119</v>
      </c>
      <c r="H22" s="114">
        <v>-1.5810514332460315</v>
      </c>
      <c r="I22" s="115">
        <v>0.4185482594241563</v>
      </c>
      <c r="J22" s="115">
        <v>1.910463310971025</v>
      </c>
      <c r="K22" s="115">
        <v>1.8424137747749825</v>
      </c>
      <c r="L22" s="114">
        <v>1.9172282536373331</v>
      </c>
      <c r="M22" s="116">
        <v>0.15324581631756473</v>
      </c>
      <c r="N22" s="115">
        <v>-0.17226964640155984</v>
      </c>
      <c r="O22" s="115">
        <v>0.97910112849434938</v>
      </c>
      <c r="P22" s="114">
        <v>0.78576342791593845</v>
      </c>
      <c r="Q22" s="116">
        <v>2.6844347570396394</v>
      </c>
      <c r="R22" s="115">
        <v>2.5809050739705697</v>
      </c>
      <c r="S22" s="115">
        <v>1.3655881391656948</v>
      </c>
      <c r="T22" s="114">
        <v>0.96887775076793048</v>
      </c>
      <c r="U22" s="116">
        <v>1.8733069119476653</v>
      </c>
      <c r="V22" s="115">
        <v>1.8604930792586885</v>
      </c>
      <c r="W22" s="115">
        <v>1.8197369746021792</v>
      </c>
      <c r="X22" s="114">
        <v>1.8080329650820772</v>
      </c>
      <c r="Y22" s="115">
        <v>1.8760208894199195</v>
      </c>
      <c r="Z22" s="115">
        <v>1.8965678733688236</v>
      </c>
      <c r="AA22" s="115">
        <v>1.9434093593607997</v>
      </c>
      <c r="AB22" s="117">
        <v>1.9609525466276523</v>
      </c>
    </row>
    <row r="23" spans="1:28">
      <c r="B23" s="99"/>
      <c r="C23" s="94"/>
      <c r="D23" s="94" t="s">
        <v>124</v>
      </c>
      <c r="E23" s="94"/>
      <c r="F23" s="97"/>
      <c r="G23" s="36" t="s">
        <v>119</v>
      </c>
      <c r="H23" s="114">
        <v>-2.0272882163893939</v>
      </c>
      <c r="I23" s="115">
        <v>0.55033671620337543</v>
      </c>
      <c r="J23" s="115">
        <v>2.6128196992821557</v>
      </c>
      <c r="K23" s="115">
        <v>1.8121972938497777</v>
      </c>
      <c r="L23" s="114">
        <v>1.897178646509488</v>
      </c>
      <c r="M23" s="116">
        <v>2.4675844604474833</v>
      </c>
      <c r="N23" s="115">
        <v>0.11765903084857143</v>
      </c>
      <c r="O23" s="115">
        <v>0.26900691593895942</v>
      </c>
      <c r="P23" s="114">
        <v>-0.45356368958312032</v>
      </c>
      <c r="Q23" s="116">
        <v>2.6313301531915272</v>
      </c>
      <c r="R23" s="115">
        <v>3.7447248334367345</v>
      </c>
      <c r="S23" s="115">
        <v>2.3858192152289632</v>
      </c>
      <c r="T23" s="114">
        <v>1.6489986707387061</v>
      </c>
      <c r="U23" s="116">
        <v>1.8359175873154499</v>
      </c>
      <c r="V23" s="115">
        <v>1.8253111186917295</v>
      </c>
      <c r="W23" s="115">
        <v>1.7876472119928906</v>
      </c>
      <c r="X23" s="114">
        <v>1.7881340249456628</v>
      </c>
      <c r="Y23" s="115">
        <v>1.8690100514091768</v>
      </c>
      <c r="Z23" s="115">
        <v>1.8825810331416903</v>
      </c>
      <c r="AA23" s="115">
        <v>1.9191704863026615</v>
      </c>
      <c r="AB23" s="117">
        <v>1.9239924969659938</v>
      </c>
    </row>
    <row r="24" spans="1:28">
      <c r="B24" s="99"/>
      <c r="C24" s="94"/>
      <c r="D24" s="94" t="s">
        <v>125</v>
      </c>
      <c r="E24" s="94"/>
      <c r="F24" s="97"/>
      <c r="G24" s="36" t="s">
        <v>119</v>
      </c>
      <c r="H24" s="114">
        <v>0.45547048256555911</v>
      </c>
      <c r="I24" s="115">
        <v>-0.13106714615108217</v>
      </c>
      <c r="J24" s="115">
        <v>-0.68447235966173992</v>
      </c>
      <c r="K24" s="115">
        <v>2.9678645317886776E-2</v>
      </c>
      <c r="L24" s="114">
        <v>1.9676312331881718E-2</v>
      </c>
      <c r="M24" s="116">
        <v>-2.258605642278269</v>
      </c>
      <c r="N24" s="115">
        <v>-0.28958795087368117</v>
      </c>
      <c r="O24" s="115">
        <v>0.70818913480485435</v>
      </c>
      <c r="P24" s="114">
        <v>1.2449738669041182</v>
      </c>
      <c r="Q24" s="116">
        <v>5.1743072772040932E-2</v>
      </c>
      <c r="R24" s="115">
        <v>-1.1218110234854493</v>
      </c>
      <c r="S24" s="115">
        <v>-0.99645740385062709</v>
      </c>
      <c r="T24" s="114">
        <v>-0.66908767313469752</v>
      </c>
      <c r="U24" s="116">
        <v>3.6715262667684101E-2</v>
      </c>
      <c r="V24" s="115">
        <v>3.4551291992542588E-2</v>
      </c>
      <c r="W24" s="115">
        <v>3.1526185630809778E-2</v>
      </c>
      <c r="X24" s="114">
        <v>1.9549371178669617E-2</v>
      </c>
      <c r="Y24" s="115">
        <v>6.8822088358189148E-3</v>
      </c>
      <c r="Z24" s="115">
        <v>1.3728392120924582E-2</v>
      </c>
      <c r="AA24" s="115">
        <v>2.3782447347713287E-2</v>
      </c>
      <c r="AB24" s="117">
        <v>3.6262364489658694E-2</v>
      </c>
    </row>
    <row r="25" spans="1:28" ht="4.3499999999999996" customHeight="1">
      <c r="B25" s="99"/>
      <c r="C25" s="94"/>
      <c r="D25" s="94"/>
      <c r="E25" s="94"/>
      <c r="F25" s="97"/>
      <c r="G25" s="36"/>
      <c r="H25" s="97"/>
      <c r="I25" s="94"/>
      <c r="J25" s="94"/>
      <c r="K25" s="94"/>
      <c r="L25" s="97"/>
      <c r="M25" s="96"/>
      <c r="N25" s="94"/>
      <c r="O25" s="94"/>
      <c r="P25" s="97"/>
      <c r="Q25" s="96"/>
      <c r="R25" s="94"/>
      <c r="S25" s="94"/>
      <c r="T25" s="97"/>
      <c r="U25" s="96"/>
      <c r="V25" s="94"/>
      <c r="W25" s="94"/>
      <c r="X25" s="97"/>
      <c r="Y25" s="94"/>
      <c r="Z25" s="94"/>
      <c r="AA25" s="94"/>
      <c r="AB25" s="98"/>
    </row>
    <row r="26" spans="1:28" ht="15" thickBot="1">
      <c r="B26" s="106"/>
      <c r="C26" s="107" t="s">
        <v>126</v>
      </c>
      <c r="D26" s="107"/>
      <c r="E26" s="107"/>
      <c r="F26" s="108"/>
      <c r="G26" s="131" t="s">
        <v>127</v>
      </c>
      <c r="H26" s="118">
        <v>5.5119800145323978</v>
      </c>
      <c r="I26" s="119">
        <v>5.4738989656825368</v>
      </c>
      <c r="J26" s="119">
        <v>2.2106918897924999</v>
      </c>
      <c r="K26" s="119">
        <v>1.6493842019509515</v>
      </c>
      <c r="L26" s="118">
        <v>2.124968302014608</v>
      </c>
      <c r="M26" s="121">
        <v>4.0030396561775206</v>
      </c>
      <c r="N26" s="119">
        <v>7.7222032114068924</v>
      </c>
      <c r="O26" s="119">
        <v>5.4579921360355712</v>
      </c>
      <c r="P26" s="118">
        <v>4.732385165407166</v>
      </c>
      <c r="Q26" s="121">
        <v>4.3665027526202493</v>
      </c>
      <c r="R26" s="119">
        <v>0.92061319190793256</v>
      </c>
      <c r="S26" s="119">
        <v>1.9488793166502631</v>
      </c>
      <c r="T26" s="118">
        <v>1.6858674080361169</v>
      </c>
      <c r="U26" s="121">
        <v>1.2575053853248335</v>
      </c>
      <c r="V26" s="119">
        <v>1.7764034624937466</v>
      </c>
      <c r="W26" s="119">
        <v>1.8166533364902335</v>
      </c>
      <c r="X26" s="118">
        <v>1.73020594924958</v>
      </c>
      <c r="Y26" s="119">
        <v>2.0232709804904943</v>
      </c>
      <c r="Z26" s="119">
        <v>1.9388588571253536</v>
      </c>
      <c r="AA26" s="119">
        <v>2.2059103796702857</v>
      </c>
      <c r="AB26" s="122">
        <v>2.3351717066779685</v>
      </c>
    </row>
    <row r="27" spans="1:28" ht="4.3499999999999996" customHeight="1">
      <c r="A27" s="132"/>
      <c r="B27" s="132"/>
      <c r="C27" s="132"/>
      <c r="D27" s="132"/>
      <c r="E27" s="132"/>
      <c r="F27" s="132"/>
      <c r="G27" s="132"/>
    </row>
    <row r="28" spans="1:28" ht="12" customHeight="1">
      <c r="A28" s="132"/>
      <c r="B28" s="132" t="s">
        <v>108</v>
      </c>
      <c r="C28" s="132"/>
      <c r="D28" s="132"/>
      <c r="E28" s="132"/>
      <c r="F28" s="132"/>
      <c r="G28" s="132"/>
      <c r="H28" s="132"/>
    </row>
    <row r="29" spans="1:28" ht="12" customHeight="1">
      <c r="A29" s="132"/>
      <c r="B29" s="132" t="s">
        <v>128</v>
      </c>
      <c r="C29" s="132"/>
      <c r="D29" s="132"/>
      <c r="E29" s="132"/>
      <c r="F29" s="223"/>
      <c r="G29" s="132"/>
      <c r="H29" s="132"/>
      <c r="I29" s="79"/>
      <c r="J29" s="79"/>
      <c r="K29" s="79"/>
      <c r="L29" s="79"/>
    </row>
    <row r="30" spans="1:28" ht="12" customHeight="1">
      <c r="A30" s="132"/>
      <c r="B30" s="132" t="s">
        <v>129</v>
      </c>
      <c r="C30" s="132"/>
      <c r="D30" s="132"/>
      <c r="E30" s="132"/>
      <c r="F30" s="223"/>
      <c r="G30" s="132"/>
      <c r="H30" s="132"/>
    </row>
    <row r="31" spans="1:28">
      <c r="G31" s="78"/>
    </row>
    <row r="32" spans="1:28" ht="15" thickBot="1">
      <c r="F32" s="80" t="s">
        <v>11</v>
      </c>
    </row>
    <row r="33" spans="5:24">
      <c r="F33" s="217"/>
      <c r="G33" s="218"/>
      <c r="H33" s="219">
        <v>45870</v>
      </c>
      <c r="I33" s="219">
        <v>45901</v>
      </c>
      <c r="J33" s="219">
        <v>45931</v>
      </c>
      <c r="K33" s="219">
        <v>45962</v>
      </c>
      <c r="L33" s="219">
        <v>45992</v>
      </c>
      <c r="M33" s="219">
        <v>46023</v>
      </c>
      <c r="N33" s="219">
        <v>46054</v>
      </c>
      <c r="O33" s="219">
        <v>46082</v>
      </c>
      <c r="P33" s="219">
        <v>46113</v>
      </c>
      <c r="Q33" s="219">
        <v>46143</v>
      </c>
      <c r="R33" s="219">
        <v>46174</v>
      </c>
      <c r="S33" s="219">
        <v>46204</v>
      </c>
      <c r="T33" s="219">
        <v>46235</v>
      </c>
      <c r="U33" s="219">
        <v>46266</v>
      </c>
      <c r="V33" s="219">
        <v>46296</v>
      </c>
      <c r="W33" s="219">
        <v>46327</v>
      </c>
      <c r="X33" s="220">
        <v>46357</v>
      </c>
    </row>
    <row r="34" spans="5:24" ht="15" thickBot="1">
      <c r="F34" s="221" t="s">
        <v>109</v>
      </c>
      <c r="G34" s="109" t="s">
        <v>130</v>
      </c>
      <c r="H34" s="119">
        <v>4.4204664114166263</v>
      </c>
      <c r="I34" s="119">
        <v>4.5641132679329388</v>
      </c>
      <c r="J34" s="119">
        <v>3.8806794641624123</v>
      </c>
      <c r="K34" s="119">
        <v>3.7952886072461638</v>
      </c>
      <c r="L34" s="119">
        <v>4.1733595034893369</v>
      </c>
      <c r="M34" s="119">
        <v>4.2624205061355411</v>
      </c>
      <c r="N34" s="119">
        <v>4.0332216873070195</v>
      </c>
      <c r="O34" s="119">
        <v>3.8969119269290644</v>
      </c>
      <c r="P34" s="119">
        <v>3.9604675745458877</v>
      </c>
      <c r="Q34" s="119">
        <v>3.579227906475495</v>
      </c>
      <c r="R34" s="119">
        <v>3.4503360895243702</v>
      </c>
      <c r="S34" s="119">
        <v>3.0787153227931157</v>
      </c>
      <c r="T34" s="119">
        <v>3.0374980448736295</v>
      </c>
      <c r="U34" s="119">
        <v>2.9355574298815696</v>
      </c>
      <c r="V34" s="119">
        <v>2.9059605887502613</v>
      </c>
      <c r="W34" s="119">
        <v>2.8056848574276216</v>
      </c>
      <c r="X34" s="122">
        <v>2.8232201344146119</v>
      </c>
    </row>
    <row r="35" spans="5:24">
      <c r="E35" s="132"/>
      <c r="F35" s="132" t="s">
        <v>108</v>
      </c>
      <c r="G35" s="136"/>
      <c r="H35" s="136"/>
    </row>
    <row r="36" spans="5:24">
      <c r="G36" s="136"/>
      <c r="H36" s="136"/>
    </row>
    <row r="37" spans="5:24">
      <c r="G37" s="136"/>
      <c r="H37" s="136"/>
    </row>
    <row r="38" spans="5:24">
      <c r="G38" s="136"/>
      <c r="H38" s="136"/>
    </row>
    <row r="46" spans="5:24">
      <c r="H46" s="79"/>
      <c r="I46" s="79"/>
      <c r="J46" s="79"/>
      <c r="K46" s="79"/>
      <c r="L46" s="79"/>
    </row>
    <row r="48" spans="5:24">
      <c r="P48" s="79"/>
    </row>
  </sheetData>
  <mergeCells count="10">
    <mergeCell ref="Y3:AB3"/>
    <mergeCell ref="Q3:T3"/>
    <mergeCell ref="U3:X3"/>
    <mergeCell ref="B3:F4"/>
    <mergeCell ref="G3:G4"/>
    <mergeCell ref="L3:L4"/>
    <mergeCell ref="I3:I4"/>
    <mergeCell ref="M3:P3"/>
    <mergeCell ref="K3:K4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N71"/>
  <sheetViews>
    <sheetView showGridLines="0" zoomScale="80" zoomScaleNormal="80" workbookViewId="0">
      <selection activeCell="AE40" sqref="AE40"/>
    </sheetView>
  </sheetViews>
  <sheetFormatPr defaultColWidth="9.140625" defaultRowHeight="14.25"/>
  <cols>
    <col min="1" max="5" width="3.140625" style="75" customWidth="1"/>
    <col min="6" max="6" width="35.85546875" style="75" customWidth="1"/>
    <col min="7" max="7" width="21.42578125" style="75" customWidth="1"/>
    <col min="8" max="8" width="10.5703125" style="75" customWidth="1"/>
    <col min="9" max="12" width="9.140625" style="75" customWidth="1"/>
    <col min="13" max="19" width="9.140625" style="75"/>
    <col min="20" max="24" width="9.140625" style="75" customWidth="1"/>
    <col min="25" max="28" width="9.140625" style="75"/>
    <col min="29" max="32" width="9.140625" style="75" customWidth="1"/>
    <col min="33" max="16384" width="9.140625" style="75"/>
  </cols>
  <sheetData>
    <row r="1" spans="2:28" ht="22.5" customHeight="1" thickBot="1">
      <c r="B1" s="231" t="s">
        <v>133</v>
      </c>
      <c r="C1" s="232"/>
      <c r="D1" s="232"/>
      <c r="E1" s="232"/>
      <c r="F1" s="232"/>
    </row>
    <row r="2" spans="2:28" ht="30" customHeight="1">
      <c r="B2" s="229" t="str">
        <f>" "&amp;Summary!$H$3&amp;" - labour market [level]"</f>
        <v xml:space="preserve"> Winter 2025 medium-term forecast (MTF-2025Q4) - labour market [level]</v>
      </c>
      <c r="C2" s="230"/>
      <c r="D2" s="230"/>
      <c r="E2" s="230"/>
      <c r="F2" s="230"/>
      <c r="G2" s="230"/>
      <c r="H2" s="230"/>
      <c r="I2" s="230"/>
      <c r="J2" s="230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5"/>
    </row>
    <row r="3" spans="2:28">
      <c r="B3" s="314" t="s">
        <v>17</v>
      </c>
      <c r="C3" s="315"/>
      <c r="D3" s="315"/>
      <c r="E3" s="315"/>
      <c r="F3" s="316"/>
      <c r="G3" s="317" t="s">
        <v>18</v>
      </c>
      <c r="H3" s="82" t="s">
        <v>14</v>
      </c>
      <c r="I3" s="320">
        <v>2025</v>
      </c>
      <c r="J3" s="320">
        <v>2026</v>
      </c>
      <c r="K3" s="320">
        <v>2027</v>
      </c>
      <c r="L3" s="321">
        <v>2028</v>
      </c>
      <c r="M3" s="302">
        <v>2025</v>
      </c>
      <c r="N3" s="303"/>
      <c r="O3" s="303"/>
      <c r="P3" s="305"/>
      <c r="Q3" s="302">
        <v>2026</v>
      </c>
      <c r="R3" s="303"/>
      <c r="S3" s="303"/>
      <c r="T3" s="305"/>
      <c r="U3" s="302">
        <v>2027</v>
      </c>
      <c r="V3" s="303"/>
      <c r="W3" s="303"/>
      <c r="X3" s="305"/>
      <c r="Y3" s="303">
        <v>2028</v>
      </c>
      <c r="Z3" s="303"/>
      <c r="AA3" s="303"/>
      <c r="AB3" s="304"/>
    </row>
    <row r="4" spans="2:28">
      <c r="B4" s="309"/>
      <c r="C4" s="310"/>
      <c r="D4" s="310"/>
      <c r="E4" s="310"/>
      <c r="F4" s="311"/>
      <c r="G4" s="313"/>
      <c r="H4" s="83">
        <v>2024</v>
      </c>
      <c r="I4" s="319"/>
      <c r="J4" s="319"/>
      <c r="K4" s="319"/>
      <c r="L4" s="322"/>
      <c r="M4" s="84" t="s">
        <v>0</v>
      </c>
      <c r="N4" s="85" t="s">
        <v>1</v>
      </c>
      <c r="O4" s="85" t="s">
        <v>2</v>
      </c>
      <c r="P4" s="86" t="s">
        <v>3</v>
      </c>
      <c r="Q4" s="84" t="s">
        <v>0</v>
      </c>
      <c r="R4" s="85" t="s">
        <v>1</v>
      </c>
      <c r="S4" s="85" t="s">
        <v>2</v>
      </c>
      <c r="T4" s="86" t="s">
        <v>3</v>
      </c>
      <c r="U4" s="84" t="s">
        <v>0</v>
      </c>
      <c r="V4" s="85" t="s">
        <v>1</v>
      </c>
      <c r="W4" s="85" t="s">
        <v>2</v>
      </c>
      <c r="X4" s="86" t="s">
        <v>3</v>
      </c>
      <c r="Y4" s="85" t="s">
        <v>0</v>
      </c>
      <c r="Z4" s="85" t="s">
        <v>1</v>
      </c>
      <c r="AA4" s="85" t="s">
        <v>2</v>
      </c>
      <c r="AB4" s="87" t="s">
        <v>3</v>
      </c>
    </row>
    <row r="5" spans="2:28" ht="4.3499999999999996" customHeight="1">
      <c r="B5" s="88"/>
      <c r="C5" s="89"/>
      <c r="D5" s="89"/>
      <c r="E5" s="89"/>
      <c r="F5" s="90"/>
      <c r="G5" s="91"/>
      <c r="H5" s="171"/>
      <c r="I5" s="140"/>
      <c r="J5" s="279"/>
      <c r="K5" s="140"/>
      <c r="L5" s="141"/>
      <c r="M5" s="142"/>
      <c r="N5" s="93"/>
      <c r="O5" s="93"/>
      <c r="P5" s="92"/>
      <c r="Q5" s="93"/>
      <c r="R5" s="93"/>
      <c r="S5" s="93"/>
      <c r="T5" s="93"/>
      <c r="U5" s="142"/>
      <c r="V5" s="93"/>
      <c r="W5" s="93"/>
      <c r="X5" s="92"/>
      <c r="Y5" s="93"/>
      <c r="Z5" s="93"/>
      <c r="AA5" s="93"/>
      <c r="AB5" s="128"/>
    </row>
    <row r="6" spans="2:28">
      <c r="B6" s="88" t="s">
        <v>134</v>
      </c>
      <c r="C6" s="89"/>
      <c r="D6" s="89"/>
      <c r="E6" s="89"/>
      <c r="F6" s="144"/>
      <c r="G6" s="170"/>
      <c r="H6" s="171"/>
      <c r="I6" s="140"/>
      <c r="J6" s="279"/>
      <c r="K6" s="140"/>
      <c r="L6" s="141"/>
      <c r="M6" s="142"/>
      <c r="N6" s="93"/>
      <c r="O6" s="93"/>
      <c r="P6" s="92"/>
      <c r="Q6" s="93"/>
      <c r="R6" s="93"/>
      <c r="S6" s="93"/>
      <c r="T6" s="93"/>
      <c r="U6" s="142"/>
      <c r="V6" s="93"/>
      <c r="W6" s="93"/>
      <c r="X6" s="92"/>
      <c r="Y6" s="93"/>
      <c r="Z6" s="93"/>
      <c r="AA6" s="93"/>
      <c r="AB6" s="128"/>
    </row>
    <row r="7" spans="2:28">
      <c r="B7" s="88"/>
      <c r="C7" s="143" t="s">
        <v>38</v>
      </c>
      <c r="D7" s="89"/>
      <c r="E7" s="89"/>
      <c r="F7" s="144"/>
      <c r="G7" s="36" t="s">
        <v>135</v>
      </c>
      <c r="H7" s="180">
        <v>2430.29</v>
      </c>
      <c r="I7" s="24">
        <v>2425.7331332084436</v>
      </c>
      <c r="J7" s="24">
        <v>2414.8882124587735</v>
      </c>
      <c r="K7" s="24">
        <v>2409.6079917481006</v>
      </c>
      <c r="L7" s="196">
        <v>2414.3491893640844</v>
      </c>
      <c r="M7" s="197">
        <v>2426.5369999999998</v>
      </c>
      <c r="N7" s="198">
        <v>2427.826</v>
      </c>
      <c r="O7" s="198">
        <v>2424.8879999999999</v>
      </c>
      <c r="P7" s="199">
        <v>2423.6815328337761</v>
      </c>
      <c r="Q7" s="198">
        <v>2421.026293494544</v>
      </c>
      <c r="R7" s="198">
        <v>2416.7367075653674</v>
      </c>
      <c r="S7" s="198">
        <v>2412.6995822774011</v>
      </c>
      <c r="T7" s="198">
        <v>2409.0902664977812</v>
      </c>
      <c r="U7" s="197">
        <v>2406.4958395873418</v>
      </c>
      <c r="V7" s="198">
        <v>2409.0518457047297</v>
      </c>
      <c r="W7" s="198">
        <v>2410.6647513831658</v>
      </c>
      <c r="X7" s="199">
        <v>2412.2195303171657</v>
      </c>
      <c r="Y7" s="198">
        <v>2413.4824717139127</v>
      </c>
      <c r="Z7" s="198">
        <v>2414.2790885735053</v>
      </c>
      <c r="AA7" s="198">
        <v>2414.7398202327195</v>
      </c>
      <c r="AB7" s="200">
        <v>2414.895376936201</v>
      </c>
    </row>
    <row r="8" spans="2:28" ht="4.3499999999999996" customHeight="1">
      <c r="B8" s="99"/>
      <c r="C8" s="94"/>
      <c r="D8" s="129"/>
      <c r="E8" s="94"/>
      <c r="F8" s="97"/>
      <c r="G8" s="36"/>
      <c r="H8" s="201"/>
      <c r="I8" s="198"/>
      <c r="J8" s="198"/>
      <c r="K8" s="198"/>
      <c r="L8" s="199"/>
      <c r="M8" s="197"/>
      <c r="N8" s="198"/>
      <c r="O8" s="198"/>
      <c r="P8" s="199"/>
      <c r="Q8" s="198"/>
      <c r="R8" s="198"/>
      <c r="S8" s="198"/>
      <c r="T8" s="198"/>
      <c r="U8" s="197"/>
      <c r="V8" s="198"/>
      <c r="W8" s="198"/>
      <c r="X8" s="199"/>
      <c r="Y8" s="198"/>
      <c r="Z8" s="198"/>
      <c r="AA8" s="198"/>
      <c r="AB8" s="200"/>
    </row>
    <row r="9" spans="2:28">
      <c r="B9" s="99"/>
      <c r="C9" s="94"/>
      <c r="D9" s="129" t="s">
        <v>136</v>
      </c>
      <c r="E9" s="94"/>
      <c r="F9" s="97"/>
      <c r="G9" s="36" t="s">
        <v>135</v>
      </c>
      <c r="H9" s="201">
        <v>2080.2715000000003</v>
      </c>
      <c r="I9" s="198">
        <v>2081.1474255911262</v>
      </c>
      <c r="J9" s="198">
        <v>2069.4695462673571</v>
      </c>
      <c r="K9" s="198">
        <v>2075.212337293372</v>
      </c>
      <c r="L9" s="199">
        <v>2079.1324118563471</v>
      </c>
      <c r="M9" s="247"/>
      <c r="N9" s="248"/>
      <c r="O9" s="248"/>
      <c r="P9" s="249"/>
      <c r="Q9" s="248"/>
      <c r="R9" s="248"/>
      <c r="S9" s="248"/>
      <c r="T9" s="248"/>
      <c r="U9" s="247"/>
      <c r="V9" s="248"/>
      <c r="W9" s="248"/>
      <c r="X9" s="249"/>
      <c r="Y9" s="248"/>
      <c r="Z9" s="248"/>
      <c r="AA9" s="248"/>
      <c r="AB9" s="250"/>
    </row>
    <row r="10" spans="2:28">
      <c r="B10" s="99"/>
      <c r="C10" s="94"/>
      <c r="D10" s="129" t="s">
        <v>137</v>
      </c>
      <c r="E10" s="94"/>
      <c r="F10" s="97"/>
      <c r="G10" s="36" t="s">
        <v>135</v>
      </c>
      <c r="H10" s="201">
        <v>350.01849999999979</v>
      </c>
      <c r="I10" s="198">
        <v>344.58570761731761</v>
      </c>
      <c r="J10" s="198">
        <v>345.41866619141615</v>
      </c>
      <c r="K10" s="198">
        <v>334.39565445472874</v>
      </c>
      <c r="L10" s="199">
        <v>335.21677750773739</v>
      </c>
      <c r="M10" s="247"/>
      <c r="N10" s="248"/>
      <c r="O10" s="248"/>
      <c r="P10" s="249"/>
      <c r="Q10" s="248"/>
      <c r="R10" s="248"/>
      <c r="S10" s="248"/>
      <c r="T10" s="248"/>
      <c r="U10" s="247"/>
      <c r="V10" s="248"/>
      <c r="W10" s="248"/>
      <c r="X10" s="249"/>
      <c r="Y10" s="248"/>
      <c r="Z10" s="248"/>
      <c r="AA10" s="248"/>
      <c r="AB10" s="250"/>
    </row>
    <row r="11" spans="2:28" ht="4.3499999999999996" customHeight="1">
      <c r="B11" s="99"/>
      <c r="C11" s="94"/>
      <c r="D11" s="94"/>
      <c r="E11" s="94"/>
      <c r="F11" s="97"/>
      <c r="G11" s="36"/>
      <c r="H11" s="202"/>
      <c r="I11" s="94"/>
      <c r="J11" s="94"/>
      <c r="K11" s="94"/>
      <c r="L11" s="97"/>
      <c r="M11" s="96"/>
      <c r="N11" s="94"/>
      <c r="O11" s="94"/>
      <c r="P11" s="97"/>
      <c r="Q11" s="94"/>
      <c r="R11" s="94"/>
      <c r="S11" s="94"/>
      <c r="T11" s="94"/>
      <c r="U11" s="96"/>
      <c r="V11" s="94"/>
      <c r="W11" s="94"/>
      <c r="X11" s="97"/>
      <c r="Y11" s="94"/>
      <c r="Z11" s="94"/>
      <c r="AA11" s="94"/>
      <c r="AB11" s="98"/>
    </row>
    <row r="12" spans="2:28">
      <c r="B12" s="99"/>
      <c r="C12" s="94" t="s">
        <v>138</v>
      </c>
      <c r="D12" s="94"/>
      <c r="E12" s="94"/>
      <c r="F12" s="97"/>
      <c r="G12" s="36" t="s">
        <v>139</v>
      </c>
      <c r="H12" s="124">
        <v>147.70400000000012</v>
      </c>
      <c r="I12" s="115">
        <v>149.4709730401141</v>
      </c>
      <c r="J12" s="115">
        <v>168.67627119530988</v>
      </c>
      <c r="K12" s="115">
        <v>178.85636527305644</v>
      </c>
      <c r="L12" s="114">
        <v>173.26137722760922</v>
      </c>
      <c r="M12" s="145">
        <v>145.55944108915185</v>
      </c>
      <c r="N12" s="14">
        <v>148.13612964779244</v>
      </c>
      <c r="O12" s="14">
        <v>150.98780259910518</v>
      </c>
      <c r="P12" s="15">
        <v>153.200518824407</v>
      </c>
      <c r="Q12" s="14">
        <v>158.8056975583111</v>
      </c>
      <c r="R12" s="14">
        <v>165.94419889978309</v>
      </c>
      <c r="S12" s="14">
        <v>172.24323714872284</v>
      </c>
      <c r="T12" s="14">
        <v>177.71195117442258</v>
      </c>
      <c r="U12" s="145">
        <v>181.32673631560533</v>
      </c>
      <c r="V12" s="14">
        <v>179.41685172300831</v>
      </c>
      <c r="W12" s="14">
        <v>178.11450702491319</v>
      </c>
      <c r="X12" s="15">
        <v>176.56736602869893</v>
      </c>
      <c r="Y12" s="14">
        <v>175.03701688186459</v>
      </c>
      <c r="Z12" s="14">
        <v>173.75609680146749</v>
      </c>
      <c r="AA12" s="14">
        <v>172.62104423433598</v>
      </c>
      <c r="AB12" s="16">
        <v>171.63135099276874</v>
      </c>
    </row>
    <row r="13" spans="2:28">
      <c r="B13" s="99"/>
      <c r="C13" s="94" t="s">
        <v>44</v>
      </c>
      <c r="D13" s="94"/>
      <c r="E13" s="94"/>
      <c r="F13" s="97"/>
      <c r="G13" s="36" t="s">
        <v>13</v>
      </c>
      <c r="H13" s="124">
        <v>5.3350741730880742</v>
      </c>
      <c r="I13" s="115">
        <v>5.4137270143877352</v>
      </c>
      <c r="J13" s="115">
        <v>6.1200409747202213</v>
      </c>
      <c r="K13" s="115">
        <v>6.5021535939859918</v>
      </c>
      <c r="L13" s="114">
        <v>6.3135861082142073</v>
      </c>
      <c r="M13" s="116">
        <v>5.2611918525743127</v>
      </c>
      <c r="N13" s="115">
        <v>5.3669305710470017</v>
      </c>
      <c r="O13" s="115">
        <v>5.4745214300103049</v>
      </c>
      <c r="P13" s="114">
        <v>5.5522642039193224</v>
      </c>
      <c r="Q13" s="115">
        <v>5.758148877411907</v>
      </c>
      <c r="R13" s="115">
        <v>6.0195769704802284</v>
      </c>
      <c r="S13" s="115">
        <v>6.2507414799951393</v>
      </c>
      <c r="T13" s="115">
        <v>6.4516965709936107</v>
      </c>
      <c r="U13" s="116">
        <v>6.5865143787506755</v>
      </c>
      <c r="V13" s="115">
        <v>6.5207104765268644</v>
      </c>
      <c r="W13" s="115">
        <v>6.4769869184373663</v>
      </c>
      <c r="X13" s="114">
        <v>6.424402602229061</v>
      </c>
      <c r="Y13" s="115">
        <v>6.3724927409342866</v>
      </c>
      <c r="Z13" s="115">
        <v>6.3296706256157966</v>
      </c>
      <c r="AA13" s="115">
        <v>6.2921810315051854</v>
      </c>
      <c r="AB13" s="117">
        <v>6.2600000348015623</v>
      </c>
    </row>
    <row r="14" spans="2:28" ht="4.3499999999999996" customHeight="1">
      <c r="B14" s="99"/>
      <c r="C14" s="94"/>
      <c r="D14" s="94"/>
      <c r="E14" s="94"/>
      <c r="F14" s="97"/>
      <c r="G14" s="36"/>
      <c r="H14" s="202"/>
      <c r="I14" s="94"/>
      <c r="J14" s="94"/>
      <c r="K14" s="94"/>
      <c r="L14" s="97"/>
      <c r="M14" s="96"/>
      <c r="N14" s="94"/>
      <c r="O14" s="94"/>
      <c r="P14" s="97"/>
      <c r="Q14" s="94"/>
      <c r="R14" s="94"/>
      <c r="S14" s="94"/>
      <c r="T14" s="94"/>
      <c r="U14" s="96"/>
      <c r="V14" s="94"/>
      <c r="W14" s="94"/>
      <c r="X14" s="97"/>
      <c r="Y14" s="94"/>
      <c r="Z14" s="94"/>
      <c r="AA14" s="94"/>
      <c r="AB14" s="98"/>
    </row>
    <row r="15" spans="2:28">
      <c r="B15" s="88" t="s">
        <v>140</v>
      </c>
      <c r="C15" s="94"/>
      <c r="D15" s="94"/>
      <c r="E15" s="94"/>
      <c r="F15" s="97"/>
      <c r="G15" s="36"/>
      <c r="H15" s="202"/>
      <c r="I15" s="94"/>
      <c r="J15" s="94"/>
      <c r="K15" s="94"/>
      <c r="L15" s="97"/>
      <c r="M15" s="96"/>
      <c r="N15" s="94"/>
      <c r="O15" s="94"/>
      <c r="P15" s="97"/>
      <c r="Q15" s="94"/>
      <c r="R15" s="94"/>
      <c r="S15" s="94"/>
      <c r="T15" s="94"/>
      <c r="U15" s="96"/>
      <c r="V15" s="94"/>
      <c r="W15" s="94"/>
      <c r="X15" s="97"/>
      <c r="Y15" s="94"/>
      <c r="Z15" s="94"/>
      <c r="AA15" s="94"/>
      <c r="AB15" s="98"/>
    </row>
    <row r="16" spans="2:28">
      <c r="B16" s="99"/>
      <c r="C16" s="94" t="s">
        <v>141</v>
      </c>
      <c r="D16" s="94"/>
      <c r="E16" s="94"/>
      <c r="F16" s="97"/>
      <c r="G16" s="36" t="s">
        <v>142</v>
      </c>
      <c r="H16" s="203">
        <v>26633.139472419818</v>
      </c>
      <c r="I16" s="29">
        <v>28374.905690913358</v>
      </c>
      <c r="J16" s="29">
        <v>29313.40541954738</v>
      </c>
      <c r="K16" s="29">
        <v>30551.743055014693</v>
      </c>
      <c r="L16" s="204">
        <v>31922.277867750436</v>
      </c>
      <c r="M16" s="205">
        <v>6892.2249021516318</v>
      </c>
      <c r="N16" s="29">
        <v>7149.0316926322675</v>
      </c>
      <c r="O16" s="29">
        <v>7124.0065959343792</v>
      </c>
      <c r="P16" s="204">
        <v>7209.9011297331408</v>
      </c>
      <c r="Q16" s="29">
        <v>7255.8903746223286</v>
      </c>
      <c r="R16" s="29">
        <v>7291.495218787888</v>
      </c>
      <c r="S16" s="29">
        <v>7349.1120501312471</v>
      </c>
      <c r="T16" s="29">
        <v>7417.3342608392031</v>
      </c>
      <c r="U16" s="205">
        <v>7493.1410882267264</v>
      </c>
      <c r="V16" s="29">
        <v>7595.7605002701948</v>
      </c>
      <c r="W16" s="29">
        <v>7686.5712970750192</v>
      </c>
      <c r="X16" s="204">
        <v>7775.9172394516245</v>
      </c>
      <c r="Y16" s="29">
        <v>7856.2977874436556</v>
      </c>
      <c r="Z16" s="29">
        <v>7941.0576619707972</v>
      </c>
      <c r="AA16" s="29">
        <v>8023.829560826367</v>
      </c>
      <c r="AB16" s="206">
        <v>8101.0160419848962</v>
      </c>
    </row>
    <row r="17" spans="1:118" s="138" customFormat="1">
      <c r="A17" s="7"/>
      <c r="B17" s="207"/>
      <c r="C17" s="9" t="s">
        <v>143</v>
      </c>
      <c r="D17" s="9"/>
      <c r="E17" s="9"/>
      <c r="F17" s="11"/>
      <c r="G17" s="36" t="s">
        <v>142</v>
      </c>
      <c r="H17" s="208">
        <v>1652.2226786263234</v>
      </c>
      <c r="I17" s="209">
        <v>1746.7711388420457</v>
      </c>
      <c r="J17" s="209">
        <v>1803.8651184772316</v>
      </c>
      <c r="K17" s="209">
        <v>1878.1401138863566</v>
      </c>
      <c r="L17" s="210">
        <v>1957.3287882301936</v>
      </c>
      <c r="M17" s="29">
        <v>1703.3172489550909</v>
      </c>
      <c r="N17" s="29">
        <v>1758.261109834564</v>
      </c>
      <c r="O17" s="29">
        <v>1752.0579350292528</v>
      </c>
      <c r="P17" s="204">
        <v>1773.5067227806178</v>
      </c>
      <c r="Q17" s="29">
        <v>1784.7096131156657</v>
      </c>
      <c r="R17" s="29">
        <v>1795.4436118137264</v>
      </c>
      <c r="S17" s="29">
        <v>1809.4895643822626</v>
      </c>
      <c r="T17" s="204">
        <v>1825.9262115035726</v>
      </c>
      <c r="U17" s="29">
        <v>1844.5290285514609</v>
      </c>
      <c r="V17" s="29">
        <v>1867.3238338952769</v>
      </c>
      <c r="W17" s="29">
        <v>1889.4360905290098</v>
      </c>
      <c r="X17" s="204">
        <v>1911.1882872917297</v>
      </c>
      <c r="Y17" s="29">
        <v>1927.0218971394977</v>
      </c>
      <c r="Z17" s="29">
        <v>1947.6806251587705</v>
      </c>
      <c r="AA17" s="29">
        <v>1967.8718351024529</v>
      </c>
      <c r="AB17" s="206">
        <v>1986.7220586298974</v>
      </c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</row>
    <row r="18" spans="1:118">
      <c r="B18" s="99"/>
      <c r="C18" s="94"/>
      <c r="D18" s="129" t="s">
        <v>144</v>
      </c>
      <c r="E18" s="94"/>
      <c r="F18" s="97"/>
      <c r="G18" s="36" t="s">
        <v>142</v>
      </c>
      <c r="H18" s="211">
        <v>1592.1597809395682</v>
      </c>
      <c r="I18" s="212">
        <v>1674.5234068433776</v>
      </c>
      <c r="J18" s="212">
        <v>1732.2580447419471</v>
      </c>
      <c r="K18" s="212">
        <v>1806.6045940433241</v>
      </c>
      <c r="L18" s="213">
        <v>1883.460576382641</v>
      </c>
      <c r="M18" s="251"/>
      <c r="N18" s="252"/>
      <c r="O18" s="252"/>
      <c r="P18" s="253"/>
      <c r="Q18" s="252"/>
      <c r="R18" s="252"/>
      <c r="S18" s="252"/>
      <c r="T18" s="252"/>
      <c r="U18" s="251"/>
      <c r="V18" s="252"/>
      <c r="W18" s="252"/>
      <c r="X18" s="253"/>
      <c r="Y18" s="252"/>
      <c r="Z18" s="252"/>
      <c r="AA18" s="252"/>
      <c r="AB18" s="254"/>
    </row>
    <row r="19" spans="1:118">
      <c r="B19" s="99"/>
      <c r="C19" s="94"/>
      <c r="D19" s="129" t="s">
        <v>145</v>
      </c>
      <c r="E19" s="94"/>
      <c r="F19" s="97"/>
      <c r="G19" s="36" t="s">
        <v>142</v>
      </c>
      <c r="H19" s="211">
        <v>1856.6656081855865</v>
      </c>
      <c r="I19" s="212">
        <v>1992.2759798695672</v>
      </c>
      <c r="J19" s="212">
        <v>2041.7620451941063</v>
      </c>
      <c r="K19" s="212">
        <v>2116.6573376720121</v>
      </c>
      <c r="L19" s="213">
        <v>2204.2285756852984</v>
      </c>
      <c r="M19" s="251"/>
      <c r="N19" s="252"/>
      <c r="O19" s="252"/>
      <c r="P19" s="253"/>
      <c r="Q19" s="252"/>
      <c r="R19" s="252"/>
      <c r="S19" s="252"/>
      <c r="T19" s="252"/>
      <c r="U19" s="251"/>
      <c r="V19" s="252"/>
      <c r="W19" s="252"/>
      <c r="X19" s="253"/>
      <c r="Y19" s="252"/>
      <c r="Z19" s="252"/>
      <c r="AA19" s="252"/>
      <c r="AB19" s="254"/>
    </row>
    <row r="20" spans="1:118">
      <c r="B20" s="99"/>
      <c r="C20" s="94" t="s">
        <v>146</v>
      </c>
      <c r="D20" s="94"/>
      <c r="E20" s="94"/>
      <c r="F20" s="97"/>
      <c r="G20" s="36" t="s">
        <v>142</v>
      </c>
      <c r="H20" s="214">
        <v>1058.7374175345765</v>
      </c>
      <c r="I20" s="215">
        <v>1076.2215547362157</v>
      </c>
      <c r="J20" s="215">
        <v>1075.8888073642181</v>
      </c>
      <c r="K20" s="215">
        <v>1092.3802826943738</v>
      </c>
      <c r="L20" s="216">
        <v>1109.3527936289286</v>
      </c>
      <c r="M20" s="251"/>
      <c r="N20" s="252"/>
      <c r="O20" s="252"/>
      <c r="P20" s="253"/>
      <c r="Q20" s="252"/>
      <c r="R20" s="252"/>
      <c r="S20" s="252"/>
      <c r="T20" s="252"/>
      <c r="U20" s="251"/>
      <c r="V20" s="252"/>
      <c r="W20" s="252"/>
      <c r="X20" s="253"/>
      <c r="Y20" s="252"/>
      <c r="Z20" s="252"/>
      <c r="AA20" s="252"/>
      <c r="AB20" s="254"/>
    </row>
    <row r="21" spans="1:118">
      <c r="B21" s="99"/>
      <c r="C21" s="94" t="s">
        <v>46</v>
      </c>
      <c r="D21" s="94"/>
      <c r="E21" s="94"/>
      <c r="F21" s="97"/>
      <c r="G21" s="36" t="s">
        <v>147</v>
      </c>
      <c r="H21" s="194">
        <v>42915.990684239332</v>
      </c>
      <c r="I21" s="102">
        <v>43349.710867794958</v>
      </c>
      <c r="J21" s="102">
        <v>43814.889913578067</v>
      </c>
      <c r="K21" s="102">
        <v>44924.855737964113</v>
      </c>
      <c r="L21" s="103">
        <v>45963.451896024446</v>
      </c>
      <c r="M21" s="104">
        <v>10794.706200647261</v>
      </c>
      <c r="N21" s="102">
        <v>10807.459430782932</v>
      </c>
      <c r="O21" s="102">
        <v>10849.76955636714</v>
      </c>
      <c r="P21" s="103">
        <v>10897.871114334997</v>
      </c>
      <c r="Q21" s="102">
        <v>10888.823739558607</v>
      </c>
      <c r="R21" s="102">
        <v>10922.274983933337</v>
      </c>
      <c r="S21" s="102">
        <v>10978.641762069632</v>
      </c>
      <c r="T21" s="102">
        <v>11025.533453870987</v>
      </c>
      <c r="U21" s="104">
        <v>11105.214244576826</v>
      </c>
      <c r="V21" s="102">
        <v>11179.456071369736</v>
      </c>
      <c r="W21" s="102">
        <v>11277.883058703957</v>
      </c>
      <c r="X21" s="103">
        <v>11361.96550521992</v>
      </c>
      <c r="Y21" s="102">
        <v>11412.524551107384</v>
      </c>
      <c r="Z21" s="102">
        <v>11465.367850644865</v>
      </c>
      <c r="AA21" s="102">
        <v>11518.624246094139</v>
      </c>
      <c r="AB21" s="105">
        <v>11566.884695817133</v>
      </c>
    </row>
    <row r="22" spans="1:118">
      <c r="B22" s="99"/>
      <c r="C22" s="94" t="s">
        <v>148</v>
      </c>
      <c r="D22" s="94"/>
      <c r="E22" s="94"/>
      <c r="F22" s="97"/>
      <c r="G22" s="36" t="s">
        <v>149</v>
      </c>
      <c r="H22" s="124">
        <v>42.548921987182922</v>
      </c>
      <c r="I22" s="115">
        <v>43.290481019607491</v>
      </c>
      <c r="J22" s="115">
        <v>42.879495467969264</v>
      </c>
      <c r="K22" s="115">
        <v>42.774538142094435</v>
      </c>
      <c r="L22" s="114">
        <v>42.680529030513334</v>
      </c>
      <c r="M22" s="116">
        <v>43.061258378230491</v>
      </c>
      <c r="N22" s="115">
        <v>43.949387669110699</v>
      </c>
      <c r="O22" s="115">
        <v>43.071073428654714</v>
      </c>
      <c r="P22" s="114">
        <v>43.080204602434065</v>
      </c>
      <c r="Q22" s="115">
        <v>43.107625587396335</v>
      </c>
      <c r="R22" s="115">
        <v>42.928590946430347</v>
      </c>
      <c r="S22" s="115">
        <v>42.770371696148821</v>
      </c>
      <c r="T22" s="115">
        <v>42.711393641901545</v>
      </c>
      <c r="U22" s="116">
        <v>42.82122129425013</v>
      </c>
      <c r="V22" s="115">
        <v>42.849462574272138</v>
      </c>
      <c r="W22" s="115">
        <v>42.744577746223904</v>
      </c>
      <c r="X22" s="114">
        <v>42.682890953631585</v>
      </c>
      <c r="Y22" s="115">
        <v>42.689600490606033</v>
      </c>
      <c r="Z22" s="115">
        <v>42.680067027433786</v>
      </c>
      <c r="AA22" s="115">
        <v>42.677047899718076</v>
      </c>
      <c r="AB22" s="117">
        <v>42.675400704295456</v>
      </c>
    </row>
    <row r="23" spans="1:118" ht="4.3499999999999996" customHeight="1">
      <c r="B23" s="99"/>
      <c r="C23" s="94"/>
      <c r="D23" s="94"/>
      <c r="E23" s="94"/>
      <c r="F23" s="97"/>
      <c r="G23" s="36"/>
      <c r="H23" s="202"/>
      <c r="I23" s="94"/>
      <c r="J23" s="94"/>
      <c r="K23" s="94"/>
      <c r="L23" s="97"/>
      <c r="M23" s="96"/>
      <c r="N23" s="94"/>
      <c r="O23" s="94"/>
      <c r="P23" s="97"/>
      <c r="Q23" s="94"/>
      <c r="R23" s="94"/>
      <c r="S23" s="94"/>
      <c r="T23" s="94"/>
      <c r="U23" s="96"/>
      <c r="V23" s="94"/>
      <c r="W23" s="94"/>
      <c r="X23" s="97"/>
      <c r="Y23" s="94"/>
      <c r="Z23" s="94"/>
      <c r="AA23" s="94"/>
      <c r="AB23" s="98"/>
    </row>
    <row r="24" spans="1:118">
      <c r="B24" s="88" t="s">
        <v>150</v>
      </c>
      <c r="C24" s="94"/>
      <c r="D24" s="94"/>
      <c r="E24" s="94"/>
      <c r="F24" s="97"/>
      <c r="G24" s="36"/>
      <c r="H24" s="202"/>
      <c r="I24" s="94"/>
      <c r="J24" s="94"/>
      <c r="K24" s="94"/>
      <c r="L24" s="97"/>
      <c r="M24" s="96"/>
      <c r="N24" s="94"/>
      <c r="O24" s="94"/>
      <c r="P24" s="97"/>
      <c r="Q24" s="94"/>
      <c r="R24" s="94"/>
      <c r="S24" s="94"/>
      <c r="T24" s="94"/>
      <c r="U24" s="96"/>
      <c r="V24" s="94"/>
      <c r="W24" s="94"/>
      <c r="X24" s="97"/>
      <c r="Y24" s="94"/>
      <c r="Z24" s="94"/>
      <c r="AA24" s="94"/>
      <c r="AB24" s="98"/>
    </row>
    <row r="25" spans="1:118">
      <c r="B25" s="99"/>
      <c r="C25" s="94" t="s">
        <v>151</v>
      </c>
      <c r="D25" s="94"/>
      <c r="E25" s="94"/>
      <c r="F25" s="97"/>
      <c r="G25" s="36" t="s">
        <v>139</v>
      </c>
      <c r="H25" s="201">
        <v>4294.4509434452066</v>
      </c>
      <c r="I25" s="198">
        <v>4299.3481217395447</v>
      </c>
      <c r="J25" s="198">
        <v>4291.9797749580093</v>
      </c>
      <c r="K25" s="198">
        <v>4265.0574919698765</v>
      </c>
      <c r="L25" s="199">
        <v>4209.5734727259114</v>
      </c>
      <c r="M25" s="197">
        <v>4299.9897111658765</v>
      </c>
      <c r="N25" s="198">
        <v>4299.4311366959437</v>
      </c>
      <c r="O25" s="198">
        <v>4299.2065082994104</v>
      </c>
      <c r="P25" s="199">
        <v>4298.7651307969463</v>
      </c>
      <c r="Q25" s="198">
        <v>4297.3177906187393</v>
      </c>
      <c r="R25" s="198">
        <v>4295.2612459132524</v>
      </c>
      <c r="S25" s="198">
        <v>4290.5945350404936</v>
      </c>
      <c r="T25" s="198">
        <v>4284.7455282595538</v>
      </c>
      <c r="U25" s="197">
        <v>4278.9446951466434</v>
      </c>
      <c r="V25" s="198">
        <v>4273.1620908248833</v>
      </c>
      <c r="W25" s="198">
        <v>4261.4289892790675</v>
      </c>
      <c r="X25" s="199">
        <v>4246.694192628911</v>
      </c>
      <c r="Y25" s="198">
        <v>4231.9102455650864</v>
      </c>
      <c r="Z25" s="198">
        <v>4217.0621734945917</v>
      </c>
      <c r="AA25" s="198">
        <v>4202.1471208340954</v>
      </c>
      <c r="AB25" s="200">
        <v>4187.1743510098713</v>
      </c>
    </row>
    <row r="26" spans="1:118">
      <c r="B26" s="99"/>
      <c r="C26" s="94" t="s">
        <v>152</v>
      </c>
      <c r="D26" s="94"/>
      <c r="E26" s="94"/>
      <c r="F26" s="97"/>
      <c r="G26" s="36" t="s">
        <v>139</v>
      </c>
      <c r="H26" s="201">
        <v>2768.473</v>
      </c>
      <c r="I26" s="198">
        <v>2761.0202200893245</v>
      </c>
      <c r="J26" s="198">
        <v>2756.1839920869361</v>
      </c>
      <c r="K26" s="198">
        <v>2750.7093523883204</v>
      </c>
      <c r="L26" s="199">
        <v>2744.2500416421572</v>
      </c>
      <c r="M26" s="197">
        <v>2766.6628621028003</v>
      </c>
      <c r="N26" s="198">
        <v>2760.1648220855122</v>
      </c>
      <c r="O26" s="198">
        <v>2758.0091617034914</v>
      </c>
      <c r="P26" s="199">
        <v>2759.2440344654947</v>
      </c>
      <c r="Q26" s="198">
        <v>2757.9296912810782</v>
      </c>
      <c r="R26" s="198">
        <v>2756.7418726194051</v>
      </c>
      <c r="S26" s="198">
        <v>2755.5648829817983</v>
      </c>
      <c r="T26" s="198">
        <v>2754.4995214654609</v>
      </c>
      <c r="U26" s="197">
        <v>2752.999931201839</v>
      </c>
      <c r="V26" s="198">
        <v>2751.4923775387642</v>
      </c>
      <c r="W26" s="198">
        <v>2749.9593447980124</v>
      </c>
      <c r="X26" s="199">
        <v>2748.3857560146644</v>
      </c>
      <c r="Y26" s="198">
        <v>2746.758984243299</v>
      </c>
      <c r="Z26" s="198">
        <v>2745.104873202833</v>
      </c>
      <c r="AA26" s="198">
        <v>2743.4214522757052</v>
      </c>
      <c r="AB26" s="200">
        <v>2741.7148568467919</v>
      </c>
    </row>
    <row r="27" spans="1:118">
      <c r="B27" s="99"/>
      <c r="C27" s="94" t="s">
        <v>153</v>
      </c>
      <c r="D27" s="94"/>
      <c r="E27" s="94"/>
      <c r="F27" s="97"/>
      <c r="G27" s="36" t="s">
        <v>13</v>
      </c>
      <c r="H27" s="124">
        <v>64.466357048507135</v>
      </c>
      <c r="I27" s="115">
        <v>64.219502110783907</v>
      </c>
      <c r="J27" s="115">
        <v>64.217126515913804</v>
      </c>
      <c r="K27" s="115">
        <v>64.494499844883364</v>
      </c>
      <c r="L27" s="114">
        <v>65.191536908867803</v>
      </c>
      <c r="M27" s="116">
        <v>64.341150745513346</v>
      </c>
      <c r="N27" s="115">
        <v>64.198372629516342</v>
      </c>
      <c r="O27" s="115">
        <v>64.151586028242377</v>
      </c>
      <c r="P27" s="114">
        <v>64.186899039863562</v>
      </c>
      <c r="Q27" s="115">
        <v>64.177932041744228</v>
      </c>
      <c r="R27" s="115">
        <v>64.181005875773465</v>
      </c>
      <c r="S27" s="115">
        <v>64.223381176608711</v>
      </c>
      <c r="T27" s="115">
        <v>64.286186969528799</v>
      </c>
      <c r="U27" s="116">
        <v>64.338291970083318</v>
      </c>
      <c r="V27" s="115">
        <v>64.390077396002098</v>
      </c>
      <c r="W27" s="115">
        <v>64.531389628135997</v>
      </c>
      <c r="X27" s="114">
        <v>64.718240385312029</v>
      </c>
      <c r="Y27" s="115">
        <v>64.90588941771199</v>
      </c>
      <c r="Z27" s="115">
        <v>65.095195666228989</v>
      </c>
      <c r="AA27" s="115">
        <v>65.286182834340082</v>
      </c>
      <c r="AB27" s="117">
        <v>65.478879717190168</v>
      </c>
    </row>
    <row r="28" spans="1:118" ht="15" thickBot="1">
      <c r="A28" s="132"/>
      <c r="B28" s="106"/>
      <c r="C28" s="107" t="s">
        <v>154</v>
      </c>
      <c r="D28" s="107"/>
      <c r="E28" s="107"/>
      <c r="F28" s="108"/>
      <c r="G28" s="131" t="s">
        <v>13</v>
      </c>
      <c r="H28" s="125">
        <v>6.1302838923052256</v>
      </c>
      <c r="I28" s="119">
        <v>6.08629809468869</v>
      </c>
      <c r="J28" s="119">
        <v>6.0590398798251375</v>
      </c>
      <c r="K28" s="119">
        <v>6.0387360651532713</v>
      </c>
      <c r="L28" s="118">
        <v>6.0254147323470608</v>
      </c>
      <c r="M28" s="121">
        <v>6.0977015261198479</v>
      </c>
      <c r="N28" s="119">
        <v>6.0891152514182751</v>
      </c>
      <c r="O28" s="119">
        <v>6.0820745061629866</v>
      </c>
      <c r="P28" s="118">
        <v>6.0763010950536493</v>
      </c>
      <c r="Q28" s="119">
        <v>6.0686709855482839</v>
      </c>
      <c r="R28" s="119">
        <v>6.0618038869934558</v>
      </c>
      <c r="S28" s="119">
        <v>6.0556234982941106</v>
      </c>
      <c r="T28" s="119">
        <v>6.0500611484646996</v>
      </c>
      <c r="U28" s="121">
        <v>6.0450550336182287</v>
      </c>
      <c r="V28" s="119">
        <v>6.0405495302564063</v>
      </c>
      <c r="W28" s="119">
        <v>6.0364945772307648</v>
      </c>
      <c r="X28" s="118">
        <v>6.0328451195076882</v>
      </c>
      <c r="Y28" s="119">
        <v>6.0295606075569195</v>
      </c>
      <c r="Z28" s="119">
        <v>6.0266045468012273</v>
      </c>
      <c r="AA28" s="119">
        <v>6.0239440921211047</v>
      </c>
      <c r="AB28" s="122">
        <v>6.0215496829089936</v>
      </c>
    </row>
    <row r="29" spans="1:118" ht="15" thickBot="1">
      <c r="A29" s="132"/>
      <c r="B29" s="132"/>
      <c r="C29" s="132"/>
      <c r="D29" s="132"/>
      <c r="E29" s="132"/>
      <c r="F29" s="132"/>
      <c r="G29" s="132"/>
      <c r="H29" s="132"/>
    </row>
    <row r="30" spans="1:118" ht="30" customHeight="1">
      <c r="A30" s="132"/>
      <c r="B30" s="229" t="str">
        <f>" "&amp;Summary!$H$3&amp;" - labour market [change over previous period]"</f>
        <v xml:space="preserve"> Winter 2025 medium-term forecast (MTF-2025Q4) - labour market [change over previous period]</v>
      </c>
      <c r="C30" s="230"/>
      <c r="D30" s="230"/>
      <c r="E30" s="230"/>
      <c r="F30" s="230"/>
      <c r="G30" s="230"/>
      <c r="H30" s="230"/>
      <c r="I30" s="230"/>
      <c r="J30" s="230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5"/>
    </row>
    <row r="31" spans="1:118">
      <c r="B31" s="314" t="str">
        <f>B3</f>
        <v>Indicator</v>
      </c>
      <c r="C31" s="315"/>
      <c r="D31" s="315"/>
      <c r="E31" s="315"/>
      <c r="F31" s="316"/>
      <c r="G31" s="317" t="str">
        <f>G3</f>
        <v>Unit</v>
      </c>
      <c r="H31" s="82" t="str">
        <f t="shared" ref="H31:L31" si="0">H$3</f>
        <v>Actual data</v>
      </c>
      <c r="I31" s="320">
        <f t="shared" si="0"/>
        <v>2025</v>
      </c>
      <c r="J31" s="320">
        <f t="shared" si="0"/>
        <v>2026</v>
      </c>
      <c r="K31" s="320">
        <f t="shared" si="0"/>
        <v>2027</v>
      </c>
      <c r="L31" s="321">
        <f t="shared" si="0"/>
        <v>2028</v>
      </c>
      <c r="M31" s="302">
        <f>M$3</f>
        <v>2025</v>
      </c>
      <c r="N31" s="303"/>
      <c r="O31" s="303"/>
      <c r="P31" s="305"/>
      <c r="Q31" s="302">
        <f>Q$3</f>
        <v>2026</v>
      </c>
      <c r="R31" s="303"/>
      <c r="S31" s="303"/>
      <c r="T31" s="305"/>
      <c r="U31" s="302">
        <f>U$3</f>
        <v>2027</v>
      </c>
      <c r="V31" s="303"/>
      <c r="W31" s="303"/>
      <c r="X31" s="305"/>
      <c r="Y31" s="302">
        <f>Y$3</f>
        <v>2028</v>
      </c>
      <c r="Z31" s="303"/>
      <c r="AA31" s="303"/>
      <c r="AB31" s="304"/>
    </row>
    <row r="32" spans="1:118">
      <c r="B32" s="309"/>
      <c r="C32" s="310"/>
      <c r="D32" s="310"/>
      <c r="E32" s="310"/>
      <c r="F32" s="311"/>
      <c r="G32" s="313"/>
      <c r="H32" s="222">
        <f>$H$4</f>
        <v>2024</v>
      </c>
      <c r="I32" s="319"/>
      <c r="J32" s="319"/>
      <c r="K32" s="319"/>
      <c r="L32" s="322"/>
      <c r="M32" s="84" t="s">
        <v>0</v>
      </c>
      <c r="N32" s="85" t="s">
        <v>1</v>
      </c>
      <c r="O32" s="85" t="s">
        <v>2</v>
      </c>
      <c r="P32" s="86" t="s">
        <v>3</v>
      </c>
      <c r="Q32" s="84" t="s">
        <v>0</v>
      </c>
      <c r="R32" s="85" t="s">
        <v>1</v>
      </c>
      <c r="S32" s="85" t="s">
        <v>2</v>
      </c>
      <c r="T32" s="86" t="s">
        <v>3</v>
      </c>
      <c r="U32" s="84" t="s">
        <v>0</v>
      </c>
      <c r="V32" s="85" t="s">
        <v>1</v>
      </c>
      <c r="W32" s="85" t="s">
        <v>2</v>
      </c>
      <c r="X32" s="86" t="s">
        <v>3</v>
      </c>
      <c r="Y32" s="85" t="s">
        <v>0</v>
      </c>
      <c r="Z32" s="85" t="s">
        <v>1</v>
      </c>
      <c r="AA32" s="85" t="s">
        <v>2</v>
      </c>
      <c r="AB32" s="235" t="s">
        <v>3</v>
      </c>
    </row>
    <row r="33" spans="2:28" ht="3.75" customHeight="1">
      <c r="B33" s="88"/>
      <c r="C33" s="89"/>
      <c r="D33" s="89"/>
      <c r="E33" s="89"/>
      <c r="F33" s="90"/>
      <c r="G33" s="91"/>
      <c r="H33" s="171"/>
      <c r="I33" s="140"/>
      <c r="J33" s="279"/>
      <c r="K33" s="140"/>
      <c r="L33" s="141"/>
      <c r="M33" s="142"/>
      <c r="N33" s="93"/>
      <c r="O33" s="93"/>
      <c r="P33" s="92"/>
      <c r="Q33" s="93"/>
      <c r="R33" s="93"/>
      <c r="S33" s="93"/>
      <c r="T33" s="93"/>
      <c r="U33" s="142"/>
      <c r="V33" s="93"/>
      <c r="W33" s="93"/>
      <c r="X33" s="92"/>
      <c r="Y33" s="93"/>
      <c r="Z33" s="93"/>
      <c r="AA33" s="93"/>
      <c r="AB33" s="128"/>
    </row>
    <row r="34" spans="2:28">
      <c r="B34" s="88" t="s">
        <v>134</v>
      </c>
      <c r="C34" s="89"/>
      <c r="D34" s="89"/>
      <c r="E34" s="89"/>
      <c r="F34" s="144"/>
      <c r="G34" s="170"/>
      <c r="H34" s="171"/>
      <c r="I34" s="140"/>
      <c r="J34" s="279"/>
      <c r="K34" s="140"/>
      <c r="L34" s="141"/>
      <c r="M34" s="142"/>
      <c r="N34" s="93"/>
      <c r="O34" s="93"/>
      <c r="P34" s="92"/>
      <c r="Q34" s="93"/>
      <c r="R34" s="93"/>
      <c r="S34" s="93"/>
      <c r="T34" s="93"/>
      <c r="U34" s="142"/>
      <c r="V34" s="93"/>
      <c r="W34" s="93"/>
      <c r="X34" s="92"/>
      <c r="Y34" s="93"/>
      <c r="Z34" s="93"/>
      <c r="AA34" s="93"/>
      <c r="AB34" s="128"/>
    </row>
    <row r="35" spans="2:28">
      <c r="B35" s="88"/>
      <c r="C35" s="143" t="s">
        <v>38</v>
      </c>
      <c r="D35" s="89"/>
      <c r="E35" s="89"/>
      <c r="F35" s="144"/>
      <c r="G35" s="36" t="s">
        <v>155</v>
      </c>
      <c r="H35" s="13">
        <v>-0.15480321339919101</v>
      </c>
      <c r="I35" s="14">
        <v>-0.18750300546668086</v>
      </c>
      <c r="J35" s="14">
        <v>-0.44707806482099954</v>
      </c>
      <c r="K35" s="14">
        <v>-0.21865280071480697</v>
      </c>
      <c r="L35" s="15">
        <v>0.19676219668178874</v>
      </c>
      <c r="M35" s="116">
        <v>-0.14596203258818718</v>
      </c>
      <c r="N35" s="115">
        <v>5.3120970337587892E-2</v>
      </c>
      <c r="O35" s="115">
        <v>-0.12101361464949889</v>
      </c>
      <c r="P35" s="114">
        <v>-4.975352124402832E-2</v>
      </c>
      <c r="Q35" s="115">
        <v>-0.10955396999403888</v>
      </c>
      <c r="R35" s="115">
        <v>-0.17718047675496962</v>
      </c>
      <c r="S35" s="115">
        <v>-0.16704861871500043</v>
      </c>
      <c r="T35" s="115">
        <v>-0.14959656834743384</v>
      </c>
      <c r="U35" s="116">
        <v>-0.10769322123454117</v>
      </c>
      <c r="V35" s="115">
        <v>0.10621277940067841</v>
      </c>
      <c r="W35" s="115">
        <v>6.6951887370620966E-2</v>
      </c>
      <c r="X35" s="114">
        <v>6.4495858791957517E-2</v>
      </c>
      <c r="Y35" s="115">
        <v>5.2355989198900943E-2</v>
      </c>
      <c r="Z35" s="115">
        <v>3.3006946142322136E-2</v>
      </c>
      <c r="AA35" s="115">
        <v>1.9083612221734825E-2</v>
      </c>
      <c r="AB35" s="117">
        <v>6.4419653901524043E-3</v>
      </c>
    </row>
    <row r="36" spans="2:28" ht="4.3499999999999996" customHeight="1">
      <c r="B36" s="99"/>
      <c r="C36" s="94"/>
      <c r="D36" s="129"/>
      <c r="E36" s="94"/>
      <c r="F36" s="97"/>
      <c r="G36" s="36"/>
      <c r="H36" s="202"/>
      <c r="I36" s="94"/>
      <c r="J36" s="94"/>
      <c r="K36" s="94"/>
      <c r="L36" s="97"/>
      <c r="M36" s="96"/>
      <c r="N36" s="94"/>
      <c r="O36" s="94"/>
      <c r="P36" s="97"/>
      <c r="Q36" s="94"/>
      <c r="R36" s="94"/>
      <c r="S36" s="94"/>
      <c r="T36" s="94"/>
      <c r="U36" s="96"/>
      <c r="V36" s="94"/>
      <c r="W36" s="94"/>
      <c r="X36" s="97"/>
      <c r="Y36" s="94"/>
      <c r="Z36" s="94"/>
      <c r="AA36" s="94"/>
      <c r="AB36" s="98"/>
    </row>
    <row r="37" spans="2:28">
      <c r="B37" s="99"/>
      <c r="C37" s="94"/>
      <c r="D37" s="129" t="s">
        <v>136</v>
      </c>
      <c r="E37" s="94"/>
      <c r="F37" s="97"/>
      <c r="G37" s="36" t="s">
        <v>155</v>
      </c>
      <c r="H37" s="124">
        <v>-0.35764780378954697</v>
      </c>
      <c r="I37" s="115">
        <v>4.2106311177462885E-2</v>
      </c>
      <c r="J37" s="115">
        <v>-0.56112696199079437</v>
      </c>
      <c r="K37" s="115">
        <v>0.27750062987747981</v>
      </c>
      <c r="L37" s="114">
        <v>0.18889992568607283</v>
      </c>
      <c r="M37" s="255"/>
      <c r="N37" s="256"/>
      <c r="O37" s="256"/>
      <c r="P37" s="257"/>
      <c r="Q37" s="256"/>
      <c r="R37" s="256"/>
      <c r="S37" s="256"/>
      <c r="T37" s="256"/>
      <c r="U37" s="255"/>
      <c r="V37" s="256"/>
      <c r="W37" s="256"/>
      <c r="X37" s="257"/>
      <c r="Y37" s="256"/>
      <c r="Z37" s="256"/>
      <c r="AA37" s="256"/>
      <c r="AB37" s="258"/>
    </row>
    <row r="38" spans="2:28">
      <c r="B38" s="99"/>
      <c r="C38" s="94"/>
      <c r="D38" s="129" t="s">
        <v>137</v>
      </c>
      <c r="E38" s="94"/>
      <c r="F38" s="97"/>
      <c r="G38" s="36" t="s">
        <v>155</v>
      </c>
      <c r="H38" s="124">
        <v>1.0680159014897725</v>
      </c>
      <c r="I38" s="115">
        <v>-1.5521443531362422</v>
      </c>
      <c r="J38" s="115">
        <v>0.24172754577030275</v>
      </c>
      <c r="K38" s="115">
        <v>-3.1912032601558735</v>
      </c>
      <c r="L38" s="114">
        <v>0.24555434320687652</v>
      </c>
      <c r="M38" s="255"/>
      <c r="N38" s="256"/>
      <c r="O38" s="256"/>
      <c r="P38" s="257"/>
      <c r="Q38" s="256"/>
      <c r="R38" s="256"/>
      <c r="S38" s="256"/>
      <c r="T38" s="256"/>
      <c r="U38" s="255"/>
      <c r="V38" s="256"/>
      <c r="W38" s="256"/>
      <c r="X38" s="257"/>
      <c r="Y38" s="256"/>
      <c r="Z38" s="256"/>
      <c r="AA38" s="256"/>
      <c r="AB38" s="258"/>
    </row>
    <row r="39" spans="2:28" ht="4.3499999999999996" customHeight="1">
      <c r="B39" s="99"/>
      <c r="C39" s="94"/>
      <c r="D39" s="94"/>
      <c r="E39" s="94"/>
      <c r="F39" s="97"/>
      <c r="G39" s="36"/>
      <c r="H39" s="202"/>
      <c r="I39" s="94"/>
      <c r="J39" s="94"/>
      <c r="K39" s="94"/>
      <c r="L39" s="97"/>
      <c r="M39" s="96"/>
      <c r="N39" s="94"/>
      <c r="O39" s="94"/>
      <c r="P39" s="97"/>
      <c r="Q39" s="94"/>
      <c r="R39" s="94"/>
      <c r="S39" s="94"/>
      <c r="T39" s="94"/>
      <c r="U39" s="96"/>
      <c r="V39" s="94"/>
      <c r="W39" s="94"/>
      <c r="X39" s="97"/>
      <c r="Y39" s="94"/>
      <c r="Z39" s="94"/>
      <c r="AA39" s="94"/>
      <c r="AB39" s="98"/>
    </row>
    <row r="40" spans="2:28">
      <c r="B40" s="99"/>
      <c r="C40" s="94" t="s">
        <v>138</v>
      </c>
      <c r="D40" s="94"/>
      <c r="E40" s="94"/>
      <c r="F40" s="97"/>
      <c r="G40" s="36" t="s">
        <v>155</v>
      </c>
      <c r="H40" s="124">
        <v>-8.7676711524949411</v>
      </c>
      <c r="I40" s="115">
        <v>1.1962932893584366</v>
      </c>
      <c r="J40" s="115">
        <v>12.848848016826352</v>
      </c>
      <c r="K40" s="115">
        <v>6.0352852274989175</v>
      </c>
      <c r="L40" s="114">
        <v>-3.1282018042273592</v>
      </c>
      <c r="M40" s="116">
        <v>0.49639272961483982</v>
      </c>
      <c r="N40" s="115">
        <v>1.7701967933927705</v>
      </c>
      <c r="O40" s="115">
        <v>1.9250354103977685</v>
      </c>
      <c r="P40" s="114">
        <v>1.4654933625180888</v>
      </c>
      <c r="Q40" s="115">
        <v>3.6587204644708464</v>
      </c>
      <c r="R40" s="115">
        <v>4.4951166433124143</v>
      </c>
      <c r="S40" s="115">
        <v>3.7958773435303073</v>
      </c>
      <c r="T40" s="115">
        <v>3.1749949177846588</v>
      </c>
      <c r="U40" s="116">
        <v>2.034069806388473</v>
      </c>
      <c r="V40" s="115">
        <v>-1.0532834988397894</v>
      </c>
      <c r="W40" s="115">
        <v>-0.72587646343595225</v>
      </c>
      <c r="X40" s="114">
        <v>-0.86862155253746209</v>
      </c>
      <c r="Y40" s="115">
        <v>-0.86672253273891897</v>
      </c>
      <c r="Z40" s="115">
        <v>-0.73179953772955741</v>
      </c>
      <c r="AA40" s="115">
        <v>-0.65324474250155617</v>
      </c>
      <c r="AB40" s="117">
        <v>-0.57333290153414396</v>
      </c>
    </row>
    <row r="41" spans="2:28">
      <c r="B41" s="99"/>
      <c r="C41" s="94" t="s">
        <v>44</v>
      </c>
      <c r="D41" s="94"/>
      <c r="E41" s="94"/>
      <c r="F41" s="97"/>
      <c r="G41" s="36" t="s">
        <v>156</v>
      </c>
      <c r="H41" s="124">
        <v>-0.50578092062805591</v>
      </c>
      <c r="I41" s="115">
        <v>7.8652841299661075E-2</v>
      </c>
      <c r="J41" s="115">
        <v>0.7063139603324865</v>
      </c>
      <c r="K41" s="115">
        <v>0.38211261926577034</v>
      </c>
      <c r="L41" s="114">
        <v>-0.1885674857717845</v>
      </c>
      <c r="M41" s="116">
        <v>2.6678884696251098E-2</v>
      </c>
      <c r="N41" s="115">
        <v>0.10573871847268865</v>
      </c>
      <c r="O41" s="115">
        <v>0.10759085896330303</v>
      </c>
      <c r="P41" s="114">
        <v>7.7742773909017515E-2</v>
      </c>
      <c r="Q41" s="115">
        <v>0.20588467349258455</v>
      </c>
      <c r="R41" s="115">
        <v>0.26142809306832149</v>
      </c>
      <c r="S41" s="115">
        <v>0.23116450951491119</v>
      </c>
      <c r="T41" s="115">
        <v>0.20095509099847114</v>
      </c>
      <c r="U41" s="116">
        <v>0.13481780775706498</v>
      </c>
      <c r="V41" s="115">
        <v>-6.5803902223811328E-2</v>
      </c>
      <c r="W41" s="115">
        <v>-4.3723558089497905E-2</v>
      </c>
      <c r="X41" s="114">
        <v>-5.2584316208305337E-2</v>
      </c>
      <c r="Y41" s="115">
        <v>-5.1909861294774373E-2</v>
      </c>
      <c r="Z41" s="115">
        <v>-4.2822115318490173E-2</v>
      </c>
      <c r="AA41" s="115">
        <v>-3.748959411061098E-2</v>
      </c>
      <c r="AB41" s="117">
        <v>-3.218099670362351E-2</v>
      </c>
    </row>
    <row r="42" spans="2:28" ht="4.3499999999999996" customHeight="1">
      <c r="B42" s="99"/>
      <c r="C42" s="94"/>
      <c r="D42" s="94"/>
      <c r="E42" s="94"/>
      <c r="F42" s="97"/>
      <c r="G42" s="36"/>
      <c r="H42" s="202"/>
      <c r="I42" s="94"/>
      <c r="J42" s="94"/>
      <c r="K42" s="94"/>
      <c r="L42" s="97"/>
      <c r="M42" s="96"/>
      <c r="N42" s="94"/>
      <c r="O42" s="94"/>
      <c r="P42" s="97"/>
      <c r="Q42" s="94"/>
      <c r="R42" s="94"/>
      <c r="S42" s="94"/>
      <c r="T42" s="94"/>
      <c r="U42" s="96"/>
      <c r="V42" s="94"/>
      <c r="W42" s="94"/>
      <c r="X42" s="97"/>
      <c r="Y42" s="94"/>
      <c r="Z42" s="94"/>
      <c r="AA42" s="94"/>
      <c r="AB42" s="98"/>
    </row>
    <row r="43" spans="2:28">
      <c r="B43" s="88" t="s">
        <v>140</v>
      </c>
      <c r="C43" s="94"/>
      <c r="D43" s="94"/>
      <c r="E43" s="94"/>
      <c r="F43" s="97"/>
      <c r="G43" s="36"/>
      <c r="H43" s="202"/>
      <c r="I43" s="94"/>
      <c r="J43" s="94"/>
      <c r="K43" s="94"/>
      <c r="L43" s="97"/>
      <c r="M43" s="96"/>
      <c r="N43" s="94"/>
      <c r="O43" s="94"/>
      <c r="P43" s="97"/>
      <c r="Q43" s="94"/>
      <c r="R43" s="94"/>
      <c r="S43" s="94"/>
      <c r="T43" s="94"/>
      <c r="U43" s="96"/>
      <c r="V43" s="94"/>
      <c r="W43" s="94"/>
      <c r="X43" s="97"/>
      <c r="Y43" s="94"/>
      <c r="Z43" s="94"/>
      <c r="AA43" s="94"/>
      <c r="AB43" s="98"/>
    </row>
    <row r="44" spans="2:28">
      <c r="B44" s="99"/>
      <c r="C44" s="94" t="s">
        <v>141</v>
      </c>
      <c r="D44" s="94"/>
      <c r="E44" s="94"/>
      <c r="F44" s="97"/>
      <c r="G44" s="36" t="s">
        <v>155</v>
      </c>
      <c r="H44" s="236">
        <v>7.7242744770545499</v>
      </c>
      <c r="I44" s="17">
        <v>6.5398456697050023</v>
      </c>
      <c r="J44" s="17">
        <v>3.3074990234577655</v>
      </c>
      <c r="K44" s="17">
        <v>4.224475518090216</v>
      </c>
      <c r="L44" s="146">
        <v>4.4859463837065334</v>
      </c>
      <c r="M44" s="237">
        <v>1.3395299112160473</v>
      </c>
      <c r="N44" s="17">
        <v>3.7260361367555674</v>
      </c>
      <c r="O44" s="17">
        <v>-0.35004875868264662</v>
      </c>
      <c r="P44" s="146">
        <v>1.2057054221114925</v>
      </c>
      <c r="Q44" s="17">
        <v>0.63786235153115456</v>
      </c>
      <c r="R44" s="17">
        <v>0.49070261990297581</v>
      </c>
      <c r="S44" s="17">
        <v>0.79019226666841291</v>
      </c>
      <c r="T44" s="17">
        <v>0.92830549109315541</v>
      </c>
      <c r="U44" s="237">
        <v>1.0220225315684672</v>
      </c>
      <c r="V44" s="17">
        <v>1.3695112748471416</v>
      </c>
      <c r="W44" s="17">
        <v>1.1955458153478418</v>
      </c>
      <c r="X44" s="146">
        <v>1.1623640622523652</v>
      </c>
      <c r="Y44" s="17">
        <v>1.0337114647287535</v>
      </c>
      <c r="Z44" s="17">
        <v>1.078878077440109</v>
      </c>
      <c r="AA44" s="17">
        <v>1.0423283947673383</v>
      </c>
      <c r="AB44" s="238">
        <v>0.96196561222295429</v>
      </c>
    </row>
    <row r="45" spans="2:28">
      <c r="B45" s="99"/>
      <c r="C45" s="9" t="s">
        <v>143</v>
      </c>
      <c r="D45" s="9"/>
      <c r="E45" s="9"/>
      <c r="F45" s="11"/>
      <c r="G45" s="12" t="s">
        <v>155</v>
      </c>
      <c r="H45" s="239">
        <v>6.3500227554276165</v>
      </c>
      <c r="I45" s="240">
        <v>5.7225010550231019</v>
      </c>
      <c r="J45" s="240">
        <v>3.2685437929226566</v>
      </c>
      <c r="K45" s="240">
        <v>4.1175470742416564</v>
      </c>
      <c r="L45" s="241">
        <v>4.2163347536396003</v>
      </c>
      <c r="M45" s="237">
        <v>1.205912902621753</v>
      </c>
      <c r="N45" s="17">
        <v>3.2256974391105642</v>
      </c>
      <c r="O45" s="17">
        <v>-0.35280168403968304</v>
      </c>
      <c r="P45" s="146">
        <v>1.2242053942700837</v>
      </c>
      <c r="Q45" s="17">
        <v>0.6316801730237076</v>
      </c>
      <c r="R45" s="17">
        <v>0.60144230855134762</v>
      </c>
      <c r="S45" s="17">
        <v>0.78231098298582324</v>
      </c>
      <c r="T45" s="17">
        <v>0.90835821575578901</v>
      </c>
      <c r="U45" s="237">
        <v>1.0188153787753285</v>
      </c>
      <c r="V45" s="17">
        <v>1.2358062676691706</v>
      </c>
      <c r="W45" s="17">
        <v>1.1841682857764546</v>
      </c>
      <c r="X45" s="146">
        <v>1.1512533751077969</v>
      </c>
      <c r="Y45" s="17">
        <v>0.8284693848875202</v>
      </c>
      <c r="Z45" s="17">
        <v>1.0720546585349711</v>
      </c>
      <c r="AA45" s="17">
        <v>1.0366797144699458</v>
      </c>
      <c r="AB45" s="238">
        <v>0.95789894398601305</v>
      </c>
    </row>
    <row r="46" spans="2:28">
      <c r="B46" s="99"/>
      <c r="C46" s="94"/>
      <c r="D46" s="129" t="s">
        <v>144</v>
      </c>
      <c r="E46" s="94"/>
      <c r="F46" s="97"/>
      <c r="G46" s="36" t="s">
        <v>155</v>
      </c>
      <c r="H46" s="242">
        <v>6.0066039636114397</v>
      </c>
      <c r="I46" s="243">
        <v>5.1730753966919565</v>
      </c>
      <c r="J46" s="243">
        <v>3.4478250744433723</v>
      </c>
      <c r="K46" s="243">
        <v>4.2918865077317321</v>
      </c>
      <c r="L46" s="244">
        <v>4.2541673254193881</v>
      </c>
      <c r="M46" s="255"/>
      <c r="N46" s="256"/>
      <c r="O46" s="256"/>
      <c r="P46" s="257"/>
      <c r="Q46" s="256"/>
      <c r="R46" s="256"/>
      <c r="S46" s="256"/>
      <c r="T46" s="256"/>
      <c r="U46" s="255"/>
      <c r="V46" s="256"/>
      <c r="W46" s="256"/>
      <c r="X46" s="257"/>
      <c r="Y46" s="256"/>
      <c r="Z46" s="256"/>
      <c r="AA46" s="256"/>
      <c r="AB46" s="258"/>
    </row>
    <row r="47" spans="2:28">
      <c r="B47" s="99"/>
      <c r="C47" s="94"/>
      <c r="D47" s="129" t="s">
        <v>145</v>
      </c>
      <c r="E47" s="94"/>
      <c r="F47" s="97"/>
      <c r="G47" s="36" t="s">
        <v>155</v>
      </c>
      <c r="H47" s="242">
        <v>7.2088751061688612</v>
      </c>
      <c r="I47" s="243">
        <v>7.3039739135635244</v>
      </c>
      <c r="J47" s="243">
        <v>2.4838960979582083</v>
      </c>
      <c r="K47" s="243">
        <v>3.6681694938053084</v>
      </c>
      <c r="L47" s="286">
        <v>4.137242077624208</v>
      </c>
      <c r="M47" s="255"/>
      <c r="N47" s="256"/>
      <c r="O47" s="256"/>
      <c r="P47" s="257"/>
      <c r="Q47" s="256"/>
      <c r="R47" s="256"/>
      <c r="S47" s="256"/>
      <c r="T47" s="256"/>
      <c r="U47" s="255"/>
      <c r="V47" s="256"/>
      <c r="W47" s="256"/>
      <c r="X47" s="257"/>
      <c r="Y47" s="256"/>
      <c r="Z47" s="256"/>
      <c r="AA47" s="256"/>
      <c r="AB47" s="258"/>
    </row>
    <row r="48" spans="2:28" s="7" customFormat="1">
      <c r="B48" s="99"/>
      <c r="C48" s="94" t="s">
        <v>146</v>
      </c>
      <c r="D48" s="94"/>
      <c r="E48" s="94"/>
      <c r="F48" s="97"/>
      <c r="G48" s="36" t="s">
        <v>155</v>
      </c>
      <c r="H48" s="245">
        <v>3.4969614877583695</v>
      </c>
      <c r="I48" s="246">
        <v>1.6514139305998583</v>
      </c>
      <c r="J48" s="246">
        <v>-3.0918110730382864E-2</v>
      </c>
      <c r="K48" s="246">
        <v>1.532823393762925</v>
      </c>
      <c r="L48" s="114">
        <v>1.5537181697102653</v>
      </c>
      <c r="M48" s="255"/>
      <c r="N48" s="256"/>
      <c r="O48" s="256"/>
      <c r="P48" s="257"/>
      <c r="Q48" s="256"/>
      <c r="R48" s="256"/>
      <c r="S48" s="256"/>
      <c r="T48" s="256"/>
      <c r="U48" s="255"/>
      <c r="V48" s="256"/>
      <c r="W48" s="256"/>
      <c r="X48" s="257"/>
      <c r="Y48" s="256"/>
      <c r="Z48" s="256"/>
      <c r="AA48" s="256"/>
      <c r="AB48" s="258"/>
    </row>
    <row r="49" spans="2:28">
      <c r="B49" s="99"/>
      <c r="C49" s="94" t="s">
        <v>46</v>
      </c>
      <c r="D49" s="94"/>
      <c r="E49" s="94"/>
      <c r="F49" s="97"/>
      <c r="G49" s="36" t="s">
        <v>155</v>
      </c>
      <c r="H49" s="124">
        <v>2.0967234831698534</v>
      </c>
      <c r="I49" s="115">
        <v>1.0106260548586476</v>
      </c>
      <c r="J49" s="115">
        <v>1.0730845407522622</v>
      </c>
      <c r="K49" s="115">
        <v>2.5333073450039052</v>
      </c>
      <c r="L49" s="114">
        <v>2.3118519603451091</v>
      </c>
      <c r="M49" s="116">
        <v>0.26212825166251719</v>
      </c>
      <c r="N49" s="115">
        <v>0.11814337415599141</v>
      </c>
      <c r="O49" s="115">
        <v>0.39149002460001725</v>
      </c>
      <c r="P49" s="114">
        <v>0.44334174765610612</v>
      </c>
      <c r="Q49" s="115">
        <v>-8.3019652934680721E-2</v>
      </c>
      <c r="R49" s="115">
        <v>0.30720714353380174</v>
      </c>
      <c r="S49" s="115">
        <v>0.51607177276903826</v>
      </c>
      <c r="T49" s="115">
        <v>0.42711742324412683</v>
      </c>
      <c r="U49" s="116">
        <v>0.72269329224940293</v>
      </c>
      <c r="V49" s="115">
        <v>0.66853124269228204</v>
      </c>
      <c r="W49" s="115">
        <v>0.88042733658832617</v>
      </c>
      <c r="X49" s="114">
        <v>0.74555167914309095</v>
      </c>
      <c r="Y49" s="115">
        <v>0.44498503242451193</v>
      </c>
      <c r="Z49" s="115">
        <v>0.4630290108103452</v>
      </c>
      <c r="AA49" s="115">
        <v>0.46449792229108766</v>
      </c>
      <c r="AB49" s="117">
        <v>0.41897755054695551</v>
      </c>
    </row>
    <row r="50" spans="2:28" ht="4.3499999999999996" customHeight="1">
      <c r="B50" s="99"/>
      <c r="C50" s="94"/>
      <c r="D50" s="94"/>
      <c r="E50" s="94"/>
      <c r="F50" s="97"/>
      <c r="G50" s="36"/>
      <c r="H50" s="202"/>
      <c r="I50" s="94"/>
      <c r="J50" s="94"/>
      <c r="K50" s="94"/>
      <c r="L50" s="97"/>
      <c r="M50" s="96"/>
      <c r="N50" s="94"/>
      <c r="O50" s="94"/>
      <c r="P50" s="97"/>
      <c r="Q50" s="94"/>
      <c r="R50" s="94"/>
      <c r="S50" s="94"/>
      <c r="T50" s="94"/>
      <c r="U50" s="96"/>
      <c r="V50" s="94"/>
      <c r="W50" s="94"/>
      <c r="X50" s="97"/>
      <c r="Y50" s="94"/>
      <c r="Z50" s="94"/>
      <c r="AA50" s="94"/>
      <c r="AB50" s="98"/>
    </row>
    <row r="51" spans="2:28">
      <c r="B51" s="88" t="s">
        <v>150</v>
      </c>
      <c r="C51" s="94"/>
      <c r="D51" s="94"/>
      <c r="E51" s="94"/>
      <c r="F51" s="97"/>
      <c r="G51" s="36"/>
      <c r="H51" s="202"/>
      <c r="I51" s="96"/>
      <c r="J51" s="280"/>
      <c r="K51" s="94"/>
      <c r="L51" s="97"/>
      <c r="M51" s="96"/>
      <c r="N51" s="94"/>
      <c r="O51" s="94"/>
      <c r="P51" s="97"/>
      <c r="Q51" s="94"/>
      <c r="R51" s="94"/>
      <c r="S51" s="94"/>
      <c r="T51" s="94"/>
      <c r="U51" s="96"/>
      <c r="V51" s="94"/>
      <c r="W51" s="94"/>
      <c r="X51" s="97"/>
      <c r="Y51" s="94"/>
      <c r="Z51" s="94"/>
      <c r="AA51" s="94"/>
      <c r="AB51" s="98"/>
    </row>
    <row r="52" spans="2:28">
      <c r="B52" s="99"/>
      <c r="C52" s="94" t="s">
        <v>157</v>
      </c>
      <c r="D52" s="94"/>
      <c r="E52" s="94"/>
      <c r="F52" s="97"/>
      <c r="G52" s="36" t="s">
        <v>155</v>
      </c>
      <c r="H52" s="124">
        <v>0.20540559394832769</v>
      </c>
      <c r="I52" s="115">
        <v>0.11403502703441859</v>
      </c>
      <c r="J52" s="115">
        <v>-0.17138288347197772</v>
      </c>
      <c r="K52" s="115">
        <v>-0.62726956788597477</v>
      </c>
      <c r="L52" s="114">
        <v>-1.3008973348760122</v>
      </c>
      <c r="M52" s="116">
        <v>3.5939810707148467E-2</v>
      </c>
      <c r="N52" s="115">
        <v>-1.2990135034101513E-2</v>
      </c>
      <c r="O52" s="115">
        <v>-5.2246073815638283E-3</v>
      </c>
      <c r="P52" s="114">
        <v>-1.0266487585838036E-2</v>
      </c>
      <c r="Q52" s="115">
        <v>-3.3668742863810053E-2</v>
      </c>
      <c r="R52" s="115">
        <v>-4.785647247163638E-2</v>
      </c>
      <c r="S52" s="115">
        <v>-0.10864789370377537</v>
      </c>
      <c r="T52" s="115">
        <v>-0.13632159210506245</v>
      </c>
      <c r="U52" s="116">
        <v>-0.13538337515382182</v>
      </c>
      <c r="V52" s="115">
        <v>-0.13514089883700819</v>
      </c>
      <c r="W52" s="115">
        <v>-0.27457656172251177</v>
      </c>
      <c r="X52" s="114">
        <v>-0.34577125859016178</v>
      </c>
      <c r="Y52" s="115">
        <v>-0.34812836510538148</v>
      </c>
      <c r="Z52" s="115">
        <v>-0.35085980583012599</v>
      </c>
      <c r="AA52" s="115">
        <v>-0.35368348975836739</v>
      </c>
      <c r="AB52" s="117">
        <v>-0.35631236588528736</v>
      </c>
    </row>
    <row r="53" spans="2:28" ht="15" thickBot="1">
      <c r="B53" s="106"/>
      <c r="C53" s="107" t="s">
        <v>152</v>
      </c>
      <c r="D53" s="107"/>
      <c r="E53" s="107"/>
      <c r="F53" s="108"/>
      <c r="G53" s="131" t="s">
        <v>155</v>
      </c>
      <c r="H53" s="125">
        <v>-0.12218331032080698</v>
      </c>
      <c r="I53" s="119">
        <v>-0.26920182753003985</v>
      </c>
      <c r="J53" s="119">
        <v>-0.17516090491476177</v>
      </c>
      <c r="K53" s="119">
        <v>-0.19863114053102038</v>
      </c>
      <c r="L53" s="118">
        <v>-0.23482345528634596</v>
      </c>
      <c r="M53" s="121">
        <v>-1.3212650525517233E-2</v>
      </c>
      <c r="N53" s="119">
        <v>-0.23486923926645886</v>
      </c>
      <c r="O53" s="119">
        <v>-7.8098973103791991E-2</v>
      </c>
      <c r="P53" s="118">
        <v>4.4774063086890692E-2</v>
      </c>
      <c r="Q53" s="119">
        <v>-4.7634176897688008E-2</v>
      </c>
      <c r="R53" s="119">
        <v>-4.3069214760208752E-2</v>
      </c>
      <c r="S53" s="119">
        <v>-4.2694952664831476E-2</v>
      </c>
      <c r="T53" s="119">
        <v>-3.8662182223220043E-2</v>
      </c>
      <c r="U53" s="121">
        <v>-5.4441478458628012E-2</v>
      </c>
      <c r="V53" s="119">
        <v>-5.476039595893667E-2</v>
      </c>
      <c r="W53" s="119">
        <v>-5.5716408784789451E-2</v>
      </c>
      <c r="X53" s="118">
        <v>-5.7222256260786253E-2</v>
      </c>
      <c r="Y53" s="119">
        <v>-5.9190081588994303E-2</v>
      </c>
      <c r="Z53" s="119">
        <v>-6.0220465281261681E-2</v>
      </c>
      <c r="AA53" s="119">
        <v>-6.1324466819513646E-2</v>
      </c>
      <c r="AB53" s="122">
        <v>-6.2206826716234787E-2</v>
      </c>
    </row>
    <row r="54" spans="2:28" ht="15" thickBot="1"/>
    <row r="55" spans="2:28" ht="30" customHeight="1">
      <c r="B55" s="229" t="str">
        <f>" "&amp;Summary!$H$3&amp;" - labour market [change over the same period in the previous year]"</f>
        <v xml:space="preserve"> Winter 2025 medium-term forecast (MTF-2025Q4) - labour market [change over the same period in the previous year]</v>
      </c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134"/>
      <c r="T55" s="134"/>
      <c r="U55" s="134"/>
      <c r="V55" s="134"/>
      <c r="W55" s="134"/>
      <c r="X55" s="134"/>
      <c r="Y55" s="233"/>
      <c r="Z55" s="233"/>
      <c r="AA55" s="233"/>
      <c r="AB55" s="234"/>
    </row>
    <row r="56" spans="2:28">
      <c r="B56" s="314" t="str">
        <f>B3</f>
        <v>Indicator</v>
      </c>
      <c r="C56" s="315"/>
      <c r="D56" s="315"/>
      <c r="E56" s="315"/>
      <c r="F56" s="316"/>
      <c r="G56" s="317" t="str">
        <f>G3</f>
        <v>Unit</v>
      </c>
      <c r="H56" s="82" t="str">
        <f t="shared" ref="H56:L56" si="1">H$3</f>
        <v>Actual data</v>
      </c>
      <c r="I56" s="320">
        <f t="shared" si="1"/>
        <v>2025</v>
      </c>
      <c r="J56" s="320">
        <f t="shared" si="1"/>
        <v>2026</v>
      </c>
      <c r="K56" s="320">
        <f t="shared" si="1"/>
        <v>2027</v>
      </c>
      <c r="L56" s="321">
        <f t="shared" si="1"/>
        <v>2028</v>
      </c>
      <c r="M56" s="302">
        <f>M$3</f>
        <v>2025</v>
      </c>
      <c r="N56" s="303"/>
      <c r="O56" s="303"/>
      <c r="P56" s="305"/>
      <c r="Q56" s="302">
        <f>Q$3</f>
        <v>2026</v>
      </c>
      <c r="R56" s="303"/>
      <c r="S56" s="303"/>
      <c r="T56" s="305"/>
      <c r="U56" s="302">
        <f>U$3</f>
        <v>2027</v>
      </c>
      <c r="V56" s="303"/>
      <c r="W56" s="303"/>
      <c r="X56" s="305"/>
      <c r="Y56" s="302">
        <f>Y$3</f>
        <v>2028</v>
      </c>
      <c r="Z56" s="303"/>
      <c r="AA56" s="303"/>
      <c r="AB56" s="304"/>
    </row>
    <row r="57" spans="2:28">
      <c r="B57" s="309"/>
      <c r="C57" s="310"/>
      <c r="D57" s="310"/>
      <c r="E57" s="310"/>
      <c r="F57" s="311"/>
      <c r="G57" s="313"/>
      <c r="H57" s="222">
        <f>$H$4</f>
        <v>2024</v>
      </c>
      <c r="I57" s="319"/>
      <c r="J57" s="319"/>
      <c r="K57" s="319"/>
      <c r="L57" s="322"/>
      <c r="M57" s="84" t="s">
        <v>0</v>
      </c>
      <c r="N57" s="85" t="s">
        <v>1</v>
      </c>
      <c r="O57" s="85" t="s">
        <v>2</v>
      </c>
      <c r="P57" s="86" t="s">
        <v>3</v>
      </c>
      <c r="Q57" s="84" t="s">
        <v>0</v>
      </c>
      <c r="R57" s="85" t="s">
        <v>1</v>
      </c>
      <c r="S57" s="85" t="s">
        <v>2</v>
      </c>
      <c r="T57" s="86" t="s">
        <v>3</v>
      </c>
      <c r="U57" s="84" t="s">
        <v>0</v>
      </c>
      <c r="V57" s="85" t="s">
        <v>1</v>
      </c>
      <c r="W57" s="85" t="s">
        <v>2</v>
      </c>
      <c r="X57" s="86" t="s">
        <v>3</v>
      </c>
      <c r="Y57" s="85" t="s">
        <v>0</v>
      </c>
      <c r="Z57" s="85" t="s">
        <v>1</v>
      </c>
      <c r="AA57" s="85" t="s">
        <v>2</v>
      </c>
      <c r="AB57" s="87" t="s">
        <v>3</v>
      </c>
    </row>
    <row r="58" spans="2:28" ht="4.3499999999999996" customHeight="1">
      <c r="B58" s="99"/>
      <c r="C58" s="94"/>
      <c r="D58" s="94"/>
      <c r="E58" s="94"/>
      <c r="F58" s="97"/>
      <c r="G58" s="36"/>
      <c r="H58" s="202"/>
      <c r="I58" s="94"/>
      <c r="J58" s="94"/>
      <c r="K58" s="94"/>
      <c r="L58" s="97"/>
      <c r="M58" s="96"/>
      <c r="N58" s="94"/>
      <c r="O58" s="94"/>
      <c r="P58" s="97"/>
      <c r="Q58" s="94"/>
      <c r="R58" s="94"/>
      <c r="S58" s="94"/>
      <c r="T58" s="94"/>
      <c r="U58" s="96"/>
      <c r="V58" s="94"/>
      <c r="W58" s="94"/>
      <c r="X58" s="97"/>
      <c r="Y58" s="94"/>
      <c r="Z58" s="94"/>
      <c r="AA58" s="94"/>
      <c r="AB58" s="98"/>
    </row>
    <row r="59" spans="2:28">
      <c r="B59" s="88" t="s">
        <v>140</v>
      </c>
      <c r="C59" s="94"/>
      <c r="D59" s="94"/>
      <c r="E59" s="94"/>
      <c r="F59" s="97"/>
      <c r="G59" s="36"/>
      <c r="H59" s="202"/>
      <c r="I59" s="94"/>
      <c r="J59" s="94"/>
      <c r="K59" s="94"/>
      <c r="L59" s="97"/>
      <c r="M59" s="96"/>
      <c r="N59" s="94"/>
      <c r="O59" s="94"/>
      <c r="P59" s="97"/>
      <c r="Q59" s="94"/>
      <c r="R59" s="94"/>
      <c r="S59" s="94"/>
      <c r="T59" s="94"/>
      <c r="U59" s="96"/>
      <c r="V59" s="94"/>
      <c r="W59" s="94"/>
      <c r="X59" s="97"/>
      <c r="Y59" s="94"/>
      <c r="Z59" s="94"/>
      <c r="AA59" s="94"/>
      <c r="AB59" s="98"/>
    </row>
    <row r="60" spans="2:28">
      <c r="B60" s="99"/>
      <c r="C60" s="94" t="s">
        <v>141</v>
      </c>
      <c r="D60" s="94"/>
      <c r="E60" s="94"/>
      <c r="F60" s="97"/>
      <c r="G60" s="36" t="s">
        <v>155</v>
      </c>
      <c r="H60" s="124">
        <v>7.7242744770545499</v>
      </c>
      <c r="I60" s="115">
        <v>6.5398456697050023</v>
      </c>
      <c r="J60" s="115">
        <v>3.3074990234577655</v>
      </c>
      <c r="K60" s="115">
        <v>4.224475518090216</v>
      </c>
      <c r="L60" s="114">
        <v>4.4859463837065334</v>
      </c>
      <c r="M60" s="116">
        <v>5.0165650341068755</v>
      </c>
      <c r="N60" s="115">
        <v>8.541600401338485</v>
      </c>
      <c r="O60" s="115">
        <v>6.6040699255084405</v>
      </c>
      <c r="P60" s="114">
        <v>6.0104685448390427</v>
      </c>
      <c r="Q60" s="115">
        <v>5.2764597446198707</v>
      </c>
      <c r="R60" s="115">
        <v>1.992766744934741</v>
      </c>
      <c r="S60" s="115">
        <v>3.1598153534183098</v>
      </c>
      <c r="T60" s="115">
        <v>2.8770593018345494</v>
      </c>
      <c r="U60" s="116">
        <v>3.2697670631048652</v>
      </c>
      <c r="V60" s="115">
        <v>4.1728791194748567</v>
      </c>
      <c r="W60" s="115">
        <v>4.5918370089043066</v>
      </c>
      <c r="X60" s="114">
        <v>4.834391521299068</v>
      </c>
      <c r="Y60" s="115">
        <v>4.8465215714077914</v>
      </c>
      <c r="Z60" s="115">
        <v>4.5459195519437401</v>
      </c>
      <c r="AA60" s="115">
        <v>4.3876294217121767</v>
      </c>
      <c r="AB60" s="117">
        <v>4.1808418546928721</v>
      </c>
    </row>
    <row r="61" spans="2:28">
      <c r="B61" s="99"/>
      <c r="C61" s="94" t="s">
        <v>143</v>
      </c>
      <c r="D61" s="94"/>
      <c r="E61" s="94"/>
      <c r="F61" s="97"/>
      <c r="G61" s="36" t="s">
        <v>155</v>
      </c>
      <c r="H61" s="239">
        <v>6.3500227554276165</v>
      </c>
      <c r="I61" s="240">
        <v>5.7225010550231019</v>
      </c>
      <c r="J61" s="240">
        <v>3.2685437929226566</v>
      </c>
      <c r="K61" s="240">
        <v>4.1175470742416564</v>
      </c>
      <c r="L61" s="241">
        <v>4.2163347536396003</v>
      </c>
      <c r="M61" s="237">
        <v>4.3856793572174757</v>
      </c>
      <c r="N61" s="17">
        <v>7.5105399722282584</v>
      </c>
      <c r="O61" s="17">
        <v>5.6280572623517822</v>
      </c>
      <c r="P61" s="146">
        <v>5.3763572394150527</v>
      </c>
      <c r="Q61" s="17">
        <v>4.7784618050750849</v>
      </c>
      <c r="R61" s="17">
        <v>2.11473152486783</v>
      </c>
      <c r="S61" s="17">
        <v>3.2779526409924875</v>
      </c>
      <c r="T61" s="17">
        <v>2.9556972099191281</v>
      </c>
      <c r="U61" s="237">
        <v>3.3517730277344837</v>
      </c>
      <c r="V61" s="17">
        <v>4.0034797867552374</v>
      </c>
      <c r="W61" s="17">
        <v>4.4181811114252012</v>
      </c>
      <c r="X61" s="146">
        <v>4.669524718523399</v>
      </c>
      <c r="Y61" s="17">
        <v>4.4722998289064453</v>
      </c>
      <c r="Z61" s="17">
        <v>4.303313105358253</v>
      </c>
      <c r="AA61" s="17">
        <v>4.1512779906454744</v>
      </c>
      <c r="AB61" s="238">
        <v>3.9521888994623167</v>
      </c>
    </row>
    <row r="62" spans="2:28" ht="15" thickBot="1">
      <c r="B62" s="106"/>
      <c r="C62" s="107" t="s">
        <v>46</v>
      </c>
      <c r="D62" s="107"/>
      <c r="E62" s="107"/>
      <c r="F62" s="108"/>
      <c r="G62" s="131" t="s">
        <v>155</v>
      </c>
      <c r="H62" s="125">
        <v>2.0967234831698534</v>
      </c>
      <c r="I62" s="119">
        <v>1.0106260548586476</v>
      </c>
      <c r="J62" s="119">
        <v>1.0730845407522622</v>
      </c>
      <c r="K62" s="119">
        <v>2.5333073450039052</v>
      </c>
      <c r="L62" s="118">
        <v>2.3118519603451091</v>
      </c>
      <c r="M62" s="121">
        <v>0.97451515001867506</v>
      </c>
      <c r="N62" s="119">
        <v>0.76065765970596999</v>
      </c>
      <c r="O62" s="119">
        <v>1.0867623840158842</v>
      </c>
      <c r="P62" s="118">
        <v>1.2203325431893433</v>
      </c>
      <c r="Q62" s="119">
        <v>0.87188606305656435</v>
      </c>
      <c r="R62" s="119">
        <v>1.0623732051528805</v>
      </c>
      <c r="S62" s="119">
        <v>1.1877874920105</v>
      </c>
      <c r="T62" s="119">
        <v>1.1714429194162932</v>
      </c>
      <c r="U62" s="121">
        <v>1.9872716300116195</v>
      </c>
      <c r="V62" s="119">
        <v>2.354647615214887</v>
      </c>
      <c r="W62" s="119">
        <v>2.7256677385009596</v>
      </c>
      <c r="X62" s="118">
        <v>3.0513902366403443</v>
      </c>
      <c r="Y62" s="119">
        <v>2.7672613941746533</v>
      </c>
      <c r="Z62" s="119">
        <v>2.5574748668438616</v>
      </c>
      <c r="AA62" s="119">
        <v>2.1346309953478766</v>
      </c>
      <c r="AB62" s="122">
        <v>1.8035540638023235</v>
      </c>
    </row>
    <row r="63" spans="2:28" ht="4.3499999999999996" customHeight="1"/>
    <row r="64" spans="2:28" ht="12" customHeight="1">
      <c r="B64" s="132" t="s">
        <v>108</v>
      </c>
      <c r="C64" s="132"/>
      <c r="D64" s="132"/>
      <c r="E64" s="132"/>
      <c r="F64" s="132"/>
      <c r="G64" s="132"/>
      <c r="H64" s="132"/>
      <c r="I64" s="132"/>
      <c r="J64" s="132"/>
      <c r="K64" s="132"/>
    </row>
    <row r="65" spans="2:11" ht="12" customHeight="1">
      <c r="B65" s="132" t="s">
        <v>158</v>
      </c>
      <c r="C65" s="132"/>
      <c r="D65" s="132"/>
      <c r="E65" s="132"/>
      <c r="F65" s="132"/>
      <c r="G65" s="132"/>
      <c r="H65" s="132"/>
      <c r="I65" s="132"/>
      <c r="J65" s="132"/>
      <c r="K65" s="132"/>
    </row>
    <row r="66" spans="2:11" ht="12" customHeight="1">
      <c r="B66" s="132" t="s">
        <v>159</v>
      </c>
      <c r="C66" s="132"/>
      <c r="D66" s="132"/>
      <c r="E66" s="132"/>
      <c r="F66" s="132"/>
      <c r="G66" s="132"/>
      <c r="H66" s="132"/>
      <c r="I66" s="132"/>
      <c r="J66" s="132"/>
      <c r="K66" s="132"/>
    </row>
    <row r="67" spans="2:11" ht="12" customHeight="1">
      <c r="B67" s="132" t="s">
        <v>160</v>
      </c>
      <c r="C67" s="132"/>
      <c r="D67" s="132"/>
      <c r="E67" s="132"/>
      <c r="F67" s="132"/>
      <c r="G67" s="132"/>
      <c r="H67" s="132"/>
      <c r="I67" s="132"/>
      <c r="J67" s="132"/>
      <c r="K67" s="132"/>
    </row>
    <row r="68" spans="2:11" ht="12" customHeight="1">
      <c r="B68" s="132" t="s">
        <v>161</v>
      </c>
      <c r="C68" s="132"/>
      <c r="D68" s="132"/>
      <c r="E68" s="132"/>
      <c r="F68" s="132"/>
      <c r="G68" s="132"/>
      <c r="H68" s="132"/>
      <c r="I68" s="132"/>
      <c r="J68" s="132"/>
      <c r="K68" s="132"/>
    </row>
    <row r="69" spans="2:11" ht="12" customHeight="1">
      <c r="B69" s="132" t="s">
        <v>162</v>
      </c>
      <c r="C69" s="132"/>
      <c r="D69" s="132"/>
      <c r="E69" s="132"/>
      <c r="F69" s="132"/>
      <c r="G69" s="132"/>
      <c r="H69" s="132"/>
      <c r="I69" s="132"/>
      <c r="J69" s="132"/>
      <c r="K69" s="132"/>
    </row>
    <row r="70" spans="2:11">
      <c r="B70" s="132"/>
      <c r="C70" s="132"/>
      <c r="D70" s="132"/>
      <c r="E70" s="132"/>
      <c r="F70" s="132"/>
      <c r="G70" s="132"/>
      <c r="H70" s="132"/>
      <c r="I70" s="132"/>
      <c r="J70" s="132"/>
      <c r="K70" s="132"/>
    </row>
    <row r="71" spans="2:11">
      <c r="B71" s="132"/>
      <c r="C71" s="132"/>
      <c r="D71" s="132"/>
      <c r="E71" s="132"/>
      <c r="F71" s="132"/>
      <c r="G71" s="132"/>
      <c r="H71" s="132"/>
      <c r="I71" s="132"/>
      <c r="J71" s="132"/>
      <c r="K71" s="132"/>
    </row>
  </sheetData>
  <mergeCells count="30">
    <mergeCell ref="J3:J4"/>
    <mergeCell ref="J31:J32"/>
    <mergeCell ref="J56:J57"/>
    <mergeCell ref="B3:F4"/>
    <mergeCell ref="G3:G4"/>
    <mergeCell ref="B56:F57"/>
    <mergeCell ref="I3:I4"/>
    <mergeCell ref="I31:I32"/>
    <mergeCell ref="B31:F32"/>
    <mergeCell ref="G31:G32"/>
    <mergeCell ref="G56:G57"/>
    <mergeCell ref="I56:I57"/>
    <mergeCell ref="M3:P3"/>
    <mergeCell ref="Y3:AB3"/>
    <mergeCell ref="Y31:AB31"/>
    <mergeCell ref="Y56:AB56"/>
    <mergeCell ref="M56:P56"/>
    <mergeCell ref="M31:P31"/>
    <mergeCell ref="U3:X3"/>
    <mergeCell ref="Q3:T3"/>
    <mergeCell ref="Q31:T31"/>
    <mergeCell ref="U31:X31"/>
    <mergeCell ref="Q56:T56"/>
    <mergeCell ref="U56:X56"/>
    <mergeCell ref="K3:K4"/>
    <mergeCell ref="K31:K32"/>
    <mergeCell ref="K56:K57"/>
    <mergeCell ref="L56:L57"/>
    <mergeCell ref="L31:L32"/>
    <mergeCell ref="L3:L4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A1:AB45"/>
  <sheetViews>
    <sheetView zoomScale="80" zoomScaleNormal="80" workbookViewId="0">
      <selection activeCell="K46" sqref="K46"/>
    </sheetView>
  </sheetViews>
  <sheetFormatPr defaultColWidth="9.140625" defaultRowHeight="14.25"/>
  <cols>
    <col min="1" max="5" width="3.140625" style="75" customWidth="1"/>
    <col min="6" max="6" width="45.42578125" style="75" customWidth="1"/>
    <col min="7" max="7" width="27.42578125" style="75" customWidth="1"/>
    <col min="8" max="8" width="10.85546875" style="75" customWidth="1"/>
    <col min="9" max="12" width="9.140625" style="75" customWidth="1"/>
    <col min="13" max="24" width="9.140625" style="75"/>
    <col min="25" max="28" width="9.140625" style="75" customWidth="1"/>
    <col min="29" max="16384" width="9.140625" style="75"/>
  </cols>
  <sheetData>
    <row r="1" spans="2:28" ht="22.5" customHeight="1" thickBot="1">
      <c r="B1" s="231" t="s">
        <v>163</v>
      </c>
      <c r="C1" s="232"/>
      <c r="D1" s="232"/>
      <c r="E1" s="232"/>
      <c r="F1" s="232"/>
      <c r="G1" s="259"/>
    </row>
    <row r="2" spans="2:28" ht="30" customHeight="1">
      <c r="B2" s="229" t="str">
        <f>" "&amp;Summary!$H$3&amp;" - balance of payments [level]"</f>
        <v xml:space="preserve"> Winter 2025 medium-term forecast (MTF-2025Q4) - balance of payments [level]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5"/>
    </row>
    <row r="3" spans="2:28">
      <c r="B3" s="314" t="s">
        <v>17</v>
      </c>
      <c r="C3" s="315"/>
      <c r="D3" s="315"/>
      <c r="E3" s="315"/>
      <c r="F3" s="316"/>
      <c r="G3" s="317" t="s">
        <v>18</v>
      </c>
      <c r="H3" s="82" t="s">
        <v>14</v>
      </c>
      <c r="I3" s="320">
        <v>2025</v>
      </c>
      <c r="J3" s="320">
        <v>2026</v>
      </c>
      <c r="K3" s="320">
        <v>2027</v>
      </c>
      <c r="L3" s="321">
        <v>2028</v>
      </c>
      <c r="M3" s="302">
        <v>2025</v>
      </c>
      <c r="N3" s="303"/>
      <c r="O3" s="303"/>
      <c r="P3" s="305"/>
      <c r="Q3" s="302">
        <v>2026</v>
      </c>
      <c r="R3" s="303"/>
      <c r="S3" s="303"/>
      <c r="T3" s="305"/>
      <c r="U3" s="302">
        <v>2027</v>
      </c>
      <c r="V3" s="303"/>
      <c r="W3" s="303"/>
      <c r="X3" s="305"/>
      <c r="Y3" s="303">
        <v>2028</v>
      </c>
      <c r="Z3" s="303"/>
      <c r="AA3" s="303"/>
      <c r="AB3" s="304"/>
    </row>
    <row r="4" spans="2:28">
      <c r="B4" s="309"/>
      <c r="C4" s="310"/>
      <c r="D4" s="310"/>
      <c r="E4" s="310"/>
      <c r="F4" s="311"/>
      <c r="G4" s="313"/>
      <c r="H4" s="83">
        <v>2024</v>
      </c>
      <c r="I4" s="319"/>
      <c r="J4" s="319"/>
      <c r="K4" s="319"/>
      <c r="L4" s="322"/>
      <c r="M4" s="84" t="s">
        <v>0</v>
      </c>
      <c r="N4" s="85" t="s">
        <v>1</v>
      </c>
      <c r="O4" s="85" t="s">
        <v>2</v>
      </c>
      <c r="P4" s="86" t="s">
        <v>3</v>
      </c>
      <c r="Q4" s="84" t="s">
        <v>0</v>
      </c>
      <c r="R4" s="85" t="s">
        <v>1</v>
      </c>
      <c r="S4" s="85" t="s">
        <v>2</v>
      </c>
      <c r="T4" s="86" t="s">
        <v>3</v>
      </c>
      <c r="U4" s="84" t="s">
        <v>0</v>
      </c>
      <c r="V4" s="85" t="s">
        <v>1</v>
      </c>
      <c r="W4" s="85" t="s">
        <v>2</v>
      </c>
      <c r="X4" s="86" t="s">
        <v>3</v>
      </c>
      <c r="Y4" s="85" t="s">
        <v>0</v>
      </c>
      <c r="Z4" s="85" t="s">
        <v>1</v>
      </c>
      <c r="AA4" s="85" t="s">
        <v>2</v>
      </c>
      <c r="AB4" s="87" t="s">
        <v>3</v>
      </c>
    </row>
    <row r="5" spans="2:28" ht="3.75" customHeight="1">
      <c r="B5" s="88"/>
      <c r="C5" s="89"/>
      <c r="D5" s="89"/>
      <c r="E5" s="89"/>
      <c r="F5" s="90"/>
      <c r="G5" s="91"/>
      <c r="H5" s="171"/>
      <c r="I5" s="140"/>
      <c r="J5" s="279"/>
      <c r="K5" s="140"/>
      <c r="L5" s="141"/>
      <c r="M5" s="93"/>
      <c r="N5" s="93"/>
      <c r="O5" s="93"/>
      <c r="P5" s="92"/>
      <c r="Q5" s="93"/>
      <c r="R5" s="93"/>
      <c r="S5" s="93"/>
      <c r="T5" s="92"/>
      <c r="U5" s="93"/>
      <c r="V5" s="93"/>
      <c r="W5" s="93"/>
      <c r="X5" s="92"/>
      <c r="Y5" s="93"/>
      <c r="Z5" s="93"/>
      <c r="AA5" s="93"/>
      <c r="AB5" s="128"/>
    </row>
    <row r="6" spans="2:28">
      <c r="B6" s="88" t="s">
        <v>164</v>
      </c>
      <c r="C6" s="89"/>
      <c r="D6" s="89"/>
      <c r="E6" s="89"/>
      <c r="F6" s="144"/>
      <c r="G6" s="170"/>
      <c r="H6" s="173"/>
      <c r="I6" s="174"/>
      <c r="J6" s="174"/>
      <c r="K6" s="174"/>
      <c r="L6" s="190"/>
      <c r="M6" s="191"/>
      <c r="N6" s="191"/>
      <c r="O6" s="191"/>
      <c r="P6" s="192"/>
      <c r="Q6" s="191"/>
      <c r="R6" s="191"/>
      <c r="S6" s="191"/>
      <c r="T6" s="192"/>
      <c r="U6" s="191"/>
      <c r="V6" s="191"/>
      <c r="W6" s="191"/>
      <c r="X6" s="192"/>
      <c r="Y6" s="191"/>
      <c r="Z6" s="191"/>
      <c r="AA6" s="191"/>
      <c r="AB6" s="193"/>
    </row>
    <row r="7" spans="2:28">
      <c r="B7" s="88"/>
      <c r="C7" s="143" t="s">
        <v>101</v>
      </c>
      <c r="D7" s="89"/>
      <c r="E7" s="89"/>
      <c r="F7" s="144"/>
      <c r="G7" s="36" t="s">
        <v>165</v>
      </c>
      <c r="H7" s="178">
        <v>89728.020999999993</v>
      </c>
      <c r="I7" s="101">
        <v>93420.75222681486</v>
      </c>
      <c r="J7" s="101">
        <v>94486.290550382924</v>
      </c>
      <c r="K7" s="101">
        <v>98400.420454458741</v>
      </c>
      <c r="L7" s="100">
        <v>102535.58098087875</v>
      </c>
      <c r="M7" s="102">
        <v>23695.517</v>
      </c>
      <c r="N7" s="102">
        <v>23606.605</v>
      </c>
      <c r="O7" s="102">
        <v>22996.039377836405</v>
      </c>
      <c r="P7" s="103">
        <v>23122.590848978449</v>
      </c>
      <c r="Q7" s="102">
        <v>23335.498655864292</v>
      </c>
      <c r="R7" s="102">
        <v>23527.077112385614</v>
      </c>
      <c r="S7" s="102">
        <v>23718.111783496166</v>
      </c>
      <c r="T7" s="103">
        <v>23905.602998636852</v>
      </c>
      <c r="U7" s="102">
        <v>24158.36117322449</v>
      </c>
      <c r="V7" s="102">
        <v>24431.654227268395</v>
      </c>
      <c r="W7" s="102">
        <v>24753.707576115645</v>
      </c>
      <c r="X7" s="103">
        <v>25056.697477850226</v>
      </c>
      <c r="Y7" s="102">
        <v>25330.38102847759</v>
      </c>
      <c r="Z7" s="102">
        <v>25531.726525044221</v>
      </c>
      <c r="AA7" s="102">
        <v>25734.706263008455</v>
      </c>
      <c r="AB7" s="105">
        <v>25938.767164348475</v>
      </c>
    </row>
    <row r="8" spans="2:28">
      <c r="B8" s="99"/>
      <c r="C8" s="94"/>
      <c r="D8" s="129" t="s">
        <v>166</v>
      </c>
      <c r="E8" s="94"/>
      <c r="F8" s="97"/>
      <c r="G8" s="36" t="s">
        <v>165</v>
      </c>
      <c r="H8" s="178">
        <v>41936.665000000008</v>
      </c>
      <c r="I8" s="101">
        <v>40975.022650395294</v>
      </c>
      <c r="J8" s="101">
        <v>40719.44672103606</v>
      </c>
      <c r="K8" s="101">
        <v>42158.267753682929</v>
      </c>
      <c r="L8" s="100">
        <v>43699.571280227632</v>
      </c>
      <c r="M8" s="101">
        <v>10717.906000000001</v>
      </c>
      <c r="N8" s="101">
        <v>10173.706</v>
      </c>
      <c r="O8" s="101">
        <v>10069.689902786558</v>
      </c>
      <c r="P8" s="100">
        <v>10013.720747608733</v>
      </c>
      <c r="Q8" s="101">
        <v>10084.824187159635</v>
      </c>
      <c r="R8" s="101">
        <v>10147.347282497334</v>
      </c>
      <c r="S8" s="101">
        <v>10211.580670373945</v>
      </c>
      <c r="T8" s="100">
        <v>10275.694581005144</v>
      </c>
      <c r="U8" s="101">
        <v>10370.528978707292</v>
      </c>
      <c r="V8" s="101">
        <v>10474.182163214562</v>
      </c>
      <c r="W8" s="101">
        <v>10599.014652217928</v>
      </c>
      <c r="X8" s="100">
        <v>10714.541959543143</v>
      </c>
      <c r="Y8" s="101">
        <v>10816.033334845093</v>
      </c>
      <c r="Z8" s="101">
        <v>10887.950448723604</v>
      </c>
      <c r="AA8" s="101">
        <v>10960.596553337249</v>
      </c>
      <c r="AB8" s="189">
        <v>11034.990943321682</v>
      </c>
    </row>
    <row r="9" spans="2:28" ht="15" customHeight="1">
      <c r="B9" s="99"/>
      <c r="C9" s="94"/>
      <c r="D9" s="129" t="s">
        <v>167</v>
      </c>
      <c r="E9" s="94"/>
      <c r="F9" s="97"/>
      <c r="G9" s="36" t="s">
        <v>165</v>
      </c>
      <c r="H9" s="178">
        <v>47806.055000000008</v>
      </c>
      <c r="I9" s="101">
        <v>52445.729576419559</v>
      </c>
      <c r="J9" s="101">
        <v>53766.843829346864</v>
      </c>
      <c r="K9" s="101">
        <v>56242.152700775827</v>
      </c>
      <c r="L9" s="100">
        <v>58836.009700651106</v>
      </c>
      <c r="M9" s="101">
        <v>12845.451000000001</v>
      </c>
      <c r="N9" s="101">
        <v>13349.991</v>
      </c>
      <c r="O9" s="101">
        <v>13141.417475049842</v>
      </c>
      <c r="P9" s="100">
        <v>13108.870101369714</v>
      </c>
      <c r="Q9" s="101">
        <v>13250.674468704659</v>
      </c>
      <c r="R9" s="101">
        <v>13379.729829888278</v>
      </c>
      <c r="S9" s="101">
        <v>13506.531113122221</v>
      </c>
      <c r="T9" s="100">
        <v>13629.908417631708</v>
      </c>
      <c r="U9" s="101">
        <v>13787.832194517197</v>
      </c>
      <c r="V9" s="101">
        <v>13957.472064053831</v>
      </c>
      <c r="W9" s="101">
        <v>14154.692923897715</v>
      </c>
      <c r="X9" s="100">
        <v>14342.155518307081</v>
      </c>
      <c r="Y9" s="101">
        <v>14514.347693632497</v>
      </c>
      <c r="Z9" s="101">
        <v>14643.776076320617</v>
      </c>
      <c r="AA9" s="101">
        <v>14774.109709671204</v>
      </c>
      <c r="AB9" s="189">
        <v>14903.776221026794</v>
      </c>
    </row>
    <row r="10" spans="2:28" ht="3.75" customHeight="1">
      <c r="B10" s="99"/>
      <c r="C10" s="94"/>
      <c r="D10" s="94"/>
      <c r="E10" s="94"/>
      <c r="F10" s="97"/>
      <c r="G10" s="36"/>
      <c r="H10" s="178"/>
      <c r="I10" s="101"/>
      <c r="J10" s="101"/>
      <c r="K10" s="101"/>
      <c r="L10" s="100"/>
      <c r="M10" s="101"/>
      <c r="N10" s="101"/>
      <c r="O10" s="101"/>
      <c r="P10" s="100"/>
      <c r="Q10" s="101"/>
      <c r="R10" s="101"/>
      <c r="S10" s="101"/>
      <c r="T10" s="100"/>
      <c r="U10" s="101"/>
      <c r="V10" s="101"/>
      <c r="W10" s="101"/>
      <c r="X10" s="100"/>
      <c r="Y10" s="101"/>
      <c r="Z10" s="101"/>
      <c r="AA10" s="101"/>
      <c r="AB10" s="189"/>
    </row>
    <row r="11" spans="2:28" ht="15" customHeight="1">
      <c r="B11" s="99"/>
      <c r="C11" s="94" t="s">
        <v>102</v>
      </c>
      <c r="D11" s="94"/>
      <c r="E11" s="94"/>
      <c r="F11" s="97"/>
      <c r="G11" s="36" t="s">
        <v>165</v>
      </c>
      <c r="H11" s="194">
        <v>86308.838999999993</v>
      </c>
      <c r="I11" s="102">
        <v>89995.890184855685</v>
      </c>
      <c r="J11" s="102">
        <v>90360.404896199077</v>
      </c>
      <c r="K11" s="102">
        <v>92846.377307719871</v>
      </c>
      <c r="L11" s="103">
        <v>95786.146337073893</v>
      </c>
      <c r="M11" s="102">
        <v>23038.067999999999</v>
      </c>
      <c r="N11" s="102">
        <v>22750.983</v>
      </c>
      <c r="O11" s="102">
        <v>22006.713570911568</v>
      </c>
      <c r="P11" s="103">
        <v>22200.125613944125</v>
      </c>
      <c r="Q11" s="102">
        <v>22457.50576206296</v>
      </c>
      <c r="R11" s="102">
        <v>22547.137406928759</v>
      </c>
      <c r="S11" s="102">
        <v>22623.659757388054</v>
      </c>
      <c r="T11" s="103">
        <v>22732.101969819298</v>
      </c>
      <c r="U11" s="102">
        <v>22890.452537052304</v>
      </c>
      <c r="V11" s="102">
        <v>23084.318337651643</v>
      </c>
      <c r="W11" s="102">
        <v>23318.912164106594</v>
      </c>
      <c r="X11" s="103">
        <v>23552.694268909345</v>
      </c>
      <c r="Y11" s="102">
        <v>23718.972860874375</v>
      </c>
      <c r="Z11" s="102">
        <v>23865.509014416788</v>
      </c>
      <c r="AA11" s="102">
        <v>24022.629201793901</v>
      </c>
      <c r="AB11" s="105">
        <v>24179.035259988832</v>
      </c>
    </row>
    <row r="12" spans="2:28" ht="15" customHeight="1">
      <c r="B12" s="99"/>
      <c r="C12" s="94"/>
      <c r="D12" s="129" t="s">
        <v>168</v>
      </c>
      <c r="E12" s="94"/>
      <c r="F12" s="97"/>
      <c r="G12" s="36" t="s">
        <v>165</v>
      </c>
      <c r="H12" s="178">
        <v>26174.851999999999</v>
      </c>
      <c r="I12" s="101">
        <v>24931.195802727456</v>
      </c>
      <c r="J12" s="101">
        <v>25279.567149411108</v>
      </c>
      <c r="K12" s="101">
        <v>25975.052152835076</v>
      </c>
      <c r="L12" s="100">
        <v>26797.493006953468</v>
      </c>
      <c r="M12" s="101">
        <v>6330.29</v>
      </c>
      <c r="N12" s="101">
        <v>6367.1909999999998</v>
      </c>
      <c r="O12" s="101">
        <v>6022.9240606126104</v>
      </c>
      <c r="P12" s="100">
        <v>6210.7907421148448</v>
      </c>
      <c r="Q12" s="101">
        <v>6282.7963815845851</v>
      </c>
      <c r="R12" s="101">
        <v>6307.8720680835559</v>
      </c>
      <c r="S12" s="101">
        <v>6329.2802490128979</v>
      </c>
      <c r="T12" s="100">
        <v>6359.6184507300713</v>
      </c>
      <c r="U12" s="101">
        <v>6403.9192017295018</v>
      </c>
      <c r="V12" s="101">
        <v>6458.1558281573616</v>
      </c>
      <c r="W12" s="101">
        <v>6523.7866804705818</v>
      </c>
      <c r="X12" s="100">
        <v>6589.190442477633</v>
      </c>
      <c r="Y12" s="101">
        <v>6635.7091675311358</v>
      </c>
      <c r="Z12" s="101">
        <v>6676.7046736662314</v>
      </c>
      <c r="AA12" s="101">
        <v>6720.6612089638602</v>
      </c>
      <c r="AB12" s="189">
        <v>6764.4179567922411</v>
      </c>
    </row>
    <row r="13" spans="2:28" ht="15" customHeight="1">
      <c r="B13" s="99"/>
      <c r="C13" s="94"/>
      <c r="D13" s="129" t="s">
        <v>169</v>
      </c>
      <c r="E13" s="94"/>
      <c r="F13" s="97"/>
      <c r="G13" s="36" t="s">
        <v>165</v>
      </c>
      <c r="H13" s="178">
        <v>60126.724999999999</v>
      </c>
      <c r="I13" s="101">
        <v>65064.694382128248</v>
      </c>
      <c r="J13" s="101">
        <v>65080.837746787976</v>
      </c>
      <c r="K13" s="101">
        <v>66871.32515488482</v>
      </c>
      <c r="L13" s="100">
        <v>68988.653330120433</v>
      </c>
      <c r="M13" s="101">
        <v>16967.741999999998</v>
      </c>
      <c r="N13" s="101">
        <v>16391.342000000001</v>
      </c>
      <c r="O13" s="101">
        <v>15716.275510298959</v>
      </c>
      <c r="P13" s="100">
        <v>15989.334871829282</v>
      </c>
      <c r="Q13" s="101">
        <v>16174.709380478378</v>
      </c>
      <c r="R13" s="101">
        <v>16239.265338845207</v>
      </c>
      <c r="S13" s="101">
        <v>16294.379508375157</v>
      </c>
      <c r="T13" s="100">
        <v>16372.48351908923</v>
      </c>
      <c r="U13" s="101">
        <v>16486.533335322809</v>
      </c>
      <c r="V13" s="101">
        <v>16626.162509494286</v>
      </c>
      <c r="W13" s="101">
        <v>16795.125483636017</v>
      </c>
      <c r="X13" s="100">
        <v>16963.503826431715</v>
      </c>
      <c r="Y13" s="101">
        <v>17083.26369334324</v>
      </c>
      <c r="Z13" s="101">
        <v>17188.804340750557</v>
      </c>
      <c r="AA13" s="101">
        <v>17301.967992830043</v>
      </c>
      <c r="AB13" s="189">
        <v>17414.617303196592</v>
      </c>
    </row>
    <row r="14" spans="2:28" ht="3.75" customHeight="1">
      <c r="B14" s="99"/>
      <c r="C14" s="94"/>
      <c r="D14" s="94"/>
      <c r="E14" s="94"/>
      <c r="F14" s="97"/>
      <c r="G14" s="36"/>
      <c r="H14" s="178"/>
      <c r="I14" s="101"/>
      <c r="J14" s="101"/>
      <c r="K14" s="101"/>
      <c r="L14" s="100"/>
      <c r="M14" s="101"/>
      <c r="N14" s="101"/>
      <c r="O14" s="101"/>
      <c r="P14" s="100"/>
      <c r="Q14" s="101"/>
      <c r="R14" s="101"/>
      <c r="S14" s="101"/>
      <c r="T14" s="100"/>
      <c r="U14" s="101"/>
      <c r="V14" s="101"/>
      <c r="W14" s="101"/>
      <c r="X14" s="100"/>
      <c r="Y14" s="101"/>
      <c r="Z14" s="101"/>
      <c r="AA14" s="101"/>
      <c r="AB14" s="189"/>
    </row>
    <row r="15" spans="2:28" ht="15" customHeight="1">
      <c r="B15" s="99"/>
      <c r="C15" s="94" t="s">
        <v>170</v>
      </c>
      <c r="D15" s="94"/>
      <c r="E15" s="94"/>
      <c r="F15" s="97"/>
      <c r="G15" s="36" t="s">
        <v>165</v>
      </c>
      <c r="H15" s="194">
        <v>3419.1820000000043</v>
      </c>
      <c r="I15" s="102">
        <v>3424.8620419591607</v>
      </c>
      <c r="J15" s="102">
        <v>4125.8856541838541</v>
      </c>
      <c r="K15" s="102">
        <v>5554.0431467388698</v>
      </c>
      <c r="L15" s="103">
        <v>6749.4346438048451</v>
      </c>
      <c r="M15" s="102">
        <v>657.44900000000052</v>
      </c>
      <c r="N15" s="102">
        <v>855.62199999999939</v>
      </c>
      <c r="O15" s="102">
        <v>989.3258069248368</v>
      </c>
      <c r="P15" s="103">
        <v>922.465235034324</v>
      </c>
      <c r="Q15" s="102">
        <v>877.99289380133268</v>
      </c>
      <c r="R15" s="102">
        <v>979.93970545685443</v>
      </c>
      <c r="S15" s="102">
        <v>1094.4520261081125</v>
      </c>
      <c r="T15" s="103">
        <v>1173.5010288175545</v>
      </c>
      <c r="U15" s="102">
        <v>1267.9086361721857</v>
      </c>
      <c r="V15" s="102">
        <v>1347.335889616752</v>
      </c>
      <c r="W15" s="102">
        <v>1434.7954120090508</v>
      </c>
      <c r="X15" s="103">
        <v>1504.0032089408814</v>
      </c>
      <c r="Y15" s="102">
        <v>1611.4081676032147</v>
      </c>
      <c r="Z15" s="102">
        <v>1666.2175106274335</v>
      </c>
      <c r="AA15" s="102">
        <v>1712.0770612145534</v>
      </c>
      <c r="AB15" s="105">
        <v>1759.7319043596435</v>
      </c>
    </row>
    <row r="16" spans="2:28" ht="4.3499999999999996" customHeight="1">
      <c r="B16" s="88"/>
      <c r="C16" s="94"/>
      <c r="D16" s="94"/>
      <c r="E16" s="94"/>
      <c r="F16" s="97"/>
      <c r="G16" s="36"/>
      <c r="H16" s="194"/>
      <c r="I16" s="102"/>
      <c r="J16" s="102"/>
      <c r="K16" s="102"/>
      <c r="L16" s="103"/>
      <c r="M16" s="102"/>
      <c r="N16" s="102"/>
      <c r="O16" s="102"/>
      <c r="P16" s="103"/>
      <c r="Q16" s="102"/>
      <c r="R16" s="102"/>
      <c r="S16" s="102"/>
      <c r="T16" s="103"/>
      <c r="U16" s="102"/>
      <c r="V16" s="102"/>
      <c r="W16" s="102"/>
      <c r="X16" s="103"/>
      <c r="Y16" s="102"/>
      <c r="Z16" s="102"/>
      <c r="AA16" s="102"/>
      <c r="AB16" s="105"/>
    </row>
    <row r="17" spans="1:28" ht="15" customHeight="1">
      <c r="B17" s="88" t="s">
        <v>171</v>
      </c>
      <c r="C17" s="89"/>
      <c r="D17" s="89"/>
      <c r="E17" s="89"/>
      <c r="F17" s="144"/>
      <c r="G17" s="36"/>
      <c r="H17" s="194"/>
      <c r="I17" s="102"/>
      <c r="J17" s="102"/>
      <c r="K17" s="102"/>
      <c r="L17" s="103"/>
      <c r="M17" s="102"/>
      <c r="N17" s="198"/>
      <c r="O17" s="102"/>
      <c r="P17" s="103"/>
      <c r="Q17" s="102"/>
      <c r="R17" s="102"/>
      <c r="S17" s="102"/>
      <c r="T17" s="103"/>
      <c r="U17" s="102"/>
      <c r="V17" s="102"/>
      <c r="W17" s="102"/>
      <c r="X17" s="103"/>
      <c r="Y17" s="102"/>
      <c r="Z17" s="102"/>
      <c r="AA17" s="102"/>
      <c r="AB17" s="105"/>
    </row>
    <row r="18" spans="1:28" ht="15" customHeight="1">
      <c r="B18" s="88"/>
      <c r="C18" s="143" t="s">
        <v>101</v>
      </c>
      <c r="D18" s="89"/>
      <c r="E18" s="89"/>
      <c r="F18" s="144"/>
      <c r="G18" s="36" t="s">
        <v>172</v>
      </c>
      <c r="H18" s="194">
        <v>111131.12270951923</v>
      </c>
      <c r="I18" s="102">
        <v>116113.25795346266</v>
      </c>
      <c r="J18" s="102">
        <v>119684.29795995448</v>
      </c>
      <c r="K18" s="102">
        <v>126944.75226832325</v>
      </c>
      <c r="L18" s="103">
        <v>134821.75360907408</v>
      </c>
      <c r="M18" s="248"/>
      <c r="N18" s="248"/>
      <c r="O18" s="248"/>
      <c r="P18" s="260"/>
      <c r="Q18" s="261"/>
      <c r="R18" s="261"/>
      <c r="S18" s="261"/>
      <c r="T18" s="260"/>
      <c r="U18" s="261"/>
      <c r="V18" s="261"/>
      <c r="W18" s="261"/>
      <c r="X18" s="260"/>
      <c r="Y18" s="261"/>
      <c r="Z18" s="261"/>
      <c r="AA18" s="261"/>
      <c r="AB18" s="262"/>
    </row>
    <row r="19" spans="1:28" ht="15" customHeight="1">
      <c r="B19" s="99"/>
      <c r="C19" s="94" t="s">
        <v>102</v>
      </c>
      <c r="D19" s="94"/>
      <c r="E19" s="94"/>
      <c r="F19" s="97"/>
      <c r="G19" s="36" t="s">
        <v>173</v>
      </c>
      <c r="H19" s="194">
        <v>111540.87778700791</v>
      </c>
      <c r="I19" s="102">
        <v>116918.99406570711</v>
      </c>
      <c r="J19" s="102">
        <v>120456.78413854921</v>
      </c>
      <c r="K19" s="102">
        <v>126009.11760230549</v>
      </c>
      <c r="L19" s="103">
        <v>132460.0972833549</v>
      </c>
      <c r="M19" s="248"/>
      <c r="N19" s="248"/>
      <c r="O19" s="248"/>
      <c r="P19" s="260"/>
      <c r="Q19" s="261"/>
      <c r="R19" s="261"/>
      <c r="S19" s="261"/>
      <c r="T19" s="260"/>
      <c r="U19" s="261"/>
      <c r="V19" s="261"/>
      <c r="W19" s="261"/>
      <c r="X19" s="260"/>
      <c r="Y19" s="261"/>
      <c r="Z19" s="261"/>
      <c r="AA19" s="261"/>
      <c r="AB19" s="262"/>
    </row>
    <row r="20" spans="1:28" ht="3.75" customHeight="1">
      <c r="B20" s="99"/>
      <c r="C20" s="94"/>
      <c r="D20" s="129"/>
      <c r="E20" s="94"/>
      <c r="F20" s="97"/>
      <c r="G20" s="36"/>
      <c r="H20" s="194"/>
      <c r="I20" s="102"/>
      <c r="J20" s="102"/>
      <c r="K20" s="102"/>
      <c r="L20" s="103"/>
      <c r="M20" s="261"/>
      <c r="N20" s="261"/>
      <c r="O20" s="261"/>
      <c r="P20" s="260"/>
      <c r="Q20" s="261"/>
      <c r="R20" s="261"/>
      <c r="S20" s="261"/>
      <c r="T20" s="260"/>
      <c r="U20" s="261"/>
      <c r="V20" s="261"/>
      <c r="W20" s="261"/>
      <c r="X20" s="260"/>
      <c r="Y20" s="261"/>
      <c r="Z20" s="261"/>
      <c r="AA20" s="261"/>
      <c r="AB20" s="262"/>
    </row>
    <row r="21" spans="1:28" ht="15" customHeight="1">
      <c r="B21" s="99"/>
      <c r="C21" s="143" t="s">
        <v>174</v>
      </c>
      <c r="D21" s="94"/>
      <c r="E21" s="94"/>
      <c r="F21" s="97"/>
      <c r="G21" s="36" t="s">
        <v>173</v>
      </c>
      <c r="H21" s="194">
        <v>-409.75507748867312</v>
      </c>
      <c r="I21" s="102">
        <v>-805.73611224445449</v>
      </c>
      <c r="J21" s="102">
        <v>-772.48617859473597</v>
      </c>
      <c r="K21" s="102">
        <v>935.63466601776418</v>
      </c>
      <c r="L21" s="103">
        <v>2361.6563257191829</v>
      </c>
      <c r="M21" s="261"/>
      <c r="N21" s="261"/>
      <c r="O21" s="261"/>
      <c r="P21" s="260"/>
      <c r="Q21" s="261"/>
      <c r="R21" s="261"/>
      <c r="S21" s="261"/>
      <c r="T21" s="260"/>
      <c r="U21" s="261"/>
      <c r="V21" s="261"/>
      <c r="W21" s="261"/>
      <c r="X21" s="260"/>
      <c r="Y21" s="261"/>
      <c r="Z21" s="261"/>
      <c r="AA21" s="261"/>
      <c r="AB21" s="262"/>
    </row>
    <row r="22" spans="1:28" ht="15" customHeight="1">
      <c r="B22" s="88"/>
      <c r="C22" s="143" t="s">
        <v>174</v>
      </c>
      <c r="D22" s="94"/>
      <c r="E22" s="94"/>
      <c r="F22" s="97"/>
      <c r="G22" s="36" t="s">
        <v>58</v>
      </c>
      <c r="H22" s="124">
        <v>-0.31469386521506054</v>
      </c>
      <c r="I22" s="115">
        <v>-0.59065849005731907</v>
      </c>
      <c r="J22" s="115">
        <v>-0.54600915631358293</v>
      </c>
      <c r="K22" s="115">
        <v>0.63122418768634558</v>
      </c>
      <c r="L22" s="114">
        <v>1.5186925138989458</v>
      </c>
      <c r="M22" s="261"/>
      <c r="N22" s="261"/>
      <c r="O22" s="261"/>
      <c r="P22" s="260"/>
      <c r="Q22" s="261"/>
      <c r="R22" s="261"/>
      <c r="S22" s="261"/>
      <c r="T22" s="260"/>
      <c r="U22" s="261"/>
      <c r="V22" s="261"/>
      <c r="W22" s="261"/>
      <c r="X22" s="260"/>
      <c r="Y22" s="261"/>
      <c r="Z22" s="261"/>
      <c r="AA22" s="261"/>
      <c r="AB22" s="262"/>
    </row>
    <row r="23" spans="1:28" ht="15" customHeight="1">
      <c r="B23" s="99"/>
      <c r="C23" s="143" t="s">
        <v>175</v>
      </c>
      <c r="D23" s="94"/>
      <c r="E23" s="94"/>
      <c r="F23" s="97"/>
      <c r="G23" s="36" t="s">
        <v>173</v>
      </c>
      <c r="H23" s="194">
        <v>-6021.1433769421283</v>
      </c>
      <c r="I23" s="102">
        <v>-5422.9377668901398</v>
      </c>
      <c r="J23" s="102">
        <v>-5913.8555526672544</v>
      </c>
      <c r="K23" s="102">
        <v>-4554.6223997626257</v>
      </c>
      <c r="L23" s="103">
        <v>-3159.9610092822659</v>
      </c>
      <c r="M23" s="261"/>
      <c r="N23" s="261"/>
      <c r="O23" s="261"/>
      <c r="P23" s="260"/>
      <c r="Q23" s="261"/>
      <c r="R23" s="261"/>
      <c r="S23" s="261"/>
      <c r="T23" s="260"/>
      <c r="U23" s="261"/>
      <c r="V23" s="261"/>
      <c r="W23" s="261"/>
      <c r="X23" s="260"/>
      <c r="Y23" s="261"/>
      <c r="Z23" s="261"/>
      <c r="AA23" s="261"/>
      <c r="AB23" s="262"/>
    </row>
    <row r="24" spans="1:28" ht="15" customHeight="1">
      <c r="B24" s="99"/>
      <c r="C24" s="143" t="s">
        <v>175</v>
      </c>
      <c r="D24" s="94"/>
      <c r="E24" s="94"/>
      <c r="F24" s="97"/>
      <c r="G24" s="36" t="s">
        <v>58</v>
      </c>
      <c r="H24" s="124">
        <v>-4.6242669985129341</v>
      </c>
      <c r="I24" s="115">
        <v>-3.975376285597513</v>
      </c>
      <c r="J24" s="115">
        <v>-4.1800350224340566</v>
      </c>
      <c r="K24" s="115">
        <v>-3.0727675330208553</v>
      </c>
      <c r="L24" s="114">
        <v>-2.0320522832839014</v>
      </c>
      <c r="M24" s="261"/>
      <c r="N24" s="261"/>
      <c r="O24" s="261"/>
      <c r="P24" s="260"/>
      <c r="Q24" s="261"/>
      <c r="R24" s="261"/>
      <c r="S24" s="261"/>
      <c r="T24" s="260"/>
      <c r="U24" s="261"/>
      <c r="V24" s="261"/>
      <c r="W24" s="261"/>
      <c r="X24" s="260"/>
      <c r="Y24" s="261"/>
      <c r="Z24" s="261"/>
      <c r="AA24" s="261"/>
      <c r="AB24" s="262"/>
    </row>
    <row r="25" spans="1:28" ht="15" customHeight="1" thickBot="1">
      <c r="B25" s="106"/>
      <c r="C25" s="195" t="s">
        <v>176</v>
      </c>
      <c r="D25" s="107"/>
      <c r="E25" s="107"/>
      <c r="F25" s="108"/>
      <c r="G25" s="131" t="s">
        <v>177</v>
      </c>
      <c r="H25" s="182">
        <v>130207.52</v>
      </c>
      <c r="I25" s="111">
        <v>136413.19405503909</v>
      </c>
      <c r="J25" s="111">
        <v>141478.61252185359</v>
      </c>
      <c r="K25" s="111">
        <v>148225.41408737647</v>
      </c>
      <c r="L25" s="110">
        <v>155505.89102833543</v>
      </c>
      <c r="M25" s="263"/>
      <c r="N25" s="263"/>
      <c r="O25" s="263"/>
      <c r="P25" s="264"/>
      <c r="Q25" s="263"/>
      <c r="R25" s="263"/>
      <c r="S25" s="263"/>
      <c r="T25" s="264"/>
      <c r="U25" s="263"/>
      <c r="V25" s="263"/>
      <c r="W25" s="263"/>
      <c r="X25" s="264"/>
      <c r="Y25" s="263"/>
      <c r="Z25" s="263"/>
      <c r="AA25" s="263"/>
      <c r="AB25" s="265"/>
    </row>
    <row r="26" spans="1:28" ht="15" thickBot="1"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</row>
    <row r="27" spans="1:28" ht="30" customHeight="1">
      <c r="B27" s="229" t="str">
        <f>" "&amp;Summary!$H$3&amp;" - balance of payments [change over previous period]"</f>
        <v xml:space="preserve"> Winter 2025 medium-term forecast (MTF-2025Q4) - balance of payments [change over previous period]</v>
      </c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5"/>
    </row>
    <row r="28" spans="1:28">
      <c r="A28" s="132"/>
      <c r="B28" s="314" t="str">
        <f>B3</f>
        <v>Indicator</v>
      </c>
      <c r="C28" s="315"/>
      <c r="D28" s="315"/>
      <c r="E28" s="315"/>
      <c r="F28" s="316"/>
      <c r="G28" s="317" t="str">
        <f>G3</f>
        <v>Unit</v>
      </c>
      <c r="H28" s="82" t="str">
        <f>H3</f>
        <v>Actual data</v>
      </c>
      <c r="I28" s="320">
        <f t="shared" ref="I28:M28" si="0">I$3</f>
        <v>2025</v>
      </c>
      <c r="J28" s="320">
        <f t="shared" si="0"/>
        <v>2026</v>
      </c>
      <c r="K28" s="320">
        <f t="shared" si="0"/>
        <v>2027</v>
      </c>
      <c r="L28" s="321">
        <f t="shared" si="0"/>
        <v>2028</v>
      </c>
      <c r="M28" s="302">
        <f t="shared" si="0"/>
        <v>2025</v>
      </c>
      <c r="N28" s="303"/>
      <c r="O28" s="303"/>
      <c r="P28" s="303"/>
      <c r="Q28" s="302">
        <f>Q$3</f>
        <v>2026</v>
      </c>
      <c r="R28" s="303"/>
      <c r="S28" s="303"/>
      <c r="T28" s="303"/>
      <c r="U28" s="302">
        <f>U$3</f>
        <v>2027</v>
      </c>
      <c r="V28" s="303"/>
      <c r="W28" s="303"/>
      <c r="X28" s="303"/>
      <c r="Y28" s="302">
        <f>Y$3</f>
        <v>2028</v>
      </c>
      <c r="Z28" s="303"/>
      <c r="AA28" s="303"/>
      <c r="AB28" s="304"/>
    </row>
    <row r="29" spans="1:28">
      <c r="A29" s="132"/>
      <c r="B29" s="309"/>
      <c r="C29" s="310"/>
      <c r="D29" s="310"/>
      <c r="E29" s="310"/>
      <c r="F29" s="311"/>
      <c r="G29" s="313"/>
      <c r="H29" s="222">
        <f>$H$4</f>
        <v>2024</v>
      </c>
      <c r="I29" s="319"/>
      <c r="J29" s="319"/>
      <c r="K29" s="319"/>
      <c r="L29" s="322"/>
      <c r="M29" s="85" t="s">
        <v>0</v>
      </c>
      <c r="N29" s="85" t="s">
        <v>1</v>
      </c>
      <c r="O29" s="85" t="s">
        <v>2</v>
      </c>
      <c r="P29" s="86" t="s">
        <v>3</v>
      </c>
      <c r="Q29" s="84" t="s">
        <v>0</v>
      </c>
      <c r="R29" s="85" t="s">
        <v>1</v>
      </c>
      <c r="S29" s="85" t="s">
        <v>2</v>
      </c>
      <c r="T29" s="86" t="s">
        <v>3</v>
      </c>
      <c r="U29" s="84" t="s">
        <v>0</v>
      </c>
      <c r="V29" s="85" t="s">
        <v>1</v>
      </c>
      <c r="W29" s="85" t="s">
        <v>2</v>
      </c>
      <c r="X29" s="86" t="s">
        <v>3</v>
      </c>
      <c r="Y29" s="85" t="s">
        <v>0</v>
      </c>
      <c r="Z29" s="85" t="s">
        <v>1</v>
      </c>
      <c r="AA29" s="85" t="s">
        <v>2</v>
      </c>
      <c r="AB29" s="87" t="s">
        <v>3</v>
      </c>
    </row>
    <row r="30" spans="1:28" ht="4.3499999999999996" customHeight="1">
      <c r="A30" s="132"/>
      <c r="B30" s="88"/>
      <c r="C30" s="89"/>
      <c r="D30" s="89"/>
      <c r="E30" s="89"/>
      <c r="F30" s="90"/>
      <c r="G30" s="91"/>
      <c r="H30" s="171"/>
      <c r="I30" s="140"/>
      <c r="J30" s="279"/>
      <c r="K30" s="140"/>
      <c r="L30" s="141"/>
      <c r="M30" s="93"/>
      <c r="N30" s="93"/>
      <c r="O30" s="93"/>
      <c r="P30" s="92"/>
      <c r="Q30" s="93"/>
      <c r="R30" s="93"/>
      <c r="S30" s="93"/>
      <c r="T30" s="92"/>
      <c r="U30" s="93"/>
      <c r="V30" s="93"/>
      <c r="W30" s="93"/>
      <c r="X30" s="92"/>
      <c r="Y30" s="93"/>
      <c r="Z30" s="93"/>
      <c r="AA30" s="93"/>
      <c r="AB30" s="128"/>
    </row>
    <row r="31" spans="1:28">
      <c r="B31" s="88" t="s">
        <v>164</v>
      </c>
      <c r="C31" s="89"/>
      <c r="D31" s="89"/>
      <c r="E31" s="89"/>
      <c r="F31" s="144"/>
      <c r="G31" s="170"/>
      <c r="H31" s="171"/>
      <c r="I31" s="140"/>
      <c r="J31" s="279"/>
      <c r="K31" s="140"/>
      <c r="L31" s="141"/>
      <c r="M31" s="93"/>
      <c r="N31" s="93"/>
      <c r="O31" s="93"/>
      <c r="P31" s="92"/>
      <c r="Q31" s="93"/>
      <c r="R31" s="93"/>
      <c r="S31" s="93"/>
      <c r="T31" s="92"/>
      <c r="U31" s="93"/>
      <c r="V31" s="93"/>
      <c r="W31" s="93"/>
      <c r="X31" s="92"/>
      <c r="Y31" s="93"/>
      <c r="Z31" s="93"/>
      <c r="AA31" s="93"/>
      <c r="AB31" s="128"/>
    </row>
    <row r="32" spans="1:28">
      <c r="B32" s="88"/>
      <c r="C32" s="143" t="s">
        <v>101</v>
      </c>
      <c r="D32" s="89"/>
      <c r="E32" s="89"/>
      <c r="F32" s="144"/>
      <c r="G32" s="36" t="s">
        <v>155</v>
      </c>
      <c r="H32" s="13">
        <v>-0.46015866310641229</v>
      </c>
      <c r="I32" s="14">
        <v>4.1154716059266008</v>
      </c>
      <c r="J32" s="14">
        <v>1.1405799013275413</v>
      </c>
      <c r="K32" s="14">
        <v>4.1425373789954136</v>
      </c>
      <c r="L32" s="15">
        <v>4.202380952562919</v>
      </c>
      <c r="M32" s="115">
        <v>5.0368678232837425</v>
      </c>
      <c r="N32" s="115">
        <v>-0.37522709464410298</v>
      </c>
      <c r="O32" s="115">
        <v>-2.5864185983693773</v>
      </c>
      <c r="P32" s="114">
        <v>0.55031855295924004</v>
      </c>
      <c r="Q32" s="115">
        <v>0.92077833438483481</v>
      </c>
      <c r="R32" s="115">
        <v>0.82097434190966112</v>
      </c>
      <c r="S32" s="115">
        <v>0.81197791888047277</v>
      </c>
      <c r="T32" s="114">
        <v>0.79049806684506052</v>
      </c>
      <c r="U32" s="115">
        <v>1.0573177116764327</v>
      </c>
      <c r="V32" s="115">
        <v>1.131256595115417</v>
      </c>
      <c r="W32" s="115">
        <v>1.3181806923568899</v>
      </c>
      <c r="X32" s="114">
        <v>1.2240182639425399</v>
      </c>
      <c r="Y32" s="115">
        <v>1.0922570736598232</v>
      </c>
      <c r="Z32" s="115">
        <v>0.79487748857891916</v>
      </c>
      <c r="AA32" s="115">
        <v>0.79500983909225909</v>
      </c>
      <c r="AB32" s="117">
        <v>0.79294047211777752</v>
      </c>
    </row>
    <row r="33" spans="2:28">
      <c r="B33" s="99"/>
      <c r="C33" s="94"/>
      <c r="D33" s="129" t="s">
        <v>166</v>
      </c>
      <c r="E33" s="94"/>
      <c r="F33" s="97"/>
      <c r="G33" s="36" t="s">
        <v>155</v>
      </c>
      <c r="H33" s="13">
        <v>0.34390500002430713</v>
      </c>
      <c r="I33" s="14">
        <v>-2.2930825558129442</v>
      </c>
      <c r="J33" s="14">
        <v>-0.62373590745718843</v>
      </c>
      <c r="K33" s="14">
        <v>3.5334984841617825</v>
      </c>
      <c r="L33" s="15">
        <v>3.655993494680672</v>
      </c>
      <c r="M33" s="24">
        <v>4.2496348361409559</v>
      </c>
      <c r="N33" s="24">
        <v>-5.0774843518873922</v>
      </c>
      <c r="O33" s="24">
        <v>-1.0224012489985626</v>
      </c>
      <c r="P33" s="196">
        <v>-0.55581806111364074</v>
      </c>
      <c r="Q33" s="24">
        <v>0.71006013991232919</v>
      </c>
      <c r="R33" s="24">
        <v>0.61997209051305902</v>
      </c>
      <c r="S33" s="24">
        <v>0.63300669710402246</v>
      </c>
      <c r="T33" s="196">
        <v>0.62785491003569405</v>
      </c>
      <c r="U33" s="24">
        <v>0.92290012080987083</v>
      </c>
      <c r="V33" s="24">
        <v>0.99949756391491462</v>
      </c>
      <c r="W33" s="24">
        <v>1.1918113229095724</v>
      </c>
      <c r="X33" s="196">
        <v>1.0899815795710737</v>
      </c>
      <c r="Y33" s="24">
        <v>0.94723018198230591</v>
      </c>
      <c r="Z33" s="24">
        <v>0.66491209533185724</v>
      </c>
      <c r="AA33" s="24">
        <v>0.66721560642444899</v>
      </c>
      <c r="AB33" s="25">
        <v>0.67874398644644884</v>
      </c>
    </row>
    <row r="34" spans="2:28" ht="15" customHeight="1">
      <c r="B34" s="99"/>
      <c r="C34" s="94"/>
      <c r="D34" s="129" t="s">
        <v>167</v>
      </c>
      <c r="E34" s="94"/>
      <c r="F34" s="97"/>
      <c r="G34" s="36" t="s">
        <v>155</v>
      </c>
      <c r="H34" s="13">
        <v>-0.98352742349868549</v>
      </c>
      <c r="I34" s="14">
        <v>9.7052027748776766</v>
      </c>
      <c r="J34" s="14">
        <v>2.5190120598900023</v>
      </c>
      <c r="K34" s="14">
        <v>4.603783103366581</v>
      </c>
      <c r="L34" s="15">
        <v>4.6119447341842204</v>
      </c>
      <c r="M34" s="24">
        <v>2.7152003803647489</v>
      </c>
      <c r="N34" s="24">
        <v>3.9277717847353131</v>
      </c>
      <c r="O34" s="24">
        <v>-1.562349554768673</v>
      </c>
      <c r="P34" s="196">
        <v>-0.24767019038792171</v>
      </c>
      <c r="Q34" s="24">
        <v>1.0817436303692602</v>
      </c>
      <c r="R34" s="24">
        <v>0.973953148486288</v>
      </c>
      <c r="S34" s="24">
        <v>0.94771183608422405</v>
      </c>
      <c r="T34" s="196">
        <v>0.91346403807281717</v>
      </c>
      <c r="U34" s="24">
        <v>1.1586561849615862</v>
      </c>
      <c r="V34" s="24">
        <v>1.2303592554897165</v>
      </c>
      <c r="W34" s="24">
        <v>1.4130127500080079</v>
      </c>
      <c r="X34" s="196">
        <v>1.3243847494061072</v>
      </c>
      <c r="Y34" s="24">
        <v>1.2006017861514664</v>
      </c>
      <c r="Z34" s="24">
        <v>0.89172717520678191</v>
      </c>
      <c r="AA34" s="24">
        <v>0.89002749476168219</v>
      </c>
      <c r="AB34" s="25">
        <v>0.87766040664169509</v>
      </c>
    </row>
    <row r="35" spans="2:28" ht="4.3499999999999996" customHeight="1">
      <c r="B35" s="99"/>
      <c r="C35" s="94"/>
      <c r="D35" s="94"/>
      <c r="E35" s="94"/>
      <c r="F35" s="97"/>
      <c r="G35" s="36"/>
      <c r="H35" s="124"/>
      <c r="I35" s="94"/>
      <c r="J35" s="94"/>
      <c r="K35" s="94"/>
      <c r="L35" s="97"/>
      <c r="M35" s="94"/>
      <c r="N35" s="94"/>
      <c r="O35" s="94"/>
      <c r="P35" s="97"/>
      <c r="Q35" s="94"/>
      <c r="R35" s="94"/>
      <c r="S35" s="94"/>
      <c r="T35" s="97"/>
      <c r="U35" s="94"/>
      <c r="V35" s="94"/>
      <c r="W35" s="94"/>
      <c r="X35" s="97"/>
      <c r="Y35" s="94"/>
      <c r="Z35" s="94"/>
      <c r="AA35" s="94"/>
      <c r="AB35" s="98"/>
    </row>
    <row r="36" spans="2:28" ht="15" customHeight="1">
      <c r="B36" s="99"/>
      <c r="C36" s="94" t="s">
        <v>102</v>
      </c>
      <c r="D36" s="94"/>
      <c r="E36" s="94"/>
      <c r="F36" s="97"/>
      <c r="G36" s="36" t="s">
        <v>155</v>
      </c>
      <c r="H36" s="13">
        <v>1.8631842545794797</v>
      </c>
      <c r="I36" s="115">
        <v>4.2719276815387275</v>
      </c>
      <c r="J36" s="115">
        <v>0.40503484169629189</v>
      </c>
      <c r="K36" s="115">
        <v>2.7511744932711792</v>
      </c>
      <c r="L36" s="114">
        <v>3.1662721956407438</v>
      </c>
      <c r="M36" s="115">
        <v>6.1822078173896244</v>
      </c>
      <c r="N36" s="115">
        <v>-1.2461331392892845</v>
      </c>
      <c r="O36" s="115">
        <v>-3.2713726219585055</v>
      </c>
      <c r="P36" s="114">
        <v>0.87887744987152416</v>
      </c>
      <c r="Q36" s="115">
        <v>1.1593634765614667</v>
      </c>
      <c r="R36" s="115">
        <v>0.39911665086695791</v>
      </c>
      <c r="S36" s="115">
        <v>0.33938831825177829</v>
      </c>
      <c r="T36" s="114">
        <v>0.4793309906273322</v>
      </c>
      <c r="U36" s="115">
        <v>0.69659447878267144</v>
      </c>
      <c r="V36" s="115">
        <v>0.84692864977454008</v>
      </c>
      <c r="W36" s="115">
        <v>1.0162475799526476</v>
      </c>
      <c r="X36" s="114">
        <v>1.0025429280641873</v>
      </c>
      <c r="Y36" s="115">
        <v>0.70598543872122832</v>
      </c>
      <c r="Z36" s="115">
        <v>0.61780143011222322</v>
      </c>
      <c r="AA36" s="115">
        <v>0.6583567410282285</v>
      </c>
      <c r="AB36" s="117">
        <v>0.65107801848454017</v>
      </c>
    </row>
    <row r="37" spans="2:28" ht="15" customHeight="1">
      <c r="B37" s="99"/>
      <c r="C37" s="94"/>
      <c r="D37" s="129" t="s">
        <v>168</v>
      </c>
      <c r="E37" s="94"/>
      <c r="F37" s="97"/>
      <c r="G37" s="36" t="s">
        <v>155</v>
      </c>
      <c r="H37" s="13">
        <v>2.5831665147212419</v>
      </c>
      <c r="I37" s="14">
        <v>-4.7513399398496858</v>
      </c>
      <c r="J37" s="14">
        <v>1.397331076456183</v>
      </c>
      <c r="K37" s="14">
        <v>2.7511744932712219</v>
      </c>
      <c r="L37" s="15">
        <v>3.1662721956407154</v>
      </c>
      <c r="M37" s="24">
        <v>-2.2095610260079752</v>
      </c>
      <c r="N37" s="24">
        <v>0.5829274804155915</v>
      </c>
      <c r="O37" s="24">
        <v>-5.4068888366532377</v>
      </c>
      <c r="P37" s="196">
        <v>3.1191939265979443</v>
      </c>
      <c r="Q37" s="24">
        <v>1.1593634765614667</v>
      </c>
      <c r="R37" s="24">
        <v>0.39911665086695791</v>
      </c>
      <c r="S37" s="24">
        <v>0.33938831825177829</v>
      </c>
      <c r="T37" s="196">
        <v>0.4793309906273322</v>
      </c>
      <c r="U37" s="14">
        <v>0.69659447878267144</v>
      </c>
      <c r="V37" s="24">
        <v>0.84692864977454008</v>
      </c>
      <c r="W37" s="24">
        <v>1.0162475799526476</v>
      </c>
      <c r="X37" s="196">
        <v>1.0025429280641873</v>
      </c>
      <c r="Y37" s="24">
        <v>0.70598543872122832</v>
      </c>
      <c r="Z37" s="24">
        <v>0.61780143011222322</v>
      </c>
      <c r="AA37" s="24">
        <v>0.6583567410282285</v>
      </c>
      <c r="AB37" s="25">
        <v>0.65107801848454017</v>
      </c>
    </row>
    <row r="38" spans="2:28" ht="15" customHeight="1">
      <c r="B38" s="99"/>
      <c r="C38" s="94"/>
      <c r="D38" s="129" t="s">
        <v>169</v>
      </c>
      <c r="E38" s="94"/>
      <c r="F38" s="97"/>
      <c r="G38" s="36" t="s">
        <v>155</v>
      </c>
      <c r="H38" s="13">
        <v>1.619273782998107</v>
      </c>
      <c r="I38" s="14">
        <v>8.2126032677286958</v>
      </c>
      <c r="J38" s="14">
        <v>2.4811251037192505E-2</v>
      </c>
      <c r="K38" s="14">
        <v>2.7511744932712077</v>
      </c>
      <c r="L38" s="15">
        <v>3.1662721956407154</v>
      </c>
      <c r="M38" s="24">
        <v>11.284241510414034</v>
      </c>
      <c r="N38" s="24">
        <v>-3.3970342076158175</v>
      </c>
      <c r="O38" s="24">
        <v>-4.1184333149844718</v>
      </c>
      <c r="P38" s="196">
        <v>1.7374304831407699</v>
      </c>
      <c r="Q38" s="24">
        <v>1.1593634765614667</v>
      </c>
      <c r="R38" s="24">
        <v>0.39911665086695791</v>
      </c>
      <c r="S38" s="24">
        <v>0.33938831825177829</v>
      </c>
      <c r="T38" s="196">
        <v>0.4793309906273322</v>
      </c>
      <c r="U38" s="14">
        <v>0.69659447878267144</v>
      </c>
      <c r="V38" s="24">
        <v>0.84692864977454008</v>
      </c>
      <c r="W38" s="24">
        <v>1.0162475799526476</v>
      </c>
      <c r="X38" s="196">
        <v>1.0025429280641873</v>
      </c>
      <c r="Y38" s="24">
        <v>0.70598543872122832</v>
      </c>
      <c r="Z38" s="24">
        <v>0.61780143011222322</v>
      </c>
      <c r="AA38" s="24">
        <v>0.6583567410282285</v>
      </c>
      <c r="AB38" s="25">
        <v>0.65107801848454017</v>
      </c>
    </row>
    <row r="39" spans="2:28" ht="4.3499999999999996" customHeight="1">
      <c r="B39" s="88"/>
      <c r="C39" s="94"/>
      <c r="D39" s="94"/>
      <c r="E39" s="94"/>
      <c r="F39" s="97"/>
      <c r="G39" s="36"/>
      <c r="H39" s="202"/>
      <c r="I39" s="94"/>
      <c r="J39" s="94"/>
      <c r="K39" s="94"/>
      <c r="L39" s="97"/>
      <c r="M39" s="94"/>
      <c r="N39" s="94"/>
      <c r="O39" s="94"/>
      <c r="P39" s="97"/>
      <c r="Q39" s="94"/>
      <c r="R39" s="94"/>
      <c r="S39" s="94"/>
      <c r="T39" s="97"/>
      <c r="U39" s="94"/>
      <c r="V39" s="94"/>
      <c r="W39" s="94"/>
      <c r="X39" s="97"/>
      <c r="Y39" s="94"/>
      <c r="Z39" s="94"/>
      <c r="AA39" s="94"/>
      <c r="AB39" s="98"/>
    </row>
    <row r="40" spans="2:28" ht="15" customHeight="1">
      <c r="B40" s="88" t="s">
        <v>171</v>
      </c>
      <c r="C40" s="89"/>
      <c r="D40" s="89"/>
      <c r="E40" s="89"/>
      <c r="F40" s="144"/>
      <c r="G40" s="36"/>
      <c r="H40" s="202"/>
      <c r="I40" s="94"/>
      <c r="J40" s="94"/>
      <c r="K40" s="94"/>
      <c r="L40" s="97"/>
      <c r="M40" s="94"/>
      <c r="N40" s="94"/>
      <c r="O40" s="94"/>
      <c r="P40" s="97"/>
      <c r="Q40" s="94"/>
      <c r="R40" s="94"/>
      <c r="S40" s="94"/>
      <c r="T40" s="97"/>
      <c r="U40" s="94"/>
      <c r="V40" s="94"/>
      <c r="W40" s="94"/>
      <c r="X40" s="97"/>
      <c r="Y40" s="94"/>
      <c r="Z40" s="94"/>
      <c r="AA40" s="94"/>
      <c r="AB40" s="98"/>
    </row>
    <row r="41" spans="2:28" ht="15" customHeight="1">
      <c r="B41" s="88"/>
      <c r="C41" s="143" t="s">
        <v>101</v>
      </c>
      <c r="D41" s="89"/>
      <c r="E41" s="89"/>
      <c r="F41" s="144"/>
      <c r="G41" s="36" t="s">
        <v>155</v>
      </c>
      <c r="H41" s="1">
        <v>-1.545839991816178</v>
      </c>
      <c r="I41" s="6">
        <v>4.4831142910038091</v>
      </c>
      <c r="J41" s="6">
        <v>3.0754799834512125</v>
      </c>
      <c r="K41" s="6">
        <v>6.0663382182331693</v>
      </c>
      <c r="L41" s="2">
        <v>6.2050625961293848</v>
      </c>
      <c r="M41" s="62"/>
      <c r="N41" s="62"/>
      <c r="O41" s="62"/>
      <c r="P41" s="266"/>
      <c r="Q41" s="62"/>
      <c r="R41" s="62"/>
      <c r="S41" s="62"/>
      <c r="T41" s="266"/>
      <c r="U41" s="62"/>
      <c r="V41" s="62"/>
      <c r="W41" s="62"/>
      <c r="X41" s="266"/>
      <c r="Y41" s="62"/>
      <c r="Z41" s="62"/>
      <c r="AA41" s="62"/>
      <c r="AB41" s="267"/>
    </row>
    <row r="42" spans="2:28" ht="15" customHeight="1" thickBot="1">
      <c r="B42" s="106"/>
      <c r="C42" s="107" t="s">
        <v>102</v>
      </c>
      <c r="D42" s="107"/>
      <c r="E42" s="107"/>
      <c r="F42" s="108"/>
      <c r="G42" s="131" t="s">
        <v>155</v>
      </c>
      <c r="H42" s="3">
        <v>0.42232237237571635</v>
      </c>
      <c r="I42" s="4">
        <v>4.8216549711657786</v>
      </c>
      <c r="J42" s="4">
        <v>3.0258471697540479</v>
      </c>
      <c r="K42" s="4">
        <v>4.6093987179418594</v>
      </c>
      <c r="L42" s="5">
        <v>5.1194546901036198</v>
      </c>
      <c r="M42" s="268"/>
      <c r="N42" s="268"/>
      <c r="O42" s="268"/>
      <c r="P42" s="269"/>
      <c r="Q42" s="268"/>
      <c r="R42" s="268"/>
      <c r="S42" s="268"/>
      <c r="T42" s="269"/>
      <c r="U42" s="268"/>
      <c r="V42" s="268"/>
      <c r="W42" s="268"/>
      <c r="X42" s="269"/>
      <c r="Y42" s="268"/>
      <c r="Z42" s="268"/>
      <c r="AA42" s="268"/>
      <c r="AB42" s="270"/>
    </row>
    <row r="43" spans="2:28">
      <c r="B43" s="132" t="s">
        <v>108</v>
      </c>
      <c r="C43" s="132"/>
      <c r="D43" s="132"/>
      <c r="E43" s="132"/>
      <c r="F43" s="132"/>
    </row>
    <row r="44" spans="2:28"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2:28"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</row>
  </sheetData>
  <mergeCells count="20">
    <mergeCell ref="Y3:AB3"/>
    <mergeCell ref="Y28:AB28"/>
    <mergeCell ref="M3:P3"/>
    <mergeCell ref="Q3:T3"/>
    <mergeCell ref="U3:X3"/>
    <mergeCell ref="U28:X28"/>
    <mergeCell ref="Q28:T28"/>
    <mergeCell ref="M28:P28"/>
    <mergeCell ref="B28:F29"/>
    <mergeCell ref="B3:F4"/>
    <mergeCell ref="G3:G4"/>
    <mergeCell ref="L3:L4"/>
    <mergeCell ref="I3:I4"/>
    <mergeCell ref="I28:I29"/>
    <mergeCell ref="G28:G29"/>
    <mergeCell ref="L28:L29"/>
    <mergeCell ref="K3:K4"/>
    <mergeCell ref="K28:K29"/>
    <mergeCell ref="J3:J4"/>
    <mergeCell ref="J28:J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AB54"/>
  <sheetViews>
    <sheetView showGridLines="0" zoomScale="80" zoomScaleNormal="80" workbookViewId="0">
      <selection activeCell="H49" sqref="H49"/>
    </sheetView>
  </sheetViews>
  <sheetFormatPr defaultColWidth="9.140625" defaultRowHeight="14.25"/>
  <cols>
    <col min="1" max="5" width="3.140625" style="75" customWidth="1"/>
    <col min="6" max="6" width="31.5703125" style="75" customWidth="1"/>
    <col min="7" max="7" width="28.140625" style="75" customWidth="1"/>
    <col min="8" max="11" width="11.7109375" style="75" customWidth="1"/>
    <col min="12" max="12" width="11.7109375" style="7" customWidth="1"/>
    <col min="13" max="16384" width="9.140625" style="7"/>
  </cols>
  <sheetData>
    <row r="1" spans="2:28" ht="22.5" customHeight="1" thickBot="1">
      <c r="B1" s="231" t="s">
        <v>178</v>
      </c>
      <c r="C1" s="232"/>
      <c r="D1" s="232"/>
      <c r="E1" s="232"/>
      <c r="F1" s="232"/>
      <c r="G1" s="259"/>
    </row>
    <row r="2" spans="2:28" ht="30" customHeight="1">
      <c r="B2" s="229" t="str">
        <f>" "&amp;Summary!H3&amp;" - general government [level]"</f>
        <v xml:space="preserve"> Winter 2025 medium-term forecast (MTF-2025Q4) - general government [level]</v>
      </c>
      <c r="C2" s="230"/>
      <c r="D2" s="230"/>
      <c r="E2" s="230"/>
      <c r="F2" s="230"/>
      <c r="G2" s="230"/>
      <c r="H2" s="230"/>
      <c r="I2" s="230"/>
      <c r="J2" s="230"/>
      <c r="K2" s="230"/>
      <c r="L2" s="271"/>
    </row>
    <row r="3" spans="2:28" ht="30" customHeight="1">
      <c r="B3" s="163" t="s">
        <v>17</v>
      </c>
      <c r="C3" s="164"/>
      <c r="D3" s="164"/>
      <c r="E3" s="164"/>
      <c r="F3" s="165"/>
      <c r="G3" s="166" t="s">
        <v>18</v>
      </c>
      <c r="H3" s="167">
        <v>2024</v>
      </c>
      <c r="I3" s="168">
        <v>2025</v>
      </c>
      <c r="J3" s="168">
        <v>2025</v>
      </c>
      <c r="K3" s="168">
        <v>2027</v>
      </c>
      <c r="L3" s="169">
        <v>2028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2:28" ht="4.3499999999999996" customHeight="1">
      <c r="B4" s="88"/>
      <c r="C4" s="89"/>
      <c r="D4" s="89"/>
      <c r="E4" s="89"/>
      <c r="F4" s="144"/>
      <c r="G4" s="170"/>
      <c r="H4" s="171"/>
      <c r="I4" s="140"/>
      <c r="J4" s="279"/>
      <c r="K4" s="140"/>
      <c r="L4" s="172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2:28" ht="15" customHeight="1">
      <c r="B5" s="88" t="s">
        <v>179</v>
      </c>
      <c r="C5" s="89"/>
      <c r="D5" s="89"/>
      <c r="E5" s="89"/>
      <c r="F5" s="144"/>
      <c r="G5" s="170"/>
      <c r="H5" s="173"/>
      <c r="I5" s="174"/>
      <c r="J5" s="174"/>
      <c r="K5" s="174"/>
      <c r="L5" s="175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2:28" ht="15" customHeight="1">
      <c r="B6" s="99"/>
      <c r="C6" s="143" t="s">
        <v>180</v>
      </c>
      <c r="D6" s="176"/>
      <c r="E6" s="176"/>
      <c r="F6" s="177"/>
      <c r="G6" s="36" t="s">
        <v>181</v>
      </c>
      <c r="H6" s="178">
        <v>-7157.0679999999411</v>
      </c>
      <c r="I6" s="101">
        <v>-6510.6771240236485</v>
      </c>
      <c r="J6" s="101">
        <v>-6416.5710139614239</v>
      </c>
      <c r="K6" s="101">
        <v>-6797.8251474973295</v>
      </c>
      <c r="L6" s="179">
        <v>-6611.8647717679269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2:28" ht="15" customHeight="1">
      <c r="B7" s="99"/>
      <c r="C7" s="143" t="s">
        <v>182</v>
      </c>
      <c r="D7" s="176"/>
      <c r="E7" s="176"/>
      <c r="F7" s="177"/>
      <c r="G7" s="36" t="s">
        <v>181</v>
      </c>
      <c r="H7" s="180">
        <v>-5307.0219999999408</v>
      </c>
      <c r="I7" s="24">
        <v>-4422.966398485305</v>
      </c>
      <c r="J7" s="24">
        <v>-4211.3029886029872</v>
      </c>
      <c r="K7" s="24">
        <v>-4414.5558338472274</v>
      </c>
      <c r="L7" s="179">
        <v>-3987.8345894462091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2:28" ht="15" customHeight="1">
      <c r="B8" s="99"/>
      <c r="C8" s="94" t="s">
        <v>57</v>
      </c>
      <c r="D8" s="129"/>
      <c r="E8" s="94"/>
      <c r="F8" s="97"/>
      <c r="G8" s="36" t="s">
        <v>181</v>
      </c>
      <c r="H8" s="180">
        <v>54649.289999999994</v>
      </c>
      <c r="I8" s="24">
        <v>59033.023915686477</v>
      </c>
      <c r="J8" s="24">
        <v>61045.961107857744</v>
      </c>
      <c r="K8" s="24">
        <v>62233.926394764807</v>
      </c>
      <c r="L8" s="179">
        <v>64494.583997871698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2:28" ht="15" customHeight="1">
      <c r="B9" s="99"/>
      <c r="C9" s="94"/>
      <c r="D9" s="94" t="s">
        <v>183</v>
      </c>
      <c r="E9" s="94"/>
      <c r="F9" s="97"/>
      <c r="G9" s="36" t="s">
        <v>181</v>
      </c>
      <c r="H9" s="178">
        <v>53749.195999999996</v>
      </c>
      <c r="I9" s="101">
        <v>57126.397126412958</v>
      </c>
      <c r="J9" s="101">
        <v>58997.238925146798</v>
      </c>
      <c r="K9" s="101">
        <v>60647.257930971376</v>
      </c>
      <c r="L9" s="179">
        <v>62418.659717190065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2:28" ht="15" customHeight="1">
      <c r="B10" s="99"/>
      <c r="C10" s="94"/>
      <c r="D10" s="94" t="s">
        <v>184</v>
      </c>
      <c r="E10" s="94"/>
      <c r="F10" s="97"/>
      <c r="G10" s="36" t="s">
        <v>181</v>
      </c>
      <c r="H10" s="178">
        <v>900.09400000000005</v>
      </c>
      <c r="I10" s="101">
        <v>1906.6267892735214</v>
      </c>
      <c r="J10" s="101">
        <v>2048.7221827109443</v>
      </c>
      <c r="K10" s="101">
        <v>1586.6684637934331</v>
      </c>
      <c r="L10" s="179">
        <v>2075.924280681631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2:28" ht="6" customHeight="1">
      <c r="B11" s="99"/>
      <c r="C11" s="94"/>
      <c r="D11" s="129"/>
      <c r="E11" s="94"/>
      <c r="F11" s="97"/>
      <c r="G11" s="36"/>
      <c r="H11" s="178"/>
      <c r="I11" s="101"/>
      <c r="J11" s="101"/>
      <c r="K11" s="101"/>
      <c r="L11" s="17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2:28" ht="15" customHeight="1">
      <c r="B12" s="99"/>
      <c r="C12" s="94" t="s">
        <v>59</v>
      </c>
      <c r="D12" s="129"/>
      <c r="E12" s="94"/>
      <c r="F12" s="97"/>
      <c r="G12" s="36" t="s">
        <v>181</v>
      </c>
      <c r="H12" s="178">
        <v>61806.357999999935</v>
      </c>
      <c r="I12" s="101">
        <v>65543.701039710126</v>
      </c>
      <c r="J12" s="101">
        <v>67462.532121819168</v>
      </c>
      <c r="K12" s="101">
        <v>69031.751542262136</v>
      </c>
      <c r="L12" s="179">
        <v>71106.448769639625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2:28" ht="15" customHeight="1">
      <c r="B13" s="99"/>
      <c r="C13" s="94" t="s">
        <v>185</v>
      </c>
      <c r="D13" s="129"/>
      <c r="E13" s="94"/>
      <c r="F13" s="97"/>
      <c r="G13" s="36" t="s">
        <v>181</v>
      </c>
      <c r="H13" s="178">
        <v>59956.311999999933</v>
      </c>
      <c r="I13" s="101">
        <v>63455.99031417178</v>
      </c>
      <c r="J13" s="101">
        <v>65257.264096460727</v>
      </c>
      <c r="K13" s="101">
        <v>66648.482228612032</v>
      </c>
      <c r="L13" s="179">
        <v>68482.418587317909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2:28" ht="15" customHeight="1">
      <c r="B14" s="99"/>
      <c r="C14" s="94"/>
      <c r="D14" s="94" t="s">
        <v>186</v>
      </c>
      <c r="E14" s="94"/>
      <c r="F14" s="97"/>
      <c r="G14" s="36" t="s">
        <v>181</v>
      </c>
      <c r="H14" s="178">
        <v>56531.386999999944</v>
      </c>
      <c r="I14" s="101">
        <v>58608.051066112675</v>
      </c>
      <c r="J14" s="101">
        <v>60268.728786958942</v>
      </c>
      <c r="K14" s="101">
        <v>62382.36584827683</v>
      </c>
      <c r="L14" s="179">
        <v>64629.519825270654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2:28" ht="15" customHeight="1">
      <c r="B15" s="99"/>
      <c r="C15" s="94"/>
      <c r="D15" s="94" t="s">
        <v>187</v>
      </c>
      <c r="E15" s="94"/>
      <c r="F15" s="97"/>
      <c r="G15" s="36" t="s">
        <v>181</v>
      </c>
      <c r="H15" s="178">
        <v>5274.9709999999895</v>
      </c>
      <c r="I15" s="101">
        <v>6935.6499735974467</v>
      </c>
      <c r="J15" s="101">
        <v>7193.8033348602276</v>
      </c>
      <c r="K15" s="101">
        <v>6649.3856939853113</v>
      </c>
      <c r="L15" s="179">
        <v>6476.9289443689631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2:28" ht="6" customHeight="1">
      <c r="B16" s="99"/>
      <c r="C16" s="94"/>
      <c r="D16" s="94"/>
      <c r="E16" s="94"/>
      <c r="F16" s="97"/>
      <c r="G16" s="36"/>
      <c r="H16" s="178"/>
      <c r="I16" s="101"/>
      <c r="J16" s="101"/>
      <c r="K16" s="101"/>
      <c r="L16" s="17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ht="15" customHeight="1" thickBot="1">
      <c r="B17" s="181" t="s">
        <v>67</v>
      </c>
      <c r="C17" s="107"/>
      <c r="D17" s="107"/>
      <c r="E17" s="107"/>
      <c r="F17" s="108"/>
      <c r="G17" s="131" t="s">
        <v>181</v>
      </c>
      <c r="H17" s="182">
        <v>77734.64</v>
      </c>
      <c r="I17" s="111">
        <v>84286.883131469993</v>
      </c>
      <c r="J17" s="111">
        <v>90183.049495656465</v>
      </c>
      <c r="K17" s="111">
        <v>96105.551372123009</v>
      </c>
      <c r="L17" s="183">
        <v>102269.60089048874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12.75" customHeight="1" thickBot="1">
      <c r="B18" s="94"/>
      <c r="C18" s="94"/>
      <c r="D18" s="129"/>
      <c r="E18" s="94"/>
      <c r="F18" s="94"/>
      <c r="G18" s="184"/>
      <c r="H18" s="101"/>
      <c r="I18" s="101"/>
      <c r="J18" s="101"/>
      <c r="K18" s="101"/>
      <c r="L18" s="101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ht="30" customHeight="1">
      <c r="B19" s="229" t="str">
        <f>" "&amp;Summary!H3&amp;" - general government [% GDP]"</f>
        <v xml:space="preserve"> Winter 2025 medium-term forecast (MTF-2025Q4) - general government [% GDP]</v>
      </c>
      <c r="C19" s="230"/>
      <c r="D19" s="230"/>
      <c r="E19" s="230"/>
      <c r="F19" s="230"/>
      <c r="G19" s="230"/>
      <c r="H19" s="230"/>
      <c r="I19" s="230"/>
      <c r="J19" s="230"/>
      <c r="K19" s="230"/>
      <c r="L19" s="271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30" customHeight="1">
      <c r="B20" s="163" t="str">
        <f>B3</f>
        <v>Indicator</v>
      </c>
      <c r="C20" s="164"/>
      <c r="D20" s="164"/>
      <c r="E20" s="164"/>
      <c r="F20" s="165"/>
      <c r="G20" s="185" t="str">
        <f t="shared" ref="G20:L20" si="0">G3</f>
        <v>Unit</v>
      </c>
      <c r="H20" s="167">
        <f t="shared" si="0"/>
        <v>2024</v>
      </c>
      <c r="I20" s="168">
        <f t="shared" si="0"/>
        <v>2025</v>
      </c>
      <c r="J20" s="168">
        <f t="shared" si="0"/>
        <v>2025</v>
      </c>
      <c r="K20" s="168">
        <f t="shared" si="0"/>
        <v>2027</v>
      </c>
      <c r="L20" s="169">
        <f t="shared" si="0"/>
        <v>2028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ht="3.75" customHeight="1">
      <c r="B21" s="186"/>
      <c r="C21" s="187"/>
      <c r="D21" s="187"/>
      <c r="E21" s="187"/>
      <c r="F21" s="188"/>
      <c r="G21" s="170"/>
      <c r="H21" s="171"/>
      <c r="I21" s="140"/>
      <c r="J21" s="279"/>
      <c r="K21" s="140"/>
      <c r="L21" s="172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" customHeight="1">
      <c r="B22" s="88" t="s">
        <v>179</v>
      </c>
      <c r="C22" s="89"/>
      <c r="D22" s="89"/>
      <c r="E22" s="89"/>
      <c r="F22" s="144"/>
      <c r="G22" s="36"/>
      <c r="H22" s="178"/>
      <c r="I22" s="101"/>
      <c r="J22" s="101"/>
      <c r="K22" s="101"/>
      <c r="L22" s="18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ht="15" customHeight="1">
      <c r="B23" s="99"/>
      <c r="C23" s="143" t="s">
        <v>188</v>
      </c>
      <c r="D23" s="176"/>
      <c r="E23" s="176"/>
      <c r="F23" s="177"/>
      <c r="G23" s="36" t="s">
        <v>58</v>
      </c>
      <c r="H23" s="180">
        <f>+H6/H$41*100</f>
        <v>-5.4966625583529591</v>
      </c>
      <c r="I23" s="24">
        <f t="shared" ref="H23:I27" si="1">+I6/I$41*100</f>
        <v>-4.7727620257881824</v>
      </c>
      <c r="J23" s="24">
        <f t="shared" ref="J23" si="2">+J6/J$41*100</f>
        <v>-4.5353646742685463</v>
      </c>
      <c r="K23" s="24">
        <f t="shared" ref="K23" si="3">+K6/K$41*100</f>
        <v>-4.5861400957126843</v>
      </c>
      <c r="L23" s="25">
        <f t="shared" ref="L23:L27" si="4">+L6/L$41*100</f>
        <v>-4.2518419900652829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15" customHeight="1">
      <c r="B24" s="99"/>
      <c r="C24" s="143" t="s">
        <v>182</v>
      </c>
      <c r="D24" s="176"/>
      <c r="E24" s="176"/>
      <c r="F24" s="177"/>
      <c r="G24" s="36" t="s">
        <v>58</v>
      </c>
      <c r="H24" s="180">
        <f t="shared" si="1"/>
        <v>-4.0758183551917284</v>
      </c>
      <c r="I24" s="24">
        <f t="shared" si="1"/>
        <v>-3.2423303545702158</v>
      </c>
      <c r="J24" s="24">
        <f t="shared" ref="J24" si="5">+J7/J$41*100</f>
        <v>-2.9766357709738531</v>
      </c>
      <c r="K24" s="24">
        <f t="shared" ref="K24" si="6">+K7/K$41*100</f>
        <v>-2.9782718847693141</v>
      </c>
      <c r="L24" s="25">
        <f t="shared" si="4"/>
        <v>-2.5644266998988274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" customHeight="1">
      <c r="B25" s="99"/>
      <c r="C25" s="94" t="s">
        <v>57</v>
      </c>
      <c r="D25" s="129"/>
      <c r="E25" s="94"/>
      <c r="F25" s="97"/>
      <c r="G25" s="36" t="s">
        <v>58</v>
      </c>
      <c r="H25" s="180">
        <f t="shared" si="1"/>
        <v>41.970916887135239</v>
      </c>
      <c r="I25" s="24">
        <f t="shared" si="1"/>
        <v>43.275157014407441</v>
      </c>
      <c r="J25" s="24">
        <f t="shared" ref="J25" si="7">+J8/J$41*100</f>
        <v>43.148543811474141</v>
      </c>
      <c r="K25" s="24">
        <f t="shared" ref="K25" si="8">+K8/K$41*100</f>
        <v>41.98600272290615</v>
      </c>
      <c r="L25" s="25">
        <f t="shared" si="4"/>
        <v>41.474045498456292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" customHeight="1">
      <c r="B26" s="99"/>
      <c r="C26" s="94"/>
      <c r="D26" s="94" t="s">
        <v>183</v>
      </c>
      <c r="E26" s="94"/>
      <c r="F26" s="97"/>
      <c r="G26" s="36" t="s">
        <v>58</v>
      </c>
      <c r="H26" s="180">
        <f>+H9/H$41*100</f>
        <v>41.279640377145647</v>
      </c>
      <c r="I26" s="24">
        <f t="shared" si="1"/>
        <v>41.877471986590962</v>
      </c>
      <c r="J26" s="24">
        <f t="shared" ref="J26" si="9">+J9/J$41*100</f>
        <v>41.70046473705257</v>
      </c>
      <c r="K26" s="24">
        <f t="shared" ref="K26" si="10">+K9/K$41*100</f>
        <v>40.915559794099011</v>
      </c>
      <c r="L26" s="25">
        <f t="shared" si="4"/>
        <v>40.139096534816474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" customHeight="1">
      <c r="B27" s="99"/>
      <c r="C27" s="94"/>
      <c r="D27" s="94" t="s">
        <v>184</v>
      </c>
      <c r="E27" s="94"/>
      <c r="F27" s="97"/>
      <c r="G27" s="36" t="s">
        <v>58</v>
      </c>
      <c r="H27" s="180">
        <f>+H10/H$41*100</f>
        <v>0.691276509989592</v>
      </c>
      <c r="I27" s="24">
        <f t="shared" si="1"/>
        <v>1.3976850278164796</v>
      </c>
      <c r="J27" s="24">
        <f t="shared" ref="J27" si="11">+J10/J$41*100</f>
        <v>1.4480790744215752</v>
      </c>
      <c r="K27" s="24">
        <f t="shared" ref="K27" si="12">+K10/K$41*100</f>
        <v>1.0704429288071464</v>
      </c>
      <c r="L27" s="25">
        <f t="shared" si="4"/>
        <v>1.3349489636398195</v>
      </c>
    </row>
    <row r="28" spans="1:28" ht="3.75" customHeight="1">
      <c r="A28" s="132"/>
      <c r="B28" s="99"/>
      <c r="C28" s="94"/>
      <c r="D28" s="129"/>
      <c r="E28" s="94"/>
      <c r="F28" s="97"/>
      <c r="G28" s="36"/>
      <c r="H28" s="180"/>
      <c r="I28" s="24"/>
      <c r="J28" s="24"/>
      <c r="K28" s="24"/>
      <c r="L28" s="25"/>
    </row>
    <row r="29" spans="1:28" ht="15" customHeight="1">
      <c r="A29" s="132"/>
      <c r="B29" s="99"/>
      <c r="C29" s="94" t="s">
        <v>59</v>
      </c>
      <c r="D29" s="129"/>
      <c r="E29" s="94"/>
      <c r="F29" s="97"/>
      <c r="G29" s="36" t="s">
        <v>58</v>
      </c>
      <c r="H29" s="180">
        <f t="shared" ref="H29:I32" si="13">+H12/H$41*100</f>
        <v>47.467579445488198</v>
      </c>
      <c r="I29" s="24">
        <f t="shared" si="13"/>
        <v>48.047919040195616</v>
      </c>
      <c r="J29" s="24">
        <f t="shared" ref="J29" si="14">+J12/J$41*100</f>
        <v>47.683908485742691</v>
      </c>
      <c r="K29" s="24">
        <f t="shared" ref="K29" si="15">+K12/K$41*100</f>
        <v>46.572142818618836</v>
      </c>
      <c r="L29" s="25">
        <f t="shared" ref="L29:L32" si="16">+L12/L$41*100</f>
        <v>45.725887488521572</v>
      </c>
    </row>
    <row r="30" spans="1:28" ht="15" customHeight="1">
      <c r="A30" s="132"/>
      <c r="B30" s="99"/>
      <c r="C30" s="94" t="s">
        <v>185</v>
      </c>
      <c r="D30" s="129"/>
      <c r="E30" s="94"/>
      <c r="F30" s="97"/>
      <c r="G30" s="36" t="s">
        <v>58</v>
      </c>
      <c r="H30" s="180">
        <f t="shared" si="13"/>
        <v>46.04673524232696</v>
      </c>
      <c r="I30" s="24">
        <f t="shared" si="13"/>
        <v>46.517487368977648</v>
      </c>
      <c r="J30" s="24">
        <f t="shared" ref="J30" si="17">+J13/J$41*100</f>
        <v>46.125179582447998</v>
      </c>
      <c r="K30" s="24">
        <f t="shared" ref="K30" si="18">+K13/K$41*100</f>
        <v>44.96427460767547</v>
      </c>
      <c r="L30" s="25">
        <f t="shared" si="16"/>
        <v>44.038472198355123</v>
      </c>
    </row>
    <row r="31" spans="1:28" ht="15" customHeight="1">
      <c r="B31" s="99"/>
      <c r="C31" s="94"/>
      <c r="D31" s="94" t="s">
        <v>186</v>
      </c>
      <c r="E31" s="94"/>
      <c r="F31" s="97"/>
      <c r="G31" s="36" t="s">
        <v>58</v>
      </c>
      <c r="H31" s="180">
        <f t="shared" si="13"/>
        <v>43.416376412053573</v>
      </c>
      <c r="I31" s="24">
        <f t="shared" si="13"/>
        <v>42.963623476528149</v>
      </c>
      <c r="J31" s="24">
        <f t="shared" ref="J31" si="19">+J14/J$41*100</f>
        <v>42.599179983935379</v>
      </c>
      <c r="K31" s="24">
        <f t="shared" ref="K31" si="20">+K14/K$41*100</f>
        <v>42.086147124206001</v>
      </c>
      <c r="L31" s="25">
        <f t="shared" si="16"/>
        <v>41.560817662846105</v>
      </c>
    </row>
    <row r="32" spans="1:28" ht="15" customHeight="1">
      <c r="B32" s="99"/>
      <c r="C32" s="94"/>
      <c r="D32" s="94" t="s">
        <v>187</v>
      </c>
      <c r="E32" s="94"/>
      <c r="F32" s="97"/>
      <c r="G32" s="36" t="s">
        <v>58</v>
      </c>
      <c r="H32" s="180">
        <f t="shared" si="13"/>
        <v>4.0512030334346205</v>
      </c>
      <c r="I32" s="24">
        <f t="shared" si="13"/>
        <v>5.0842955636674683</v>
      </c>
      <c r="J32" s="24">
        <f t="shared" ref="J32" si="21">+J15/J$41*100</f>
        <v>5.0847285018073185</v>
      </c>
      <c r="K32" s="24">
        <f t="shared" ref="K32" si="22">+K15/K$41*100</f>
        <v>4.4859956944128401</v>
      </c>
      <c r="L32" s="25">
        <f t="shared" si="16"/>
        <v>4.1650698256754612</v>
      </c>
    </row>
    <row r="33" spans="1:24" ht="3.75" customHeight="1">
      <c r="A33" s="76"/>
      <c r="B33" s="99"/>
      <c r="C33" s="94"/>
      <c r="D33" s="94"/>
      <c r="E33" s="94"/>
      <c r="F33" s="97"/>
      <c r="G33" s="36"/>
      <c r="H33" s="180"/>
      <c r="I33" s="24"/>
      <c r="J33" s="24"/>
      <c r="K33" s="24"/>
      <c r="L33" s="25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15" customHeight="1">
      <c r="A34" s="76"/>
      <c r="B34" s="88" t="s">
        <v>189</v>
      </c>
      <c r="C34" s="89"/>
      <c r="D34" s="89"/>
      <c r="E34" s="89"/>
      <c r="F34" s="144"/>
      <c r="G34" s="36"/>
      <c r="H34" s="180"/>
      <c r="I34" s="24"/>
      <c r="J34" s="24"/>
      <c r="K34" s="24"/>
      <c r="L34" s="25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15" customHeight="1">
      <c r="A35" s="76"/>
      <c r="B35" s="99"/>
      <c r="C35" s="94" t="s">
        <v>61</v>
      </c>
      <c r="D35" s="176"/>
      <c r="E35" s="176"/>
      <c r="F35" s="177"/>
      <c r="G35" s="12" t="s">
        <v>62</v>
      </c>
      <c r="H35" s="272">
        <v>0.11875204495341851</v>
      </c>
      <c r="I35" s="273">
        <v>-0.14267545425572159</v>
      </c>
      <c r="J35" s="273">
        <v>-0.46176718014577034</v>
      </c>
      <c r="K35" s="273">
        <v>-0.40618205398000562</v>
      </c>
      <c r="L35" s="274">
        <v>-0.26395557218070831</v>
      </c>
      <c r="M35" s="137"/>
      <c r="N35" s="137"/>
      <c r="P35" s="137"/>
      <c r="Q35" s="137"/>
      <c r="R35" s="137"/>
      <c r="S35" s="137"/>
    </row>
    <row r="36" spans="1:24" ht="15" customHeight="1">
      <c r="A36" s="76"/>
      <c r="B36" s="99"/>
      <c r="C36" s="94" t="s">
        <v>63</v>
      </c>
      <c r="D36" s="176"/>
      <c r="E36" s="176"/>
      <c r="F36" s="177"/>
      <c r="G36" s="12" t="s">
        <v>62</v>
      </c>
      <c r="H36" s="272">
        <v>-5.6699429439122042</v>
      </c>
      <c r="I36" s="273">
        <v>-4.6803016555457875</v>
      </c>
      <c r="J36" s="273">
        <v>-4.0877339064352096</v>
      </c>
      <c r="K36" s="273">
        <v>-4.1867045231384283</v>
      </c>
      <c r="L36" s="274">
        <v>-3.9878864178845745</v>
      </c>
      <c r="M36" s="137"/>
      <c r="N36" s="137"/>
      <c r="P36" s="137"/>
      <c r="Q36" s="137"/>
      <c r="R36" s="137"/>
      <c r="S36" s="137"/>
    </row>
    <row r="37" spans="1:24" ht="15" customHeight="1">
      <c r="A37" s="76"/>
      <c r="B37" s="99"/>
      <c r="C37" s="94" t="s">
        <v>64</v>
      </c>
      <c r="D37" s="176"/>
      <c r="E37" s="176"/>
      <c r="F37" s="177"/>
      <c r="G37" s="12" t="s">
        <v>62</v>
      </c>
      <c r="H37" s="272">
        <v>-4.1905561622108483</v>
      </c>
      <c r="I37" s="273">
        <v>-3.1071088045514088</v>
      </c>
      <c r="J37" s="273">
        <v>-2.5361212984750039</v>
      </c>
      <c r="K37" s="273">
        <v>-2.5893739175202439</v>
      </c>
      <c r="L37" s="274">
        <v>-2.3120142376616148</v>
      </c>
      <c r="M37" s="137"/>
      <c r="N37" s="137"/>
      <c r="P37" s="137"/>
      <c r="Q37" s="137"/>
      <c r="R37" s="137"/>
      <c r="S37" s="137"/>
    </row>
    <row r="38" spans="1:24" ht="15" customHeight="1">
      <c r="A38" s="76"/>
      <c r="B38" s="99"/>
      <c r="C38" s="94" t="s">
        <v>190</v>
      </c>
      <c r="D38" s="176"/>
      <c r="E38" s="176"/>
      <c r="F38" s="177"/>
      <c r="G38" s="12" t="s">
        <v>66</v>
      </c>
      <c r="H38" s="272">
        <v>0.16465212611335556</v>
      </c>
      <c r="I38" s="273">
        <v>1.0834473576594394</v>
      </c>
      <c r="J38" s="273">
        <v>0.57098750607640492</v>
      </c>
      <c r="K38" s="273">
        <v>-5.3252619045240035E-2</v>
      </c>
      <c r="L38" s="274">
        <v>0.27735967985862908</v>
      </c>
      <c r="M38" s="137"/>
      <c r="N38" s="137"/>
      <c r="P38" s="137"/>
      <c r="Q38" s="137"/>
      <c r="R38" s="137"/>
      <c r="S38" s="137"/>
    </row>
    <row r="39" spans="1:24" ht="14.85" customHeight="1">
      <c r="A39" s="76"/>
      <c r="B39" s="99"/>
      <c r="C39" s="94"/>
      <c r="D39" s="94"/>
      <c r="E39" s="94"/>
      <c r="F39" s="97"/>
      <c r="G39" s="36"/>
      <c r="H39" s="180"/>
      <c r="I39" s="24"/>
      <c r="J39" s="24"/>
      <c r="K39" s="24"/>
      <c r="L39" s="25"/>
    </row>
    <row r="40" spans="1:24" ht="15" customHeight="1">
      <c r="A40" s="76"/>
      <c r="B40" s="284" t="s">
        <v>67</v>
      </c>
      <c r="C40" s="94"/>
      <c r="D40" s="94"/>
      <c r="E40" s="94"/>
      <c r="F40" s="97"/>
      <c r="G40" s="36" t="s">
        <v>58</v>
      </c>
      <c r="H40" s="201">
        <f>+H17/H$41*100</f>
        <v>59.700576433680631</v>
      </c>
      <c r="I40" s="198">
        <f>+I17/I$41*100</f>
        <v>61.787925805375167</v>
      </c>
      <c r="J40" s="198">
        <f>+J17/J$41*100</f>
        <v>63.743238563161817</v>
      </c>
      <c r="K40" s="198">
        <f t="shared" ref="K40" si="23">+K17/K$41*100</f>
        <v>64.837431532132769</v>
      </c>
      <c r="L40" s="200">
        <f t="shared" ref="L40" si="24">+L17/L$41*100</f>
        <v>65.765740586543913</v>
      </c>
    </row>
    <row r="41" spans="1:24" ht="15" customHeight="1" thickBot="1">
      <c r="B41" s="106"/>
      <c r="C41" s="195" t="s">
        <v>176</v>
      </c>
      <c r="D41" s="107"/>
      <c r="E41" s="107"/>
      <c r="F41" s="108"/>
      <c r="G41" s="131" t="s">
        <v>177</v>
      </c>
      <c r="H41" s="182">
        <v>130207.52</v>
      </c>
      <c r="I41" s="111">
        <v>136413.19405503909</v>
      </c>
      <c r="J41" s="111">
        <v>141478.61252185359</v>
      </c>
      <c r="K41" s="111">
        <v>148225.41408737647</v>
      </c>
      <c r="L41" s="113">
        <v>155505.89102833543</v>
      </c>
    </row>
    <row r="42" spans="1:24" ht="12" customHeight="1">
      <c r="B42" s="132" t="s">
        <v>108</v>
      </c>
      <c r="C42" s="132"/>
      <c r="D42" s="132"/>
      <c r="E42" s="132"/>
      <c r="F42" s="132"/>
      <c r="G42" s="132"/>
      <c r="H42" s="132"/>
      <c r="I42" s="132"/>
      <c r="J42" s="132"/>
      <c r="K42" s="132"/>
    </row>
    <row r="43" spans="1:24" ht="12" customHeight="1">
      <c r="B43" s="132" t="s">
        <v>191</v>
      </c>
      <c r="C43" s="132"/>
      <c r="D43" s="132"/>
      <c r="E43" s="132"/>
      <c r="F43" s="132"/>
      <c r="G43" s="132"/>
      <c r="H43" s="132"/>
      <c r="I43" s="132"/>
      <c r="J43" s="132"/>
      <c r="K43" s="132"/>
    </row>
    <row r="44" spans="1:24" ht="12" customHeight="1">
      <c r="B44" s="132" t="s">
        <v>192</v>
      </c>
      <c r="C44" s="132"/>
      <c r="D44" s="132"/>
      <c r="E44" s="132"/>
      <c r="F44" s="132"/>
      <c r="G44" s="132"/>
      <c r="H44" s="275"/>
      <c r="I44" s="275"/>
      <c r="J44" s="275"/>
      <c r="K44" s="275"/>
    </row>
    <row r="45" spans="1:24" ht="12" customHeight="1">
      <c r="B45" s="132"/>
      <c r="C45" s="132"/>
      <c r="D45" s="132"/>
      <c r="E45" s="132"/>
      <c r="F45" s="132"/>
      <c r="G45" s="132"/>
      <c r="H45" s="132"/>
      <c r="I45" s="132"/>
      <c r="J45" s="132"/>
      <c r="K45" s="132"/>
    </row>
    <row r="46" spans="1:24" ht="15" customHeight="1"/>
    <row r="47" spans="1:24" ht="15" customHeight="1"/>
    <row r="48" spans="1:2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AA35"/>
  <sheetViews>
    <sheetView showGridLines="0" zoomScale="80" zoomScaleNormal="80" workbookViewId="0">
      <selection activeCell="B25" sqref="B25"/>
    </sheetView>
  </sheetViews>
  <sheetFormatPr defaultColWidth="9.140625" defaultRowHeight="14.25"/>
  <cols>
    <col min="1" max="2" width="3.140625" style="75" customWidth="1"/>
    <col min="3" max="3" width="36.42578125" style="75" customWidth="1"/>
    <col min="4" max="5" width="7.5703125" style="75" customWidth="1"/>
    <col min="6" max="6" width="7.5703125" style="7" customWidth="1"/>
    <col min="7" max="10" width="7.5703125" style="75" customWidth="1"/>
    <col min="11" max="11" width="7.5703125" style="7" customWidth="1"/>
    <col min="12" max="15" width="7.5703125" style="75" customWidth="1"/>
    <col min="16" max="16" width="7.5703125" style="7" customWidth="1"/>
    <col min="17" max="20" width="7.5703125" style="75" customWidth="1"/>
    <col min="21" max="21" width="7.5703125" style="7" customWidth="1"/>
    <col min="22" max="23" width="7.5703125" style="75" customWidth="1"/>
    <col min="24" max="16384" width="9.140625" style="75"/>
  </cols>
  <sheetData>
    <row r="1" spans="2:27" ht="22.5" customHeight="1" thickBot="1">
      <c r="B1" s="278" t="s">
        <v>193</v>
      </c>
      <c r="C1" s="276"/>
      <c r="D1" s="276"/>
      <c r="E1" s="276"/>
      <c r="F1" s="276"/>
      <c r="G1" s="277"/>
      <c r="H1" s="7"/>
      <c r="I1" s="7"/>
      <c r="J1" s="7"/>
      <c r="L1" s="7"/>
      <c r="M1" s="7"/>
      <c r="N1" s="7"/>
      <c r="O1" s="7"/>
      <c r="Q1" s="7"/>
      <c r="R1" s="7"/>
      <c r="S1" s="7"/>
      <c r="T1" s="7"/>
      <c r="V1" s="7"/>
      <c r="W1" s="7"/>
    </row>
    <row r="2" spans="2:27" ht="18" customHeight="1">
      <c r="B2" s="325" t="s">
        <v>194</v>
      </c>
      <c r="C2" s="326"/>
      <c r="D2" s="329">
        <v>2025</v>
      </c>
      <c r="E2" s="330"/>
      <c r="F2" s="330"/>
      <c r="G2" s="330"/>
      <c r="H2" s="331"/>
      <c r="I2" s="329">
        <v>2026</v>
      </c>
      <c r="J2" s="330"/>
      <c r="K2" s="330"/>
      <c r="L2" s="330"/>
      <c r="M2" s="331"/>
      <c r="N2" s="329">
        <v>2027</v>
      </c>
      <c r="O2" s="330"/>
      <c r="P2" s="330"/>
      <c r="Q2" s="330"/>
      <c r="R2" s="331"/>
      <c r="S2" s="329">
        <v>2028</v>
      </c>
      <c r="T2" s="330"/>
      <c r="U2" s="330"/>
      <c r="V2" s="330"/>
      <c r="W2" s="331"/>
    </row>
    <row r="3" spans="2:27" ht="81.75" customHeight="1" thickBot="1">
      <c r="B3" s="327"/>
      <c r="C3" s="328"/>
      <c r="D3" s="147" t="s">
        <v>7</v>
      </c>
      <c r="E3" s="148" t="s">
        <v>8</v>
      </c>
      <c r="F3" s="148" t="s">
        <v>195</v>
      </c>
      <c r="G3" s="149" t="s">
        <v>196</v>
      </c>
      <c r="H3" s="150" t="s">
        <v>9</v>
      </c>
      <c r="I3" s="147" t="s">
        <v>7</v>
      </c>
      <c r="J3" s="148" t="s">
        <v>8</v>
      </c>
      <c r="K3" s="148" t="str">
        <f>F3</f>
        <v>EC</v>
      </c>
      <c r="L3" s="149" t="str">
        <f>G3</f>
        <v>IMF</v>
      </c>
      <c r="M3" s="150" t="s">
        <v>9</v>
      </c>
      <c r="N3" s="147" t="s">
        <v>7</v>
      </c>
      <c r="O3" s="148" t="s">
        <v>8</v>
      </c>
      <c r="P3" s="148" t="str">
        <f>F3</f>
        <v>EC</v>
      </c>
      <c r="Q3" s="149" t="str">
        <f>G3</f>
        <v>IMF</v>
      </c>
      <c r="R3" s="150" t="s">
        <v>9</v>
      </c>
      <c r="S3" s="147" t="s">
        <v>7</v>
      </c>
      <c r="T3" s="148" t="s">
        <v>8</v>
      </c>
      <c r="U3" s="148" t="str">
        <f>F3</f>
        <v>EC</v>
      </c>
      <c r="V3" s="149" t="str">
        <f>G3</f>
        <v>IMF</v>
      </c>
      <c r="W3" s="150" t="s">
        <v>9</v>
      </c>
      <c r="X3" s="94"/>
      <c r="Y3" s="94"/>
      <c r="Z3" s="94"/>
      <c r="AA3" s="94"/>
    </row>
    <row r="4" spans="2:27" ht="15" customHeight="1">
      <c r="B4" s="99" t="s">
        <v>197</v>
      </c>
      <c r="C4" s="98"/>
      <c r="D4" s="151">
        <v>0.82122809516505413</v>
      </c>
      <c r="E4" s="152">
        <v>0.84869324729861528</v>
      </c>
      <c r="F4" s="152">
        <v>0.8</v>
      </c>
      <c r="G4" s="153">
        <v>0.91</v>
      </c>
      <c r="H4" s="154">
        <v>0.79180580722486571</v>
      </c>
      <c r="I4" s="151">
        <v>0.62120895033257284</v>
      </c>
      <c r="J4" s="152">
        <v>1.2524763927384663</v>
      </c>
      <c r="K4" s="152">
        <v>1</v>
      </c>
      <c r="L4" s="153">
        <v>1.6559999999999999</v>
      </c>
      <c r="M4" s="154">
        <v>1.061578043180611</v>
      </c>
      <c r="N4" s="151">
        <v>2.3091153968285454</v>
      </c>
      <c r="O4" s="152">
        <v>1.3965551607126203</v>
      </c>
      <c r="P4" s="152">
        <v>1.4</v>
      </c>
      <c r="Q4" s="153">
        <v>2.4969999999999999</v>
      </c>
      <c r="R4" s="154">
        <v>1.8006796942444891</v>
      </c>
      <c r="S4" s="151">
        <v>2.5131630077281102</v>
      </c>
      <c r="T4" s="152">
        <v>1.7954995236856286</v>
      </c>
      <c r="U4" s="152" t="s">
        <v>12</v>
      </c>
      <c r="V4" s="153">
        <v>2.5390000000000001</v>
      </c>
      <c r="W4" s="154" t="s">
        <v>12</v>
      </c>
      <c r="X4" s="94"/>
      <c r="Y4" s="94"/>
      <c r="Z4" s="94"/>
      <c r="AA4" s="94"/>
    </row>
    <row r="5" spans="2:27" ht="15" customHeight="1">
      <c r="B5" s="99"/>
      <c r="C5" s="98" t="s">
        <v>198</v>
      </c>
      <c r="D5" s="151">
        <v>1.0581796227737499</v>
      </c>
      <c r="E5" s="152">
        <v>1.129255516245542</v>
      </c>
      <c r="F5" s="152">
        <v>1.1000000000000001</v>
      </c>
      <c r="G5" s="152" t="s">
        <v>12</v>
      </c>
      <c r="H5" s="154">
        <v>1.5380336330412803</v>
      </c>
      <c r="I5" s="151">
        <v>1.2046964515690206E-2</v>
      </c>
      <c r="J5" s="152">
        <v>0.91579346640848769</v>
      </c>
      <c r="K5" s="152">
        <v>0.7</v>
      </c>
      <c r="L5" s="152" t="s">
        <v>12</v>
      </c>
      <c r="M5" s="154">
        <v>1.2253782560890158</v>
      </c>
      <c r="N5" s="151">
        <v>1.4025105896534882</v>
      </c>
      <c r="O5" s="152">
        <v>1.4425573717954832</v>
      </c>
      <c r="P5" s="152">
        <v>1.2</v>
      </c>
      <c r="Q5" s="152" t="s">
        <v>12</v>
      </c>
      <c r="R5" s="154">
        <v>1.757259204919781</v>
      </c>
      <c r="S5" s="151">
        <v>1.1183971980811123</v>
      </c>
      <c r="T5" s="152">
        <v>1.2074993192805916</v>
      </c>
      <c r="U5" s="152" t="s">
        <v>12</v>
      </c>
      <c r="V5" s="152" t="s">
        <v>12</v>
      </c>
      <c r="W5" s="154" t="s">
        <v>12</v>
      </c>
      <c r="X5" s="94"/>
      <c r="Y5" s="94"/>
      <c r="Z5" s="94"/>
      <c r="AA5" s="94"/>
    </row>
    <row r="6" spans="2:27">
      <c r="B6" s="99"/>
      <c r="C6" s="98" t="s">
        <v>199</v>
      </c>
      <c r="D6" s="151">
        <v>0.99939031855736005</v>
      </c>
      <c r="E6" s="152">
        <v>1.9237840269625162</v>
      </c>
      <c r="F6" s="152">
        <v>2.2000000000000002</v>
      </c>
      <c r="G6" s="152" t="s">
        <v>12</v>
      </c>
      <c r="H6" s="154">
        <v>1.3541207571303726</v>
      </c>
      <c r="I6" s="151">
        <v>6.8168691511473867E-2</v>
      </c>
      <c r="J6" s="152">
        <v>-0.77762098096234578</v>
      </c>
      <c r="K6" s="152">
        <v>-0.2</v>
      </c>
      <c r="L6" s="152" t="s">
        <v>12</v>
      </c>
      <c r="M6" s="154">
        <v>-0.56970873645884046</v>
      </c>
      <c r="N6" s="151">
        <v>1.5937454495017249</v>
      </c>
      <c r="O6" s="152">
        <v>0.23441459302919743</v>
      </c>
      <c r="P6" s="152">
        <v>1.1000000000000001</v>
      </c>
      <c r="Q6" s="152" t="s">
        <v>12</v>
      </c>
      <c r="R6" s="154">
        <v>0.44929024295572439</v>
      </c>
      <c r="S6" s="151">
        <v>1.5076733859052354</v>
      </c>
      <c r="T6" s="152">
        <v>-0.38077191612984063</v>
      </c>
      <c r="U6" s="152" t="s">
        <v>12</v>
      </c>
      <c r="V6" s="152" t="s">
        <v>12</v>
      </c>
      <c r="W6" s="154" t="s">
        <v>12</v>
      </c>
      <c r="X6" s="94"/>
      <c r="Y6" s="94"/>
      <c r="Z6" s="94"/>
      <c r="AA6" s="94"/>
    </row>
    <row r="7" spans="2:27">
      <c r="B7" s="99"/>
      <c r="C7" s="98" t="s">
        <v>200</v>
      </c>
      <c r="D7" s="151">
        <v>1.8496365869588516</v>
      </c>
      <c r="E7" s="152">
        <v>3.3519812322057696</v>
      </c>
      <c r="F7" s="152">
        <v>3.1</v>
      </c>
      <c r="G7" s="152" t="s">
        <v>12</v>
      </c>
      <c r="H7" s="154">
        <v>2.973119543911884</v>
      </c>
      <c r="I7" s="151">
        <v>0.44522023779720143</v>
      </c>
      <c r="J7" s="152">
        <v>2.7096910167268673</v>
      </c>
      <c r="K7" s="152">
        <v>2.5</v>
      </c>
      <c r="L7" s="152" t="s">
        <v>12</v>
      </c>
      <c r="M7" s="154">
        <v>3.7371931350513421</v>
      </c>
      <c r="N7" s="151">
        <v>-0.67361298335272579</v>
      </c>
      <c r="O7" s="152">
        <v>-3.5369968227237036</v>
      </c>
      <c r="P7" s="152">
        <v>0.7</v>
      </c>
      <c r="Q7" s="152" t="s">
        <v>12</v>
      </c>
      <c r="R7" s="154">
        <v>-2.8479236974776612E-2</v>
      </c>
      <c r="S7" s="151">
        <v>2.4293026486735414</v>
      </c>
      <c r="T7" s="152">
        <v>1.4144324579034251</v>
      </c>
      <c r="U7" s="152" t="s">
        <v>12</v>
      </c>
      <c r="V7" s="152" t="s">
        <v>12</v>
      </c>
      <c r="W7" s="154" t="s">
        <v>12</v>
      </c>
      <c r="X7" s="94"/>
      <c r="Y7" s="94"/>
      <c r="Z7" s="94"/>
      <c r="AA7" s="94"/>
    </row>
    <row r="8" spans="2:27">
      <c r="B8" s="99"/>
      <c r="C8" s="98" t="s">
        <v>201</v>
      </c>
      <c r="D8" s="151">
        <v>4.1154716059266008</v>
      </c>
      <c r="E8" s="152">
        <v>2.788750466424661</v>
      </c>
      <c r="F8" s="152">
        <v>3.6</v>
      </c>
      <c r="G8" s="153">
        <v>3.5230000000000001</v>
      </c>
      <c r="H8" s="154">
        <v>5.1513522232144338</v>
      </c>
      <c r="I8" s="151">
        <v>1.1405799013275413</v>
      </c>
      <c r="J8" s="152">
        <v>0.96992630526873125</v>
      </c>
      <c r="K8" s="152">
        <v>1</v>
      </c>
      <c r="L8" s="153">
        <v>2.3460000000000001</v>
      </c>
      <c r="M8" s="154">
        <v>0.56353241175974844</v>
      </c>
      <c r="N8" s="151">
        <v>4.1425373789954136</v>
      </c>
      <c r="O8" s="152">
        <v>4.6037196616607545</v>
      </c>
      <c r="P8" s="152">
        <v>3.1</v>
      </c>
      <c r="Q8" s="153">
        <v>3.3519999999999999</v>
      </c>
      <c r="R8" s="154">
        <v>3.1321949283302786</v>
      </c>
      <c r="S8" s="151">
        <v>4.202380952562919</v>
      </c>
      <c r="T8" s="152">
        <v>3.3565261874458185</v>
      </c>
      <c r="U8" s="152" t="s">
        <v>12</v>
      </c>
      <c r="V8" s="153">
        <v>3.2069999999999999</v>
      </c>
      <c r="W8" s="154" t="s">
        <v>12</v>
      </c>
      <c r="X8" s="94"/>
      <c r="Y8" s="94"/>
      <c r="Z8" s="94"/>
      <c r="AA8" s="94"/>
    </row>
    <row r="9" spans="2:27">
      <c r="B9" s="99"/>
      <c r="C9" s="98" t="s">
        <v>202</v>
      </c>
      <c r="D9" s="151">
        <v>4.2719276815387275</v>
      </c>
      <c r="E9" s="152">
        <v>4.2248914781698899</v>
      </c>
      <c r="F9" s="152">
        <v>4.4000000000000004</v>
      </c>
      <c r="G9" s="153">
        <v>4.0209999999999999</v>
      </c>
      <c r="H9" s="154">
        <v>5.6460462692039748</v>
      </c>
      <c r="I9" s="151">
        <v>0.40503484169629189</v>
      </c>
      <c r="J9" s="152">
        <v>0.70221403599177723</v>
      </c>
      <c r="K9" s="152">
        <v>1</v>
      </c>
      <c r="L9" s="153">
        <v>2.1669999999999998</v>
      </c>
      <c r="M9" s="154">
        <v>0.2066884912064415</v>
      </c>
      <c r="N9" s="151">
        <v>2.7511744932711792</v>
      </c>
      <c r="O9" s="152">
        <v>3.614526033002341</v>
      </c>
      <c r="P9" s="152">
        <v>2.7</v>
      </c>
      <c r="Q9" s="153">
        <v>3.21</v>
      </c>
      <c r="R9" s="154">
        <v>2.3023965428258242</v>
      </c>
      <c r="S9" s="151">
        <v>3.1662721956407438</v>
      </c>
      <c r="T9" s="152">
        <v>2.738100692815526</v>
      </c>
      <c r="U9" s="152" t="s">
        <v>12</v>
      </c>
      <c r="V9" s="153">
        <v>3.1789999999999998</v>
      </c>
      <c r="W9" s="154" t="s">
        <v>12</v>
      </c>
      <c r="X9" s="94"/>
      <c r="Y9" s="94"/>
      <c r="Z9" s="94"/>
      <c r="AA9" s="94"/>
    </row>
    <row r="10" spans="2:27" ht="3.75" customHeight="1">
      <c r="B10" s="99"/>
      <c r="C10" s="98"/>
      <c r="D10" s="151"/>
      <c r="E10" s="152"/>
      <c r="F10" s="152"/>
      <c r="G10" s="153"/>
      <c r="H10" s="154"/>
      <c r="I10" s="151"/>
      <c r="J10" s="152"/>
      <c r="K10" s="152"/>
      <c r="L10" s="153"/>
      <c r="M10" s="154"/>
      <c r="N10" s="151"/>
      <c r="O10" s="152"/>
      <c r="P10" s="152"/>
      <c r="Q10" s="153"/>
      <c r="R10" s="154"/>
      <c r="S10" s="151"/>
      <c r="T10" s="152"/>
      <c r="U10" s="152"/>
      <c r="V10" s="153"/>
      <c r="W10" s="154"/>
      <c r="X10" s="94"/>
      <c r="Y10" s="94"/>
      <c r="Z10" s="94"/>
      <c r="AA10" s="94"/>
    </row>
    <row r="11" spans="2:27" s="7" customFormat="1">
      <c r="B11" s="99" t="s">
        <v>203</v>
      </c>
      <c r="C11" s="98"/>
      <c r="D11" s="151">
        <v>4.2375155595898377</v>
      </c>
      <c r="E11" s="152">
        <v>4.2558982087770536</v>
      </c>
      <c r="F11" s="152">
        <v>4.2</v>
      </c>
      <c r="G11" s="153">
        <v>4.2140000000000004</v>
      </c>
      <c r="H11" s="154">
        <v>4.2359585803962707</v>
      </c>
      <c r="I11" s="151">
        <v>3.3933085998415038</v>
      </c>
      <c r="J11" s="152">
        <v>4.7595688498788924</v>
      </c>
      <c r="K11" s="152">
        <v>4.0999999999999996</v>
      </c>
      <c r="L11" s="153">
        <v>3.3210000000000002</v>
      </c>
      <c r="M11" s="154">
        <v>3.7002558159119125</v>
      </c>
      <c r="N11" s="151">
        <v>2.4924440921406443</v>
      </c>
      <c r="O11" s="152">
        <v>3.1276861261606781</v>
      </c>
      <c r="P11" s="152">
        <v>3.1</v>
      </c>
      <c r="Q11" s="153">
        <v>2.2440000000000002</v>
      </c>
      <c r="R11" s="154">
        <v>2.4702603358105479</v>
      </c>
      <c r="S11" s="151">
        <v>2.51057192454968</v>
      </c>
      <c r="T11" s="152">
        <v>2.3099891346007206</v>
      </c>
      <c r="U11" s="152" t="s">
        <v>12</v>
      </c>
      <c r="V11" s="153">
        <v>1.9930000000000001</v>
      </c>
      <c r="W11" s="154" t="s">
        <v>12</v>
      </c>
      <c r="X11" s="9"/>
      <c r="Y11" s="9"/>
      <c r="Z11" s="9"/>
      <c r="AA11" s="9"/>
    </row>
    <row r="12" spans="2:27" ht="3.75" customHeight="1">
      <c r="B12" s="99"/>
      <c r="C12" s="98"/>
      <c r="D12" s="151"/>
      <c r="E12" s="152"/>
      <c r="F12" s="152"/>
      <c r="G12" s="153"/>
      <c r="H12" s="154"/>
      <c r="I12" s="151"/>
      <c r="J12" s="152"/>
      <c r="K12" s="152"/>
      <c r="L12" s="153"/>
      <c r="M12" s="154"/>
      <c r="N12" s="151"/>
      <c r="O12" s="152"/>
      <c r="P12" s="152"/>
      <c r="Q12" s="153"/>
      <c r="R12" s="154"/>
      <c r="S12" s="151"/>
      <c r="T12" s="152"/>
      <c r="U12" s="152"/>
      <c r="V12" s="153"/>
      <c r="W12" s="154"/>
      <c r="X12" s="94"/>
      <c r="Y12" s="94"/>
      <c r="Z12" s="94"/>
      <c r="AA12" s="94"/>
    </row>
    <row r="13" spans="2:27">
      <c r="B13" s="99" t="s">
        <v>204</v>
      </c>
      <c r="C13" s="98"/>
      <c r="D13" s="151">
        <v>-0.18750300546668086</v>
      </c>
      <c r="E13" s="152">
        <v>-7.9867910339426196E-3</v>
      </c>
      <c r="F13" s="152">
        <v>-0.4</v>
      </c>
      <c r="G13" s="152" t="s">
        <v>12</v>
      </c>
      <c r="H13" s="154" t="s">
        <v>12</v>
      </c>
      <c r="I13" s="151">
        <v>-0.44707806482099954</v>
      </c>
      <c r="J13" s="152">
        <v>-0.22864828300167561</v>
      </c>
      <c r="K13" s="152">
        <v>-0.5</v>
      </c>
      <c r="L13" s="152" t="s">
        <v>12</v>
      </c>
      <c r="M13" s="154" t="s">
        <v>12</v>
      </c>
      <c r="N13" s="151">
        <v>-0.21865280071480697</v>
      </c>
      <c r="O13" s="152">
        <v>-0.15210836905579228</v>
      </c>
      <c r="P13" s="152">
        <v>-0.2</v>
      </c>
      <c r="Q13" s="152" t="s">
        <v>12</v>
      </c>
      <c r="R13" s="154" t="s">
        <v>12</v>
      </c>
      <c r="S13" s="151">
        <v>0.19676219668178874</v>
      </c>
      <c r="T13" s="152">
        <v>-0.23869281376043272</v>
      </c>
      <c r="U13" s="152" t="s">
        <v>12</v>
      </c>
      <c r="V13" s="152" t="s">
        <v>12</v>
      </c>
      <c r="W13" s="154" t="s">
        <v>12</v>
      </c>
      <c r="X13" s="94"/>
      <c r="Y13" s="94"/>
      <c r="Z13" s="94"/>
      <c r="AA13" s="94"/>
    </row>
    <row r="14" spans="2:27">
      <c r="B14" s="99" t="s">
        <v>205</v>
      </c>
      <c r="C14" s="98"/>
      <c r="D14" s="151">
        <v>5.4137270143877352</v>
      </c>
      <c r="E14" s="152">
        <v>5.3950783930880863</v>
      </c>
      <c r="F14" s="152">
        <v>5.4</v>
      </c>
      <c r="G14" s="153">
        <v>5.5010000000000003</v>
      </c>
      <c r="H14" s="154">
        <v>5.3332112686525504</v>
      </c>
      <c r="I14" s="151">
        <v>6.1200409747202213</v>
      </c>
      <c r="J14" s="152">
        <v>5.6045281867648473</v>
      </c>
      <c r="K14" s="152">
        <v>5.6</v>
      </c>
      <c r="L14" s="153">
        <v>5.6349999999999998</v>
      </c>
      <c r="M14" s="154">
        <v>5.61301961578598</v>
      </c>
      <c r="N14" s="151">
        <v>6.5021535939859918</v>
      </c>
      <c r="O14" s="152">
        <v>5.616739762050134</v>
      </c>
      <c r="P14" s="152">
        <v>5.6</v>
      </c>
      <c r="Q14" s="153">
        <v>5.6150000000000002</v>
      </c>
      <c r="R14" s="154">
        <v>5.7262217183546698</v>
      </c>
      <c r="S14" s="151">
        <v>6.3135861082142073</v>
      </c>
      <c r="T14" s="152">
        <v>5.5025770782451122</v>
      </c>
      <c r="U14" s="152" t="s">
        <v>12</v>
      </c>
      <c r="V14" s="153">
        <v>5.5960000000000001</v>
      </c>
      <c r="W14" s="154" t="s">
        <v>12</v>
      </c>
      <c r="X14" s="94"/>
      <c r="Y14" s="94"/>
      <c r="Z14" s="94"/>
      <c r="AA14" s="94"/>
    </row>
    <row r="15" spans="2:27" s="7" customFormat="1">
      <c r="B15" s="99" t="s">
        <v>206</v>
      </c>
      <c r="C15" s="98"/>
      <c r="D15" s="151">
        <v>5.7225010550231019</v>
      </c>
      <c r="E15" s="152">
        <v>6.4960629921259949</v>
      </c>
      <c r="F15" s="152" t="s">
        <v>12</v>
      </c>
      <c r="G15" s="152" t="s">
        <v>12</v>
      </c>
      <c r="H15" s="154" t="s">
        <v>12</v>
      </c>
      <c r="I15" s="151">
        <v>3.2685437929226566</v>
      </c>
      <c r="J15" s="152">
        <v>4.9907578558225474</v>
      </c>
      <c r="K15" s="152" t="s">
        <v>12</v>
      </c>
      <c r="L15" s="152" t="s">
        <v>12</v>
      </c>
      <c r="M15" s="154" t="s">
        <v>12</v>
      </c>
      <c r="N15" s="151">
        <v>4.1175470742416564</v>
      </c>
      <c r="O15" s="152">
        <v>4.5187793427230005</v>
      </c>
      <c r="P15" s="152" t="s">
        <v>12</v>
      </c>
      <c r="Q15" s="152" t="s">
        <v>12</v>
      </c>
      <c r="R15" s="154" t="s">
        <v>12</v>
      </c>
      <c r="S15" s="151">
        <v>4.2163347536396003</v>
      </c>
      <c r="T15" s="152">
        <v>4.0988208871420628</v>
      </c>
      <c r="U15" s="152" t="s">
        <v>12</v>
      </c>
      <c r="V15" s="152" t="s">
        <v>12</v>
      </c>
      <c r="W15" s="154" t="s">
        <v>12</v>
      </c>
      <c r="X15" s="9"/>
      <c r="Y15" s="9"/>
      <c r="Z15" s="9"/>
      <c r="AA15" s="9"/>
    </row>
    <row r="16" spans="2:27">
      <c r="B16" s="99" t="s">
        <v>141</v>
      </c>
      <c r="C16" s="98"/>
      <c r="D16" s="151">
        <v>6.5398456697050023</v>
      </c>
      <c r="E16" s="152">
        <v>5.7651390861170659</v>
      </c>
      <c r="F16" s="152">
        <v>5.7</v>
      </c>
      <c r="G16" s="153" t="s">
        <v>12</v>
      </c>
      <c r="H16" s="155">
        <v>6.8386576504621877</v>
      </c>
      <c r="I16" s="151">
        <v>3.3074990234577655</v>
      </c>
      <c r="J16" s="152">
        <v>4.9097174340106964</v>
      </c>
      <c r="K16" s="152">
        <v>3.7</v>
      </c>
      <c r="L16" s="153" t="s">
        <v>12</v>
      </c>
      <c r="M16" s="155">
        <v>3.7593455701075085</v>
      </c>
      <c r="N16" s="151">
        <v>4.224475518090216</v>
      </c>
      <c r="O16" s="152">
        <v>4.9614785045107634</v>
      </c>
      <c r="P16" s="152">
        <v>4</v>
      </c>
      <c r="Q16" s="153" t="s">
        <v>12</v>
      </c>
      <c r="R16" s="155">
        <v>3.084122789307342</v>
      </c>
      <c r="S16" s="151">
        <v>4.4859463837065334</v>
      </c>
      <c r="T16" s="152">
        <v>4.3681101087865493</v>
      </c>
      <c r="U16" s="152" t="s">
        <v>12</v>
      </c>
      <c r="V16" s="153" t="s">
        <v>12</v>
      </c>
      <c r="W16" s="155" t="s">
        <v>12</v>
      </c>
      <c r="X16" s="94"/>
      <c r="Y16" s="94"/>
      <c r="Z16" s="94"/>
      <c r="AA16" s="94"/>
    </row>
    <row r="17" spans="1:27" ht="3.75" customHeight="1">
      <c r="B17" s="99"/>
      <c r="C17" s="98"/>
      <c r="D17" s="151"/>
      <c r="E17" s="152"/>
      <c r="F17" s="152"/>
      <c r="G17" s="153"/>
      <c r="H17" s="154"/>
      <c r="I17" s="151"/>
      <c r="J17" s="152"/>
      <c r="K17" s="152"/>
      <c r="L17" s="153"/>
      <c r="M17" s="154"/>
      <c r="N17" s="151"/>
      <c r="O17" s="152"/>
      <c r="P17" s="152"/>
      <c r="Q17" s="153"/>
      <c r="R17" s="154"/>
      <c r="S17" s="151"/>
      <c r="T17" s="152"/>
      <c r="U17" s="152"/>
      <c r="V17" s="153"/>
      <c r="W17" s="154"/>
      <c r="X17" s="94"/>
      <c r="Y17" s="94"/>
      <c r="Z17" s="94"/>
      <c r="AA17" s="94"/>
    </row>
    <row r="18" spans="1:27" s="7" customFormat="1">
      <c r="B18" s="99" t="s">
        <v>207</v>
      </c>
      <c r="C18" s="98"/>
      <c r="D18" s="156">
        <v>-4.7727620257881824</v>
      </c>
      <c r="E18" s="157">
        <v>-5.01</v>
      </c>
      <c r="F18" s="152">
        <v>-5</v>
      </c>
      <c r="G18" s="153">
        <v>-5.1970000000000001</v>
      </c>
      <c r="H18" s="154">
        <v>-4.97</v>
      </c>
      <c r="I18" s="156">
        <v>-4.5353646742685463</v>
      </c>
      <c r="J18" s="157">
        <v>-4.0999999999999996</v>
      </c>
      <c r="K18" s="152">
        <v>-4.5999999999999996</v>
      </c>
      <c r="L18" s="153">
        <v>-5.3650000000000002</v>
      </c>
      <c r="M18" s="154">
        <v>-4.38</v>
      </c>
      <c r="N18" s="156">
        <v>-4.5861400957126843</v>
      </c>
      <c r="O18" s="157">
        <v>-3.5</v>
      </c>
      <c r="P18" s="152">
        <v>-5.3</v>
      </c>
      <c r="Q18" s="153">
        <v>-5.5229999999999997</v>
      </c>
      <c r="R18" s="154">
        <v>-4.41</v>
      </c>
      <c r="S18" s="156">
        <v>-4.2518419900652829</v>
      </c>
      <c r="T18" s="157">
        <v>-2.8</v>
      </c>
      <c r="U18" s="152" t="s">
        <v>12</v>
      </c>
      <c r="V18" s="153">
        <v>-5.5229999999999997</v>
      </c>
      <c r="W18" s="154" t="s">
        <v>12</v>
      </c>
      <c r="X18" s="9"/>
      <c r="Y18" s="9"/>
      <c r="Z18" s="9"/>
      <c r="AA18" s="9"/>
    </row>
    <row r="19" spans="1:27" s="7" customFormat="1">
      <c r="B19" s="99" t="s">
        <v>208</v>
      </c>
      <c r="C19" s="98"/>
      <c r="D19" s="156">
        <v>61.787925805375167</v>
      </c>
      <c r="E19" s="157">
        <v>61.5</v>
      </c>
      <c r="F19" s="152">
        <v>61.9</v>
      </c>
      <c r="G19" s="153">
        <v>59.575000000000003</v>
      </c>
      <c r="H19" s="154">
        <v>62.32</v>
      </c>
      <c r="I19" s="156">
        <v>63.743238563161817</v>
      </c>
      <c r="J19" s="157">
        <v>62.8</v>
      </c>
      <c r="K19" s="152">
        <v>64</v>
      </c>
      <c r="L19" s="153">
        <v>63.247</v>
      </c>
      <c r="M19" s="154">
        <v>64.39</v>
      </c>
      <c r="N19" s="156">
        <v>64.837431532132769</v>
      </c>
      <c r="O19" s="157">
        <v>64</v>
      </c>
      <c r="P19" s="152">
        <v>66.900000000000006</v>
      </c>
      <c r="Q19" s="153">
        <v>66.61</v>
      </c>
      <c r="R19" s="154">
        <v>66.45</v>
      </c>
      <c r="S19" s="156">
        <v>65.765740586543913</v>
      </c>
      <c r="T19" s="157">
        <v>63.9</v>
      </c>
      <c r="U19" s="152" t="s">
        <v>12</v>
      </c>
      <c r="V19" s="153">
        <v>69.566000000000003</v>
      </c>
      <c r="W19" s="154" t="s">
        <v>12</v>
      </c>
      <c r="X19" s="9"/>
      <c r="Y19" s="9"/>
      <c r="Z19" s="9"/>
      <c r="AA19" s="9"/>
    </row>
    <row r="20" spans="1:27" ht="3.75" customHeight="1">
      <c r="B20" s="99"/>
      <c r="C20" s="98"/>
      <c r="D20" s="151"/>
      <c r="E20" s="152"/>
      <c r="F20" s="152"/>
      <c r="G20" s="153"/>
      <c r="H20" s="154"/>
      <c r="I20" s="151"/>
      <c r="J20" s="152"/>
      <c r="K20" s="152"/>
      <c r="L20" s="153"/>
      <c r="M20" s="154"/>
      <c r="N20" s="151"/>
      <c r="O20" s="152"/>
      <c r="P20" s="152"/>
      <c r="Q20" s="153"/>
      <c r="R20" s="154"/>
      <c r="S20" s="151"/>
      <c r="T20" s="152"/>
      <c r="U20" s="152"/>
      <c r="V20" s="153"/>
      <c r="W20" s="154"/>
      <c r="X20" s="94"/>
      <c r="Y20" s="94"/>
      <c r="Z20" s="94"/>
      <c r="AA20" s="94"/>
    </row>
    <row r="21" spans="1:27" ht="15" thickBot="1">
      <c r="B21" s="106" t="s">
        <v>209</v>
      </c>
      <c r="C21" s="158"/>
      <c r="D21" s="159">
        <f>Summary!H49</f>
        <v>-3.975376285597513</v>
      </c>
      <c r="E21" s="160">
        <v>-3.0201643774624762</v>
      </c>
      <c r="F21" s="160">
        <v>-5.0999999999999996</v>
      </c>
      <c r="G21" s="161">
        <v>-2.887</v>
      </c>
      <c r="H21" s="162">
        <v>-4.8516647317509198</v>
      </c>
      <c r="I21" s="159">
        <f>Summary!I49</f>
        <v>-4.1800350224340566</v>
      </c>
      <c r="J21" s="160">
        <v>-3.0422859305717203</v>
      </c>
      <c r="K21" s="160">
        <v>-5.2</v>
      </c>
      <c r="L21" s="161">
        <v>-2.5430000000000001</v>
      </c>
      <c r="M21" s="162">
        <v>-4.1583837617892803</v>
      </c>
      <c r="N21" s="159">
        <f>Summary!J49</f>
        <v>-3.0727675330208553</v>
      </c>
      <c r="O21" s="160">
        <v>-2.6998248367539834</v>
      </c>
      <c r="P21" s="160">
        <v>-5</v>
      </c>
      <c r="Q21" s="161">
        <v>-2.1280000000000001</v>
      </c>
      <c r="R21" s="162">
        <v>-3.3662736466060399</v>
      </c>
      <c r="S21" s="159">
        <f>Summary!K49</f>
        <v>-2.0320522832839014</v>
      </c>
      <c r="T21" s="160">
        <v>-2.5108120021080444</v>
      </c>
      <c r="U21" s="160" t="s">
        <v>12</v>
      </c>
      <c r="V21" s="161">
        <v>-1.722</v>
      </c>
      <c r="W21" s="162" t="s">
        <v>12</v>
      </c>
      <c r="X21" s="94"/>
      <c r="Y21" s="94"/>
      <c r="Z21" s="94"/>
      <c r="AA21" s="94"/>
    </row>
    <row r="22" spans="1:27" s="132" customFormat="1" ht="12" customHeight="1">
      <c r="B22" s="132" t="s">
        <v>210</v>
      </c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</row>
    <row r="23" spans="1:27" s="132" customFormat="1" ht="12" customHeight="1">
      <c r="B23" s="132" t="s">
        <v>211</v>
      </c>
      <c r="P23" s="60"/>
      <c r="U23" s="60"/>
    </row>
    <row r="24" spans="1:27" s="132" customFormat="1" ht="12" customHeight="1">
      <c r="A24" s="60"/>
      <c r="B24" s="132" t="s">
        <v>212</v>
      </c>
      <c r="P24" s="60"/>
      <c r="Q24" s="60"/>
      <c r="R24" s="60"/>
      <c r="S24" s="60"/>
      <c r="T24" s="60"/>
      <c r="U24" s="60"/>
      <c r="V24" s="60"/>
      <c r="W24" s="60"/>
    </row>
    <row r="25" spans="1:27" s="60" customFormat="1" ht="12" customHeight="1">
      <c r="B25" s="285" t="s">
        <v>216</v>
      </c>
      <c r="D25" s="285"/>
      <c r="E25" s="285"/>
    </row>
    <row r="26" spans="1:27" s="132" customFormat="1" ht="12" customHeight="1">
      <c r="B26" s="60" t="s">
        <v>213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U26" s="60"/>
    </row>
    <row r="27" spans="1:27" s="132" customFormat="1" ht="12" customHeight="1">
      <c r="B27" s="132" t="s">
        <v>214</v>
      </c>
      <c r="P27" s="60"/>
      <c r="U27" s="60"/>
    </row>
    <row r="28" spans="1:27" s="132" customFormat="1" ht="12" customHeight="1">
      <c r="B28" s="132" t="s">
        <v>215</v>
      </c>
      <c r="P28" s="60"/>
      <c r="U28" s="60"/>
    </row>
    <row r="29" spans="1:27">
      <c r="A29" s="132"/>
      <c r="B29" s="132"/>
      <c r="C29" s="132"/>
      <c r="D29" s="132"/>
      <c r="E29" s="132"/>
      <c r="F29" s="60"/>
      <c r="G29" s="132"/>
      <c r="H29" s="132"/>
      <c r="I29" s="132"/>
      <c r="J29" s="132"/>
      <c r="K29" s="60"/>
      <c r="L29" s="132"/>
      <c r="M29" s="132"/>
      <c r="N29" s="132"/>
      <c r="O29" s="132"/>
      <c r="P29" s="60"/>
      <c r="Q29" s="132"/>
      <c r="R29" s="132"/>
      <c r="S29" s="132"/>
      <c r="T29" s="132"/>
      <c r="U29" s="60"/>
      <c r="V29" s="132"/>
      <c r="W29" s="132"/>
    </row>
    <row r="30" spans="1:27">
      <c r="A30" s="132"/>
      <c r="B30" s="132"/>
      <c r="C30" s="132"/>
      <c r="D30" s="132"/>
      <c r="E30" s="132"/>
      <c r="F30" s="60"/>
      <c r="G30" s="132"/>
      <c r="H30" s="132"/>
    </row>
    <row r="33" spans="5:23">
      <c r="F33" s="9"/>
      <c r="G33" s="94"/>
      <c r="H33" s="94"/>
      <c r="I33" s="94"/>
      <c r="J33" s="94"/>
      <c r="K33" s="9"/>
      <c r="L33" s="94"/>
      <c r="M33" s="94"/>
      <c r="N33" s="94"/>
      <c r="O33" s="94"/>
      <c r="P33" s="9"/>
      <c r="Q33" s="94"/>
      <c r="R33" s="94"/>
      <c r="S33" s="94"/>
      <c r="T33" s="94"/>
      <c r="U33" s="9"/>
      <c r="V33" s="94"/>
      <c r="W33" s="94"/>
    </row>
    <row r="34" spans="5:23">
      <c r="F34" s="9"/>
      <c r="G34" s="94"/>
      <c r="H34" s="94"/>
      <c r="I34" s="94"/>
      <c r="J34" s="94"/>
      <c r="K34" s="9"/>
      <c r="L34" s="94"/>
      <c r="M34" s="94"/>
      <c r="N34" s="94"/>
      <c r="O34" s="94"/>
      <c r="P34" s="9"/>
      <c r="Q34" s="94"/>
      <c r="R34" s="94"/>
      <c r="S34" s="94"/>
      <c r="T34" s="94"/>
      <c r="U34" s="9"/>
      <c r="V34" s="94"/>
      <c r="W34" s="94"/>
    </row>
    <row r="35" spans="5:23">
      <c r="E35" s="132"/>
      <c r="F35" s="60"/>
    </row>
  </sheetData>
  <mergeCells count="5">
    <mergeCell ref="B2:C3"/>
    <mergeCell ref="D2:H2"/>
    <mergeCell ref="I2:M2"/>
    <mergeCell ref="N2:R2"/>
    <mergeCell ref="S2:W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GDP</vt:lpstr>
      <vt:lpstr>Inflation</vt:lpstr>
      <vt:lpstr>Labour Market</vt:lpstr>
      <vt:lpstr>Balance of Payments</vt:lpstr>
      <vt:lpstr>General Government</vt:lpstr>
      <vt:lpstr>Other institutions</vt:lpstr>
      <vt:lpstr>GDP!Print_Area</vt:lpstr>
      <vt:lpstr>Inflation!Print_Area</vt:lpstr>
      <vt:lpstr>'Labour Market'!Print_Area</vt:lpstr>
      <vt:lpstr>'Other institutions'!Print_Area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2025-06-18T10:14:15Z</cp:lastPrinted>
  <dcterms:created xsi:type="dcterms:W3CDTF">2013-10-16T07:18:04Z</dcterms:created>
  <dcterms:modified xsi:type="dcterms:W3CDTF">2025-12-22T07:45:42Z</dcterms:modified>
</cp:coreProperties>
</file>