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codeName="ThisWorkbook" defaultThemeVersion="124226"/>
  <xr:revisionPtr revIDLastSave="0" documentId="8_{F869DEAF-E64D-4C21-9899-B378C584281B}" xr6:coauthVersionLast="45" xr6:coauthVersionMax="45" xr10:uidLastSave="{00000000-0000-0000-0000-000000000000}"/>
  <bookViews>
    <workbookView xWindow="19125" yWindow="180" windowWidth="19170" windowHeight="2070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predikcií'!$A$1:$R$29</definedName>
    <definedName name="_xlnm.Print_Area" localSheetId="0">Súhrn!$B$2:$M$78</definedName>
    <definedName name="_xlnm.Print_Area" localSheetId="3">'Trh práce'!$A$1:$AA$69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8" l="1"/>
  <c r="P29" i="12" l="1"/>
  <c r="T29" i="12"/>
  <c r="X29" i="12"/>
  <c r="P16" i="12"/>
  <c r="T16" i="12"/>
  <c r="X16" i="12"/>
  <c r="J44" i="12"/>
  <c r="K44" i="12"/>
  <c r="J29" i="12"/>
  <c r="K29" i="12"/>
  <c r="J16" i="12"/>
  <c r="K16" i="12"/>
  <c r="N21" i="18" l="1"/>
  <c r="I21" i="18"/>
  <c r="K41" i="21"/>
  <c r="K25" i="21" s="1"/>
  <c r="J41" i="21"/>
  <c r="J40" i="21" s="1"/>
  <c r="K20" i="21"/>
  <c r="J20" i="21"/>
  <c r="I20" i="21"/>
  <c r="H20" i="21"/>
  <c r="B2" i="22"/>
  <c r="B19" i="21"/>
  <c r="B2" i="21"/>
  <c r="B27" i="17"/>
  <c r="B2" i="17"/>
  <c r="B55" i="14"/>
  <c r="B30" i="14"/>
  <c r="B2" i="14"/>
  <c r="B2" i="13"/>
  <c r="B28" i="12"/>
  <c r="B15" i="12"/>
  <c r="B2" i="12"/>
  <c r="J28" i="17"/>
  <c r="J56" i="14"/>
  <c r="J31" i="14"/>
  <c r="I41" i="21"/>
  <c r="I27" i="21" s="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P56" i="14"/>
  <c r="L56" i="14"/>
  <c r="X31" i="14"/>
  <c r="T31" i="14"/>
  <c r="P31" i="14"/>
  <c r="L31" i="14"/>
  <c r="K56" i="14"/>
  <c r="I56" i="14"/>
  <c r="H56" i="14"/>
  <c r="H31" i="14"/>
  <c r="I31" i="14"/>
  <c r="K31" i="14"/>
  <c r="H41" i="21"/>
  <c r="H23" i="21" s="1"/>
  <c r="H44" i="12"/>
  <c r="L29" i="12"/>
  <c r="L16" i="12"/>
  <c r="H29" i="12"/>
  <c r="H16" i="12"/>
  <c r="K27" i="21" l="1"/>
  <c r="J31" i="21"/>
  <c r="I24" i="21"/>
  <c r="H25" i="21"/>
  <c r="H27" i="21"/>
  <c r="H32" i="21"/>
  <c r="H29" i="21"/>
  <c r="J24" i="21"/>
  <c r="I29" i="21"/>
  <c r="K26" i="21"/>
  <c r="H24" i="21"/>
  <c r="H40" i="21"/>
  <c r="J29" i="21"/>
  <c r="H30" i="21"/>
  <c r="I40" i="21"/>
  <c r="K32" i="21"/>
  <c r="I31" i="21"/>
  <c r="K40" i="21"/>
  <c r="J32" i="21"/>
  <c r="K31" i="21"/>
  <c r="J30" i="21"/>
  <c r="I30" i="21"/>
  <c r="H26" i="21"/>
  <c r="J27" i="21"/>
  <c r="K29" i="21"/>
  <c r="K30" i="21"/>
  <c r="J23" i="21"/>
  <c r="I25" i="21"/>
  <c r="I26" i="21"/>
  <c r="I32" i="21"/>
  <c r="K24" i="21"/>
  <c r="J26" i="21"/>
  <c r="J25" i="21"/>
  <c r="I23" i="21"/>
  <c r="K23" i="21"/>
  <c r="H31" i="21"/>
</calcChain>
</file>

<file path=xl/sharedStrings.xml><?xml version="1.0" encoding="utf-8"?>
<sst xmlns="http://schemas.openxmlformats.org/spreadsheetml/2006/main" count="667" uniqueCount="206">
  <si>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</si>
  <si>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</si>
  <si>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</si>
  <si>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</si>
  <si>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</si>
  <si>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</si>
  <si>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</si>
  <si>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</si>
  <si>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</si>
  <si>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</si>
  <si>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</si>
  <si>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</si>
  <si>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</si>
  <si>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</si>
  <si>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</si>
  <si>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</si>
  <si>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</si>
  <si>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</si>
  <si>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</si>
  <si>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</si>
  <si>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</si>
  <si>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</si>
  <si>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</si>
  <si>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</si>
  <si>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</si>
  <si>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</si>
  <si>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</si>
  <si>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</si>
  <si>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</si>
  <si>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</si>
  <si>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</si>
  <si>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</si>
  <si>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</si>
  <si>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</si>
  <si>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</si>
  <si>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</si>
  <si>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</si>
  <si>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</si>
  <si>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</si>
  <si>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</si>
  <si>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</si>
  <si>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</si>
  <si>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</si>
  <si>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</si>
  <si>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</si>
  <si>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</si>
  <si>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</si>
  <si>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</si>
  <si>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</si>
  <si>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</si>
  <si>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</si>
  <si>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</si>
  <si>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</si>
  <si>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</si>
  <si>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</si>
  <si>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</si>
  <si>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Hodnoty v tabuľke sú uvádzané ako ročné rasty v %, pokiaľ nie je uvedené inak.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</si>
  <si>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</si>
  <si>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</si>
  <si>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</si>
  <si>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</si>
  <si>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</si>
  <si>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</si>
  <si>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</si>
  <si>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</si>
  <si>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</si>
  <si>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</si>
  <si>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</si>
  <si>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</si>
  <si>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</si>
  <si>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</si>
  <si>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</si>
  <si>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</si>
  <si>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</si>
  <si>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</si>
  <si>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</si>
  <si>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</si>
  <si>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</si>
  <si>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</si>
  <si>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</si>
  <si>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</si>
  <si>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</si>
  <si>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</si>
  <si>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</si>
  <si>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</si>
  <si>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</si>
  <si>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</si>
  <si>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</si>
  <si>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</si>
  <si>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</si>
  <si>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</si>
  <si>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</si>
  <si>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</si>
  <si>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</si>
  <si>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</si>
  <si>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</si>
  <si>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</si>
  <si>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</si>
  <si>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</si>
  <si>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</si>
  <si>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</si>
  <si>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</si>
  <si>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</si>
  <si>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</si>
  <si>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</si>
  <si>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</si>
  <si>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</si>
  <si>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</si>
  <si>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</si>
  <si>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</si>
  <si>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</si>
  <si>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</si>
  <si>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</si>
  <si>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</si>
  <si>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</si>
  <si>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</si>
  <si>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</si>
  <si>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</si>
  <si>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</si>
  <si>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</si>
  <si>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</si>
  <si>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</si>
  <si>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</si>
  <si>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</si>
  <si>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</si>
  <si>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</si>
  <si>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</si>
  <si>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</si>
  <si>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</si>
  <si>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</si>
  <si>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</si>
  <si>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</si>
  <si>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</si>
  <si>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</si>
  <si>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</si>
  <si>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</si>
  <si>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</si>
  <si>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</si>
  <si>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</si>
  <si>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</si>
  <si>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</si>
  <si>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</si>
  <si>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</si>
  <si>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</si>
  <si>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</si>
  <si>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</si>
  <si>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</si>
  <si>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</si>
  <si>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</si>
  <si>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</si>
  <si>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</si>
  <si>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</si>
  <si>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</si>
  <si>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</si>
  <si>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</si>
  <si>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</si>
  <si>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</si>
  <si>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</si>
  <si>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</si>
  <si>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</si>
  <si>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</si>
  <si>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</si>
  <si>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</si>
  <si>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</si>
  <si>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</si>
  <si>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</si>
  <si>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</si>
  <si>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</si>
  <si>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</si>
  <si>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</si>
  <si>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</si>
  <si>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</si>
  <si>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</si>
  <si>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</si>
  <si>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</si>
  <si>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</si>
  <si>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</si>
  <si>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</si>
  <si>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</si>
  <si>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</si>
  <si>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</si>
  <si>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</si>
  <si>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</si>
  <si>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</si>
  <si>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</si>
  <si>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</si>
  <si>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</si>
  <si>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</si>
  <si>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</si>
  <si>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</si>
  <si>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</si>
  <si>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</si>
  <si>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</si>
  <si>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>Medzinárodný menový fond - World Economic Outlook (apríl 2021)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</si>
  <si>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</si>
  <si>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</si>
  <si>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</si>
  <si>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</si>
  <si>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</si>
  <si>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Organizácia pre ekonomickú spoluprácu a rozvoj (OECD) - Economic Outlook 109 (máj 2021)</t>
  </si>
  <si>
    <t>P3Q-2021</t>
  </si>
  <si>
    <t>Zmena oproti P2Q-2021</t>
  </si>
  <si>
    <t>Národná banka Slovenska - Strednodobá predikcia P3Q-2021</t>
  </si>
  <si>
    <t>Európska komisia -  European Economic Forecast (jarná predikcia - máj 2021), HDP a HICP sú z aktuálnejšej (ale menej podrobnej) letnej predikcie - júl 2021</t>
  </si>
  <si>
    <t>Čistá inflácia</t>
  </si>
  <si>
    <t>Inštitút finančnej politiky - Makroekonomická prognóza (september 2021), deficit a dlh verejnej správy sú z Programu stability na roky 2021 až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</si>
</sst>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11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5" xfId="0" applyNumberFormat="1" applyFont="1" applyFill="1" applyBorder="1" applyAlignment="1">
      <alignment horizontal="center"/>
    </xf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165" fontId="45" fillId="26" borderId="0" xfId="0" applyNumberFormat="1" applyFont="1" applyFill="1" applyBorder="1" applyAlignment="1">
      <alignment horizontal="center"/>
    </xf>
    <xf numFmtId="167" fontId="45" fillId="26" borderId="0" xfId="0" applyNumberFormat="1" applyFont="1" applyFill="1" applyBorder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9" fillId="0" borderId="48" xfId="0" applyFont="1" applyBorder="1" applyAlignment="1">
      <alignment horizontal="center"/>
    </xf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165" fontId="45" fillId="0" borderId="0" xfId="0" applyNumberFormat="1" applyFont="1" applyFill="1" applyAlignment="1">
      <alignment horizontal="right"/>
    </xf>
    <xf numFmtId="3" fontId="45" fillId="0" borderId="0" xfId="0" applyNumberFormat="1" applyFont="1" applyFill="1" applyBorder="1"/>
    <xf numFmtId="3" fontId="45" fillId="0" borderId="30" xfId="0" applyNumberFormat="1" applyFont="1" applyFill="1" applyBorder="1"/>
    <xf numFmtId="3" fontId="45" fillId="0" borderId="31" xfId="0" applyNumberFormat="1" applyFont="1" applyFill="1" applyBorder="1"/>
    <xf numFmtId="3" fontId="45" fillId="0" borderId="16" xfId="0" applyNumberFormat="1" applyFont="1" applyFill="1" applyBorder="1"/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0" xfId="0" applyNumberFormat="1" applyFont="1" applyFill="1"/>
    <xf numFmtId="3" fontId="45" fillId="0" borderId="68" xfId="0" applyNumberFormat="1" applyFont="1" applyFill="1" applyBorder="1"/>
    <xf numFmtId="3" fontId="45" fillId="0" borderId="69" xfId="0" applyNumberFormat="1" applyFont="1" applyFill="1" applyBorder="1"/>
    <xf numFmtId="1" fontId="45" fillId="0" borderId="0" xfId="0" applyNumberFormat="1" applyFont="1" applyFill="1"/>
    <xf numFmtId="1" fontId="45" fillId="0" borderId="30" xfId="0" applyNumberFormat="1" applyFont="1" applyFill="1" applyBorder="1"/>
    <xf numFmtId="1" fontId="45" fillId="0" borderId="31" xfId="0" applyNumberFormat="1" applyFont="1" applyFill="1" applyBorder="1"/>
    <xf numFmtId="1" fontId="45" fillId="0" borderId="16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165" fontId="45" fillId="0" borderId="18" xfId="0" applyNumberFormat="1" applyFont="1" applyFill="1" applyBorder="1"/>
    <xf numFmtId="165" fontId="45" fillId="0" borderId="0" xfId="0" applyNumberFormat="1" applyFont="1" applyFill="1" applyBorder="1"/>
    <xf numFmtId="165" fontId="45" fillId="0" borderId="30" xfId="0" applyNumberFormat="1" applyFont="1" applyFill="1" applyBorder="1"/>
    <xf numFmtId="165" fontId="45" fillId="0" borderId="31" xfId="0" applyNumberFormat="1" applyFont="1" applyFill="1" applyBorder="1"/>
    <xf numFmtId="165" fontId="45" fillId="0" borderId="16" xfId="0" applyNumberFormat="1" applyFont="1" applyFill="1" applyBorder="1"/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0" xfId="0" applyNumberFormat="1" applyFont="1" applyFill="1"/>
    <xf numFmtId="165" fontId="45" fillId="0" borderId="64" xfId="0" applyNumberFormat="1" applyFont="1" applyFill="1" applyBorder="1"/>
    <xf numFmtId="165" fontId="45" fillId="0" borderId="68" xfId="0" applyNumberFormat="1" applyFont="1" applyFill="1" applyBorder="1"/>
    <xf numFmtId="165" fontId="45" fillId="0" borderId="69" xfId="0" applyNumberFormat="1" applyFont="1" applyFill="1" applyBorder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49" xfId="0" applyFont="1" applyBorder="1" applyAlignment="1">
      <alignment horizontal="center"/>
    </xf>
    <xf numFmtId="0" fontId="49" fillId="0" borderId="50" xfId="0" applyFont="1" applyBorder="1" applyAlignment="1">
      <alignment horizontal="center"/>
    </xf>
    <xf numFmtId="0" fontId="49" fillId="0" borderId="56" xfId="0" applyFont="1" applyBorder="1" applyAlignment="1">
      <alignment horizontal="center"/>
    </xf>
    <xf numFmtId="0" fontId="49" fillId="0" borderId="57" xfId="0" applyFont="1" applyBorder="1" applyAlignment="1">
      <alignment horizontal="center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51" fillId="26" borderId="4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45" fillId="26" borderId="47" xfId="0" applyFont="1" applyFill="1" applyBorder="1" applyAlignment="1">
      <alignment horizontal="center" vertical="center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U82"/>
  <sheetViews>
    <sheetView showGridLines="0" tabSelected="1" zoomScale="70" zoomScaleNormal="70" workbookViewId="0">
      <pane xSplit="6" ySplit="4" topLeftCell="G5" activePane="bottomRight" state="frozen"/>
      <selection pane="topRight" activeCell="G1" sqref="G1"/>
      <selection pane="bottomLeft" activeCell="A6" sqref="A6"/>
      <selection pane="bottomRight"/>
    </sheetView>
  </sheetViews>
  <sheetFormatPr defaultColWidth="9.140625" defaultRowHeight="14.25" outlineLevelRow="1" x14ac:dyDescent="0.2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0" width="11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21" ht="22.5" customHeight="1" thickBot="1" x14ac:dyDescent="0.35">
      <c r="B1" s="10"/>
    </row>
    <row r="2" spans="2:21" ht="30" customHeight="1" thickBot="1" x14ac:dyDescent="0.25">
      <c r="B2" s="274" t="str">
        <f>"Strednodobá predikcia "&amp;H3&amp;" základných makroekonomických ukazovateľov"</f>
        <v>Strednodobá predikcia P3Q-2021 základných makroekonomických ukazovateľov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6"/>
    </row>
    <row r="3" spans="2:21" x14ac:dyDescent="0.2">
      <c r="B3" s="266" t="s">
        <v>27</v>
      </c>
      <c r="C3" s="267"/>
      <c r="D3" s="267"/>
      <c r="E3" s="268"/>
      <c r="F3" s="272" t="s">
        <v>63</v>
      </c>
      <c r="G3" s="212" t="s">
        <v>32</v>
      </c>
      <c r="H3" s="279" t="s">
        <v>200</v>
      </c>
      <c r="I3" s="277"/>
      <c r="J3" s="280"/>
      <c r="K3" s="277" t="s">
        <v>201</v>
      </c>
      <c r="L3" s="277"/>
      <c r="M3" s="278"/>
    </row>
    <row r="4" spans="2:21" x14ac:dyDescent="0.2">
      <c r="B4" s="269"/>
      <c r="C4" s="270"/>
      <c r="D4" s="270"/>
      <c r="E4" s="271"/>
      <c r="F4" s="273"/>
      <c r="G4" s="12">
        <v>2020</v>
      </c>
      <c r="H4" s="13">
        <v>2021</v>
      </c>
      <c r="I4" s="13">
        <v>2022</v>
      </c>
      <c r="J4" s="14">
        <v>2023</v>
      </c>
      <c r="K4" s="12">
        <v>2021</v>
      </c>
      <c r="L4" s="12">
        <v>2022</v>
      </c>
      <c r="M4" s="15">
        <v>2023</v>
      </c>
    </row>
    <row r="5" spans="2:21" ht="15" thickBot="1" x14ac:dyDescent="0.25">
      <c r="B5" s="16" t="s">
        <v>11</v>
      </c>
      <c r="C5" s="17"/>
      <c r="D5" s="17"/>
      <c r="E5" s="18"/>
      <c r="F5" s="19"/>
      <c r="G5" s="20"/>
      <c r="H5" s="21"/>
      <c r="I5" s="21"/>
      <c r="J5" s="213"/>
      <c r="K5" s="21"/>
      <c r="L5" s="21"/>
      <c r="M5" s="22"/>
    </row>
    <row r="6" spans="2:21" ht="15" x14ac:dyDescent="0.25">
      <c r="B6" s="23"/>
      <c r="C6" s="24" t="s">
        <v>64</v>
      </c>
      <c r="D6" s="24"/>
      <c r="E6" s="25"/>
      <c r="F6" s="26" t="s">
        <v>161</v>
      </c>
      <c r="G6" s="27">
        <v>2.0142486539019444</v>
      </c>
      <c r="H6" s="28">
        <v>2.4166168978789244</v>
      </c>
      <c r="I6" s="28">
        <v>3.9335679130110464</v>
      </c>
      <c r="J6" s="167">
        <v>2.1572684178943007</v>
      </c>
      <c r="K6" s="28">
        <v>0.7</v>
      </c>
      <c r="L6" s="28">
        <v>1.4</v>
      </c>
      <c r="M6" s="30">
        <v>0.10000000000000009</v>
      </c>
      <c r="O6"/>
      <c r="P6"/>
      <c r="Q6"/>
      <c r="R6"/>
      <c r="S6"/>
      <c r="T6"/>
      <c r="U6"/>
    </row>
    <row r="7" spans="2:21" ht="15" x14ac:dyDescent="0.25">
      <c r="B7" s="23"/>
      <c r="C7" s="24" t="s">
        <v>65</v>
      </c>
      <c r="D7" s="24"/>
      <c r="E7" s="25"/>
      <c r="F7" s="26" t="s">
        <v>161</v>
      </c>
      <c r="G7" s="27">
        <v>1.9359467689472893</v>
      </c>
      <c r="H7" s="28">
        <v>2.7046660267352678</v>
      </c>
      <c r="I7" s="28">
        <v>4.0100673538628655</v>
      </c>
      <c r="J7" s="167">
        <v>2.2612132317781857</v>
      </c>
      <c r="K7" s="28">
        <v>1.1000000000000001</v>
      </c>
      <c r="L7" s="28">
        <v>1.6</v>
      </c>
      <c r="M7" s="30">
        <v>0.19999999999999973</v>
      </c>
      <c r="O7"/>
      <c r="P7"/>
      <c r="Q7"/>
      <c r="R7"/>
      <c r="S7"/>
      <c r="T7"/>
      <c r="U7"/>
    </row>
    <row r="8" spans="2:21" x14ac:dyDescent="0.2">
      <c r="B8" s="23"/>
      <c r="C8" s="24" t="s">
        <v>16</v>
      </c>
      <c r="D8" s="24"/>
      <c r="E8" s="25"/>
      <c r="F8" s="26" t="s">
        <v>161</v>
      </c>
      <c r="G8" s="32">
        <v>2.3695314132934584</v>
      </c>
      <c r="H8" s="33">
        <v>2.013521696291761</v>
      </c>
      <c r="I8" s="33">
        <v>3.8856360218463664</v>
      </c>
      <c r="J8" s="214">
        <v>2.4534193032308877</v>
      </c>
      <c r="K8" s="28">
        <v>0.39999999999999991</v>
      </c>
      <c r="L8" s="28">
        <v>1.2999999999999998</v>
      </c>
      <c r="M8" s="30">
        <v>0.60000000000000009</v>
      </c>
    </row>
    <row r="9" spans="2:21" ht="3.75" customHeight="1" x14ac:dyDescent="0.2">
      <c r="B9" s="23"/>
      <c r="C9" s="24"/>
      <c r="D9" s="24"/>
      <c r="E9" s="25"/>
      <c r="F9" s="26"/>
      <c r="G9" s="32"/>
      <c r="H9" s="33"/>
      <c r="I9" s="33"/>
      <c r="J9" s="214"/>
      <c r="K9" s="33"/>
      <c r="L9" s="33"/>
      <c r="M9" s="34"/>
    </row>
    <row r="10" spans="2:21" ht="15" thickBot="1" x14ac:dyDescent="0.25">
      <c r="B10" s="16" t="s">
        <v>26</v>
      </c>
      <c r="C10" s="17"/>
      <c r="D10" s="17"/>
      <c r="E10" s="18"/>
      <c r="F10" s="19"/>
      <c r="G10" s="35"/>
      <c r="H10" s="36"/>
      <c r="I10" s="36"/>
      <c r="J10" s="215"/>
      <c r="K10" s="36"/>
      <c r="L10" s="36"/>
      <c r="M10" s="37"/>
    </row>
    <row r="11" spans="2:21" x14ac:dyDescent="0.2">
      <c r="B11" s="23"/>
      <c r="C11" s="24" t="s">
        <v>0</v>
      </c>
      <c r="D11" s="24"/>
      <c r="E11" s="25"/>
      <c r="F11" s="26" t="s">
        <v>162</v>
      </c>
      <c r="G11" s="32">
        <v>-4.7543253411001132</v>
      </c>
      <c r="H11" s="33">
        <v>3.4989957467641801</v>
      </c>
      <c r="I11" s="33">
        <v>6.2903228409207514</v>
      </c>
      <c r="J11" s="214">
        <v>4.4884356349403021</v>
      </c>
      <c r="K11" s="28">
        <v>-1</v>
      </c>
      <c r="L11" s="28">
        <v>0.39999999999999947</v>
      </c>
      <c r="M11" s="30">
        <v>0.70000000000000018</v>
      </c>
    </row>
    <row r="12" spans="2:21" x14ac:dyDescent="0.2">
      <c r="B12" s="23"/>
      <c r="C12" s="24"/>
      <c r="D12" s="24" t="s">
        <v>110</v>
      </c>
      <c r="E12" s="25"/>
      <c r="F12" s="26" t="s">
        <v>162</v>
      </c>
      <c r="G12" s="32">
        <v>-1.2352100242588193</v>
      </c>
      <c r="H12" s="33">
        <v>0.73425126390942808</v>
      </c>
      <c r="I12" s="33">
        <v>4.4741725311373273</v>
      </c>
      <c r="J12" s="214">
        <v>3.7908540947439349</v>
      </c>
      <c r="K12" s="28">
        <v>0.19999999999999996</v>
      </c>
      <c r="L12" s="28">
        <v>-0.59999999999999964</v>
      </c>
      <c r="M12" s="30">
        <v>1.0999999999999996</v>
      </c>
    </row>
    <row r="13" spans="2:21" x14ac:dyDescent="0.2">
      <c r="B13" s="23"/>
      <c r="C13" s="24"/>
      <c r="D13" s="24" t="s">
        <v>28</v>
      </c>
      <c r="E13" s="25"/>
      <c r="F13" s="26" t="s">
        <v>162</v>
      </c>
      <c r="G13" s="32">
        <v>0.25367175899975791</v>
      </c>
      <c r="H13" s="33">
        <v>2.0271989852562911</v>
      </c>
      <c r="I13" s="33">
        <v>0.42028585513398298</v>
      </c>
      <c r="J13" s="214">
        <v>2.2808694947577379</v>
      </c>
      <c r="K13" s="28">
        <v>1.8</v>
      </c>
      <c r="L13" s="28">
        <v>-1.2000000000000002</v>
      </c>
      <c r="M13" s="30">
        <v>-0.10000000000000009</v>
      </c>
    </row>
    <row r="14" spans="2:21" x14ac:dyDescent="0.2">
      <c r="B14" s="23"/>
      <c r="C14" s="24"/>
      <c r="D14" s="24" t="s">
        <v>1</v>
      </c>
      <c r="E14" s="25"/>
      <c r="F14" s="26" t="s">
        <v>162</v>
      </c>
      <c r="G14" s="32">
        <v>-12.031100284248282</v>
      </c>
      <c r="H14" s="33">
        <v>1.3645569085720268</v>
      </c>
      <c r="I14" s="33">
        <v>15.792956610406378</v>
      </c>
      <c r="J14" s="214">
        <v>12.489947961757352</v>
      </c>
      <c r="K14" s="28">
        <v>-1.3000000000000003</v>
      </c>
      <c r="L14" s="28">
        <v>1.3000000000000007</v>
      </c>
      <c r="M14" s="30">
        <v>2</v>
      </c>
    </row>
    <row r="15" spans="2:21" x14ac:dyDescent="0.2">
      <c r="B15" s="23"/>
      <c r="C15" s="24"/>
      <c r="D15" s="24" t="s">
        <v>29</v>
      </c>
      <c r="E15" s="25"/>
      <c r="F15" s="26" t="s">
        <v>162</v>
      </c>
      <c r="G15" s="32">
        <v>-7.625216563953785</v>
      </c>
      <c r="H15" s="33">
        <v>12.299608399831044</v>
      </c>
      <c r="I15" s="33">
        <v>8.8285176699250911</v>
      </c>
      <c r="J15" s="214">
        <v>5.5031925713453234</v>
      </c>
      <c r="K15" s="28">
        <v>-3.5</v>
      </c>
      <c r="L15" s="28">
        <v>2.1000000000000005</v>
      </c>
      <c r="M15" s="30">
        <v>1.0999999999999996</v>
      </c>
    </row>
    <row r="16" spans="2:21" x14ac:dyDescent="0.2">
      <c r="B16" s="23"/>
      <c r="C16" s="24"/>
      <c r="D16" s="24" t="s">
        <v>30</v>
      </c>
      <c r="E16" s="25"/>
      <c r="F16" s="26" t="s">
        <v>162</v>
      </c>
      <c r="G16" s="32">
        <v>-8.5045209136137174</v>
      </c>
      <c r="H16" s="33">
        <v>12.797313555179983</v>
      </c>
      <c r="I16" s="33">
        <v>8.0764854219116415</v>
      </c>
      <c r="J16" s="214">
        <v>6.4051674730757355</v>
      </c>
      <c r="K16" s="28">
        <v>-1.3999999999999986</v>
      </c>
      <c r="L16" s="28">
        <v>1.5999999999999996</v>
      </c>
      <c r="M16" s="30">
        <v>1.4000000000000004</v>
      </c>
    </row>
    <row r="17" spans="2:13" x14ac:dyDescent="0.2">
      <c r="B17" s="23"/>
      <c r="C17" s="24"/>
      <c r="D17" s="24" t="s">
        <v>31</v>
      </c>
      <c r="E17" s="25"/>
      <c r="F17" s="26" t="s">
        <v>164</v>
      </c>
      <c r="G17" s="38">
        <v>2498.3513120306943</v>
      </c>
      <c r="H17" s="39">
        <v>2429.1452097940055</v>
      </c>
      <c r="I17" s="39">
        <v>3285.285819521916</v>
      </c>
      <c r="J17" s="216">
        <v>2634.2988828390589</v>
      </c>
      <c r="K17" s="123">
        <v>-1624</v>
      </c>
      <c r="L17" s="123">
        <v>-1189.0999999999995</v>
      </c>
      <c r="M17" s="124">
        <v>-1496.1999999999998</v>
      </c>
    </row>
    <row r="18" spans="2:13" x14ac:dyDescent="0.2">
      <c r="B18" s="23"/>
      <c r="C18" s="24" t="s">
        <v>12</v>
      </c>
      <c r="D18" s="24"/>
      <c r="E18" s="25"/>
      <c r="F18" s="26" t="s">
        <v>165</v>
      </c>
      <c r="G18" s="32">
        <v>-4.8788495000000003</v>
      </c>
      <c r="H18" s="33">
        <v>-2.681885072358408</v>
      </c>
      <c r="I18" s="33">
        <v>-1.8495625020004125E-2</v>
      </c>
      <c r="J18" s="214">
        <v>0.69423421761182214</v>
      </c>
      <c r="K18" s="123">
        <v>-0.10000000000000009</v>
      </c>
      <c r="L18" s="123">
        <v>0</v>
      </c>
      <c r="M18" s="124">
        <v>0</v>
      </c>
    </row>
    <row r="19" spans="2:13" x14ac:dyDescent="0.2">
      <c r="B19" s="23"/>
      <c r="C19" s="24" t="s">
        <v>0</v>
      </c>
      <c r="D19" s="24"/>
      <c r="E19" s="25"/>
      <c r="F19" s="26" t="s">
        <v>166</v>
      </c>
      <c r="G19" s="38">
        <v>91555.334000000032</v>
      </c>
      <c r="H19" s="39">
        <v>96666.84127152228</v>
      </c>
      <c r="I19" s="39">
        <v>106739.89144854032</v>
      </c>
      <c r="J19" s="216">
        <v>114267.1619986624</v>
      </c>
      <c r="K19" s="123">
        <v>-530.39999999999418</v>
      </c>
      <c r="L19" s="123">
        <v>1169.5999999999913</v>
      </c>
      <c r="M19" s="124">
        <v>2575.8999999999942</v>
      </c>
    </row>
    <row r="20" spans="2:13" ht="3.75" customHeight="1" x14ac:dyDescent="0.2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13" ht="15" thickBot="1" x14ac:dyDescent="0.25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13" x14ac:dyDescent="0.2">
      <c r="B22" s="23"/>
      <c r="C22" s="24" t="s">
        <v>10</v>
      </c>
      <c r="D22" s="24"/>
      <c r="E22" s="25"/>
      <c r="F22" s="26" t="s">
        <v>167</v>
      </c>
      <c r="G22" s="38">
        <v>2399.0695000000001</v>
      </c>
      <c r="H22" s="39">
        <v>2378.1107135241355</v>
      </c>
      <c r="I22" s="39">
        <v>2406.7789994267823</v>
      </c>
      <c r="J22" s="216">
        <v>2447.7090219229012</v>
      </c>
      <c r="K22" s="50">
        <v>7.5999999999999091</v>
      </c>
      <c r="L22" s="50">
        <v>8.8000000000001819</v>
      </c>
      <c r="M22" s="222">
        <v>20.599999999999909</v>
      </c>
    </row>
    <row r="23" spans="2:13" x14ac:dyDescent="0.2">
      <c r="B23" s="23"/>
      <c r="C23" s="24" t="s">
        <v>192</v>
      </c>
      <c r="D23" s="24"/>
      <c r="E23" s="25"/>
      <c r="F23" s="26" t="s">
        <v>170</v>
      </c>
      <c r="G23" s="32">
        <v>-1.8862025385953984</v>
      </c>
      <c r="H23" s="33">
        <v>-0.87362148015573382</v>
      </c>
      <c r="I23" s="33">
        <v>1.2055067806394675</v>
      </c>
      <c r="J23" s="214">
        <v>1.70061407822935</v>
      </c>
      <c r="K23" s="50">
        <v>0.29999999999999993</v>
      </c>
      <c r="L23" s="50">
        <v>0</v>
      </c>
      <c r="M23" s="222">
        <v>0.5</v>
      </c>
    </row>
    <row r="24" spans="2:13" ht="16.5" x14ac:dyDescent="0.2">
      <c r="B24" s="23"/>
      <c r="C24" s="24" t="s">
        <v>33</v>
      </c>
      <c r="D24" s="24"/>
      <c r="E24" s="25"/>
      <c r="F24" s="26" t="s">
        <v>168</v>
      </c>
      <c r="G24" s="44">
        <v>181.44225000000003</v>
      </c>
      <c r="H24" s="45">
        <v>191.04143991351026</v>
      </c>
      <c r="I24" s="45">
        <v>177.62318979843741</v>
      </c>
      <c r="J24" s="217">
        <v>153.46477155828887</v>
      </c>
      <c r="K24" s="50">
        <v>-0.90000000000000568</v>
      </c>
      <c r="L24" s="50">
        <v>-7</v>
      </c>
      <c r="M24" s="222">
        <v>-12.800000000000011</v>
      </c>
    </row>
    <row r="25" spans="2:13" x14ac:dyDescent="0.2">
      <c r="B25" s="23"/>
      <c r="C25" s="24" t="s">
        <v>8</v>
      </c>
      <c r="D25" s="24"/>
      <c r="E25" s="25"/>
      <c r="F25" s="26" t="s">
        <v>169</v>
      </c>
      <c r="G25" s="32">
        <v>6.6890832303509589</v>
      </c>
      <c r="H25" s="33">
        <v>6.998329918351585</v>
      </c>
      <c r="I25" s="33">
        <v>6.4801498029080502</v>
      </c>
      <c r="J25" s="214">
        <v>5.6066898659646842</v>
      </c>
      <c r="K25" s="50">
        <v>-9.9999999999999645E-2</v>
      </c>
      <c r="L25" s="50">
        <v>-0.29999999999999982</v>
      </c>
      <c r="M25" s="222">
        <v>-0.60000000000000053</v>
      </c>
    </row>
    <row r="26" spans="2:13" ht="16.5" x14ac:dyDescent="0.2">
      <c r="B26" s="23"/>
      <c r="C26" s="24" t="s">
        <v>116</v>
      </c>
      <c r="D26" s="24"/>
      <c r="E26" s="25"/>
      <c r="F26" s="26" t="s">
        <v>169</v>
      </c>
      <c r="G26" s="32">
        <v>6.3625525000000005</v>
      </c>
      <c r="H26" s="33">
        <v>6.4658798688648504</v>
      </c>
      <c r="I26" s="33">
        <v>6.3590513255395829</v>
      </c>
      <c r="J26" s="214">
        <v>6.3146840829165383</v>
      </c>
      <c r="K26" s="50">
        <v>-0.29999999999999982</v>
      </c>
      <c r="L26" s="50">
        <v>-0.39999999999999947</v>
      </c>
      <c r="M26" s="222">
        <v>-0.29999999999999982</v>
      </c>
    </row>
    <row r="27" spans="2:13" ht="16.5" x14ac:dyDescent="0.2">
      <c r="B27" s="23"/>
      <c r="C27" s="24" t="s">
        <v>117</v>
      </c>
      <c r="D27" s="24"/>
      <c r="E27" s="25"/>
      <c r="F27" s="26" t="s">
        <v>161</v>
      </c>
      <c r="G27" s="32">
        <v>-2.9232614338803273</v>
      </c>
      <c r="H27" s="33">
        <v>4.4111540159257743</v>
      </c>
      <c r="I27" s="33">
        <v>5.024248405081849</v>
      </c>
      <c r="J27" s="214">
        <v>2.7412042513003314</v>
      </c>
      <c r="K27" s="50">
        <v>-1.3999999999999995</v>
      </c>
      <c r="L27" s="50">
        <v>0.40000000000000036</v>
      </c>
      <c r="M27" s="222">
        <v>0.20000000000000018</v>
      </c>
    </row>
    <row r="28" spans="2:13" ht="16.5" x14ac:dyDescent="0.2">
      <c r="B28" s="23"/>
      <c r="C28" s="24" t="s">
        <v>118</v>
      </c>
      <c r="D28" s="24"/>
      <c r="E28" s="25"/>
      <c r="F28" s="26" t="s">
        <v>161</v>
      </c>
      <c r="G28" s="32">
        <v>-0.62299761855537383</v>
      </c>
      <c r="H28" s="33">
        <v>6.5134952553850667</v>
      </c>
      <c r="I28" s="33">
        <v>9.1051084327831404</v>
      </c>
      <c r="J28" s="214">
        <v>5.2618767887736055</v>
      </c>
      <c r="K28" s="50">
        <v>-0.90000000000000036</v>
      </c>
      <c r="L28" s="50">
        <v>1.6999999999999993</v>
      </c>
      <c r="M28" s="222">
        <v>0.79999999999999982</v>
      </c>
    </row>
    <row r="29" spans="2:13" x14ac:dyDescent="0.2">
      <c r="B29" s="23"/>
      <c r="C29" s="46" t="s">
        <v>75</v>
      </c>
      <c r="D29" s="46"/>
      <c r="E29" s="47"/>
      <c r="F29" s="48" t="s">
        <v>170</v>
      </c>
      <c r="G29" s="32">
        <v>3.2650045167721231</v>
      </c>
      <c r="H29" s="33">
        <v>4.898925911278269</v>
      </c>
      <c r="I29" s="33">
        <v>5.0416647220763622</v>
      </c>
      <c r="J29" s="214">
        <v>5.4354976760458698</v>
      </c>
      <c r="K29" s="50">
        <v>-0.5</v>
      </c>
      <c r="L29" s="50">
        <v>-0.29999999999999982</v>
      </c>
      <c r="M29" s="222">
        <v>0.90000000000000036</v>
      </c>
    </row>
    <row r="30" spans="2:13" ht="16.5" x14ac:dyDescent="0.2">
      <c r="B30" s="23"/>
      <c r="C30" s="24" t="s">
        <v>119</v>
      </c>
      <c r="D30" s="24"/>
      <c r="E30" s="25"/>
      <c r="F30" s="26" t="s">
        <v>161</v>
      </c>
      <c r="G30" s="49">
        <v>3.2784538311496192</v>
      </c>
      <c r="H30" s="233">
        <v>5.0426969094192486</v>
      </c>
      <c r="I30" s="233">
        <v>5.2480264192492427</v>
      </c>
      <c r="J30" s="218">
        <v>5.3437519054787828</v>
      </c>
      <c r="K30" s="233">
        <v>0.20726427118553659</v>
      </c>
      <c r="L30" s="233">
        <v>-1.225721796487278E-3</v>
      </c>
      <c r="M30" s="222">
        <v>0.89539439566893009</v>
      </c>
    </row>
    <row r="31" spans="2:13" ht="16.5" x14ac:dyDescent="0.2">
      <c r="B31" s="23"/>
      <c r="C31" s="24" t="s">
        <v>120</v>
      </c>
      <c r="D31" s="24"/>
      <c r="E31" s="25"/>
      <c r="F31" s="26" t="s">
        <v>161</v>
      </c>
      <c r="G31" s="49">
        <v>1.3369960479478777</v>
      </c>
      <c r="H31" s="233">
        <v>2.31636873931906</v>
      </c>
      <c r="I31" s="233">
        <v>1.2604031252046752</v>
      </c>
      <c r="J31" s="218">
        <v>2.9972227054833525</v>
      </c>
      <c r="K31" s="233">
        <v>-0.89259500542738124</v>
      </c>
      <c r="L31" s="233">
        <v>-1.5556988849469349</v>
      </c>
      <c r="M31" s="222">
        <v>0.71155958164692379</v>
      </c>
    </row>
    <row r="32" spans="2:13" ht="4.3499999999999996" customHeight="1" x14ac:dyDescent="0.2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</row>
    <row r="33" spans="2:18" ht="15" thickBot="1" x14ac:dyDescent="0.25">
      <c r="B33" s="16" t="s">
        <v>111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</row>
    <row r="34" spans="2:18" x14ac:dyDescent="0.2">
      <c r="B34" s="23"/>
      <c r="C34" s="24" t="s">
        <v>9</v>
      </c>
      <c r="D34" s="24"/>
      <c r="E34" s="25"/>
      <c r="F34" s="26" t="s">
        <v>162</v>
      </c>
      <c r="G34" s="49">
        <v>-0.56247094121310681</v>
      </c>
      <c r="H34" s="50">
        <v>1.864731315269168</v>
      </c>
      <c r="I34" s="50">
        <v>1.7890495366746677</v>
      </c>
      <c r="J34" s="218">
        <v>3.9334877781855369</v>
      </c>
      <c r="K34" s="28">
        <v>0.19999999999999996</v>
      </c>
      <c r="L34" s="28">
        <v>-0.90000000000000013</v>
      </c>
      <c r="M34" s="30">
        <v>1.2999999999999998</v>
      </c>
      <c r="N34" s="31"/>
      <c r="O34" s="31"/>
      <c r="P34" s="31"/>
      <c r="Q34" s="31"/>
      <c r="R34" s="31"/>
    </row>
    <row r="35" spans="2:18" ht="16.5" x14ac:dyDescent="0.2">
      <c r="B35" s="23"/>
      <c r="C35" s="24" t="s">
        <v>121</v>
      </c>
      <c r="D35" s="24"/>
      <c r="E35" s="25"/>
      <c r="F35" s="26" t="s">
        <v>171</v>
      </c>
      <c r="G35" s="49">
        <v>10.948614113334949</v>
      </c>
      <c r="H35" s="50">
        <v>11.737095483040209</v>
      </c>
      <c r="I35" s="50">
        <v>9.5397796524625367</v>
      </c>
      <c r="J35" s="218">
        <v>9.6639232245578413</v>
      </c>
      <c r="K35" s="28">
        <v>-0.40000000000000036</v>
      </c>
      <c r="L35" s="28">
        <v>-0.5</v>
      </c>
      <c r="M35" s="30">
        <v>-0.20000000000000107</v>
      </c>
      <c r="N35" s="31"/>
      <c r="O35" s="31"/>
      <c r="P35" s="31"/>
      <c r="Q35" s="31"/>
      <c r="R35" s="31"/>
    </row>
    <row r="36" spans="2:18" ht="4.3499999999999996" customHeight="1" x14ac:dyDescent="0.2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</row>
    <row r="37" spans="2:18" ht="18" customHeight="1" thickBot="1" x14ac:dyDescent="0.25">
      <c r="B37" s="16" t="s">
        <v>122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</row>
    <row r="38" spans="2:18" x14ac:dyDescent="0.2">
      <c r="B38" s="51"/>
      <c r="C38" s="52" t="s">
        <v>92</v>
      </c>
      <c r="D38" s="52"/>
      <c r="E38" s="53"/>
      <c r="F38" s="54" t="s">
        <v>163</v>
      </c>
      <c r="G38" s="49">
        <v>41.624900849578005</v>
      </c>
      <c r="H38" s="50">
        <v>42.52591991534532</v>
      </c>
      <c r="I38" s="50">
        <v>41.559190430862245</v>
      </c>
      <c r="J38" s="218">
        <v>41.838749686846285</v>
      </c>
      <c r="K38" s="50">
        <v>1.275387940115472</v>
      </c>
      <c r="L38" s="50">
        <v>0.27920773130905019</v>
      </c>
      <c r="M38" s="222">
        <v>0.23384208493000358</v>
      </c>
      <c r="N38" s="31"/>
    </row>
    <row r="39" spans="2:18" x14ac:dyDescent="0.2">
      <c r="B39" s="51"/>
      <c r="C39" s="52" t="s">
        <v>93</v>
      </c>
      <c r="D39" s="52"/>
      <c r="E39" s="53"/>
      <c r="F39" s="54" t="s">
        <v>163</v>
      </c>
      <c r="G39" s="49">
        <v>47.75099504306317</v>
      </c>
      <c r="H39" s="50">
        <v>49.147411234031928</v>
      </c>
      <c r="I39" s="50">
        <v>45.428957478537988</v>
      </c>
      <c r="J39" s="218">
        <v>45.241203725473383</v>
      </c>
      <c r="K39" s="50">
        <v>1.2814394435968879</v>
      </c>
      <c r="L39" s="50">
        <v>0.48722591938987136</v>
      </c>
      <c r="M39" s="222">
        <v>-0.1194734947198981</v>
      </c>
      <c r="N39" s="31"/>
    </row>
    <row r="40" spans="2:18" ht="16.5" x14ac:dyDescent="0.2">
      <c r="B40" s="51"/>
      <c r="C40" s="52" t="s">
        <v>123</v>
      </c>
      <c r="D40" s="52"/>
      <c r="E40" s="53"/>
      <c r="F40" s="54" t="s">
        <v>163</v>
      </c>
      <c r="G40" s="49">
        <v>-6.1260941934851685</v>
      </c>
      <c r="H40" s="50">
        <v>-6.6214913186866067</v>
      </c>
      <c r="I40" s="50">
        <v>-3.8697670476757491</v>
      </c>
      <c r="J40" s="218">
        <v>-3.4024540386270958</v>
      </c>
      <c r="K40" s="50">
        <v>-6.051503481412368E-3</v>
      </c>
      <c r="L40" s="50">
        <v>-0.20801818808082384</v>
      </c>
      <c r="M40" s="222">
        <v>0.35331557964990568</v>
      </c>
      <c r="N40" s="31"/>
    </row>
    <row r="41" spans="2:18" x14ac:dyDescent="0.2">
      <c r="B41" s="51"/>
      <c r="C41" s="52" t="s">
        <v>104</v>
      </c>
      <c r="D41" s="52"/>
      <c r="E41" s="53"/>
      <c r="F41" s="55" t="s">
        <v>172</v>
      </c>
      <c r="G41" s="49">
        <v>-1.2966445647780702</v>
      </c>
      <c r="H41" s="50">
        <v>-0.96438499242860054</v>
      </c>
      <c r="I41" s="50">
        <v>-0.12212884159148585</v>
      </c>
      <c r="J41" s="218">
        <v>0.19302533479828909</v>
      </c>
      <c r="K41" s="50">
        <v>-7.0570808835652699E-3</v>
      </c>
      <c r="L41" s="50">
        <v>7.2460149392075124E-3</v>
      </c>
      <c r="M41" s="222">
        <v>4.2649330193049728E-3</v>
      </c>
      <c r="N41" s="31"/>
    </row>
    <row r="42" spans="2:18" x14ac:dyDescent="0.2">
      <c r="B42" s="51"/>
      <c r="C42" s="52" t="s">
        <v>105</v>
      </c>
      <c r="D42" s="52"/>
      <c r="E42" s="53"/>
      <c r="F42" s="55" t="s">
        <v>172</v>
      </c>
      <c r="G42" s="49">
        <v>-4.8447409278464884</v>
      </c>
      <c r="H42" s="50">
        <v>-5.7926233228609165</v>
      </c>
      <c r="I42" s="50">
        <v>-3.7476382060842424</v>
      </c>
      <c r="J42" s="218">
        <v>-3.5954793734253911</v>
      </c>
      <c r="K42" s="50">
        <v>1.3640984914797372E-2</v>
      </c>
      <c r="L42" s="50">
        <v>-0.21526420301999671</v>
      </c>
      <c r="M42" s="222">
        <v>0.34905064663059449</v>
      </c>
      <c r="N42" s="31"/>
    </row>
    <row r="43" spans="2:18" x14ac:dyDescent="0.2">
      <c r="B43" s="51"/>
      <c r="C43" s="52" t="s">
        <v>106</v>
      </c>
      <c r="D43" s="52"/>
      <c r="E43" s="53"/>
      <c r="F43" s="55" t="s">
        <v>172</v>
      </c>
      <c r="G43" s="49">
        <v>-3.6430239064180951</v>
      </c>
      <c r="H43" s="50">
        <v>-4.4931263863670585</v>
      </c>
      <c r="I43" s="50">
        <v>-2.6281600368101814</v>
      </c>
      <c r="J43" s="218">
        <v>-2.4934669742188467</v>
      </c>
      <c r="K43" s="50">
        <v>-4.5847567245784759E-3</v>
      </c>
      <c r="L43" s="50">
        <v>-0.23627459173916643</v>
      </c>
      <c r="M43" s="222">
        <v>0.31703334572618136</v>
      </c>
      <c r="N43" s="31"/>
    </row>
    <row r="44" spans="2:18" ht="16.5" x14ac:dyDescent="0.2">
      <c r="B44" s="51"/>
      <c r="C44" s="52" t="s">
        <v>124</v>
      </c>
      <c r="D44" s="52"/>
      <c r="E44" s="53"/>
      <c r="F44" s="55" t="s">
        <v>173</v>
      </c>
      <c r="G44" s="49">
        <v>-3.1031988538142219</v>
      </c>
      <c r="H44" s="50">
        <v>-0.85010247994896337</v>
      </c>
      <c r="I44" s="50">
        <v>1.8649663495568771</v>
      </c>
      <c r="J44" s="218">
        <v>0.13469306259133473</v>
      </c>
      <c r="K44" s="50">
        <v>4.2902048201860499E-2</v>
      </c>
      <c r="L44" s="50">
        <v>-0.23168983501458795</v>
      </c>
      <c r="M44" s="222">
        <v>0.55330793746534779</v>
      </c>
      <c r="N44" s="31"/>
    </row>
    <row r="45" spans="2:18" x14ac:dyDescent="0.2">
      <c r="B45" s="51"/>
      <c r="C45" s="52" t="s">
        <v>91</v>
      </c>
      <c r="D45" s="52"/>
      <c r="E45" s="53"/>
      <c r="F45" s="54" t="s">
        <v>163</v>
      </c>
      <c r="G45" s="49">
        <v>60.270655557872786</v>
      </c>
      <c r="H45" s="50">
        <v>61.60283313321078</v>
      </c>
      <c r="I45" s="50">
        <v>59.347366505222844</v>
      </c>
      <c r="J45" s="218">
        <v>57.314346156753672</v>
      </c>
      <c r="K45" s="50">
        <v>0.36012578560554687</v>
      </c>
      <c r="L45" s="50">
        <v>-0.42005404761844289</v>
      </c>
      <c r="M45" s="222">
        <v>-1.4959248193427825</v>
      </c>
      <c r="N45" s="31"/>
    </row>
    <row r="46" spans="2:18" ht="4.3499999999999996" customHeight="1" x14ac:dyDescent="0.2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18" ht="15" thickBot="1" x14ac:dyDescent="0.25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18" x14ac:dyDescent="0.2">
      <c r="B48" s="23"/>
      <c r="C48" s="24" t="s">
        <v>79</v>
      </c>
      <c r="D48" s="24"/>
      <c r="E48" s="25"/>
      <c r="F48" s="26" t="s">
        <v>163</v>
      </c>
      <c r="G48" s="32">
        <v>0.64956293862680736</v>
      </c>
      <c r="H48" s="33">
        <v>-1.3819736737402837</v>
      </c>
      <c r="I48" s="33">
        <v>0.31678076063817934</v>
      </c>
      <c r="J48" s="214">
        <v>-0.11359431017990881</v>
      </c>
      <c r="K48" s="28">
        <v>-1.7624359099938145</v>
      </c>
      <c r="L48" s="28">
        <v>-0.89440355099089297</v>
      </c>
      <c r="M48" s="30">
        <v>-0.82698464968601593</v>
      </c>
      <c r="N48" s="31"/>
    </row>
    <row r="49" spans="2:14" x14ac:dyDescent="0.2">
      <c r="B49" s="23"/>
      <c r="C49" s="24" t="s">
        <v>66</v>
      </c>
      <c r="D49" s="24"/>
      <c r="E49" s="25"/>
      <c r="F49" s="26" t="s">
        <v>163</v>
      </c>
      <c r="G49" s="49">
        <v>-0.35716600715707564</v>
      </c>
      <c r="H49" s="50">
        <v>-2.225794056040189</v>
      </c>
      <c r="I49" s="50">
        <v>-0.64238146817910058</v>
      </c>
      <c r="J49" s="218">
        <v>-0.84958736297755655</v>
      </c>
      <c r="K49" s="28">
        <v>-1.795622855546632</v>
      </c>
      <c r="L49" s="28">
        <v>-0.88052848395455219</v>
      </c>
      <c r="M49" s="30">
        <v>-0.80105149351416138</v>
      </c>
      <c r="N49" s="31"/>
    </row>
    <row r="50" spans="2:14" ht="3.75" customHeight="1" x14ac:dyDescent="0.2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5" hidden="1" outlineLevel="1" thickBot="1" x14ac:dyDescent="0.25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 x14ac:dyDescent="0.2">
      <c r="B52" s="23"/>
      <c r="C52" s="24" t="s">
        <v>34</v>
      </c>
      <c r="D52" s="24"/>
      <c r="E52" s="25"/>
      <c r="F52" s="26" t="s">
        <v>67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 x14ac:dyDescent="0.2">
      <c r="B53" s="23"/>
      <c r="C53" s="24" t="s">
        <v>15</v>
      </c>
      <c r="D53" s="24"/>
      <c r="E53" s="25"/>
      <c r="F53" s="54" t="s">
        <v>67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 x14ac:dyDescent="0.25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5" thickBot="1" x14ac:dyDescent="0.25">
      <c r="B55" s="16" t="s">
        <v>114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 x14ac:dyDescent="0.2">
      <c r="B56" s="23"/>
      <c r="C56" s="24" t="s">
        <v>35</v>
      </c>
      <c r="D56" s="24"/>
      <c r="E56" s="25"/>
      <c r="F56" s="26" t="s">
        <v>161</v>
      </c>
      <c r="G56" s="32">
        <v>-8.6003531898502672</v>
      </c>
      <c r="H56" s="33">
        <v>10.124284903095798</v>
      </c>
      <c r="I56" s="33">
        <v>6.3575348248412951</v>
      </c>
      <c r="J56" s="214">
        <v>3.7600778669815753</v>
      </c>
      <c r="K56" s="57">
        <v>0.69999999999999929</v>
      </c>
      <c r="L56" s="58">
        <v>0</v>
      </c>
      <c r="M56" s="221">
        <v>0.29999999999999982</v>
      </c>
      <c r="N56" s="31"/>
    </row>
    <row r="57" spans="2:14" ht="18" customHeight="1" x14ac:dyDescent="0.2">
      <c r="B57" s="23"/>
      <c r="C57" s="24" t="s">
        <v>125</v>
      </c>
      <c r="D57" s="24"/>
      <c r="E57" s="25"/>
      <c r="F57" s="26" t="s">
        <v>174</v>
      </c>
      <c r="G57" s="59">
        <v>1.1414707499999999</v>
      </c>
      <c r="H57" s="60">
        <v>1.190414891891892</v>
      </c>
      <c r="I57" s="60">
        <v>1.1738000000000002</v>
      </c>
      <c r="J57" s="219">
        <v>1.1738000000000002</v>
      </c>
      <c r="K57" s="33">
        <v>-1.5</v>
      </c>
      <c r="L57" s="33">
        <v>-3.1</v>
      </c>
      <c r="M57" s="34">
        <v>-3.1</v>
      </c>
      <c r="N57" s="31"/>
    </row>
    <row r="58" spans="2:14" ht="18" customHeight="1" x14ac:dyDescent="0.2">
      <c r="B58" s="23"/>
      <c r="C58" s="24" t="s">
        <v>126</v>
      </c>
      <c r="D58" s="24"/>
      <c r="E58" s="25"/>
      <c r="F58" s="26" t="s">
        <v>174</v>
      </c>
      <c r="G58" s="49">
        <v>42.299392924929407</v>
      </c>
      <c r="H58" s="50">
        <v>67.499908894849113</v>
      </c>
      <c r="I58" s="50">
        <v>66.132083333333327</v>
      </c>
      <c r="J58" s="218">
        <v>63.016583333333337</v>
      </c>
      <c r="K58" s="33">
        <v>2.5</v>
      </c>
      <c r="L58" s="33">
        <v>2.4</v>
      </c>
      <c r="M58" s="34">
        <v>1.8</v>
      </c>
      <c r="N58" s="31"/>
    </row>
    <row r="59" spans="2:14" ht="16.5" x14ac:dyDescent="0.2">
      <c r="B59" s="23"/>
      <c r="C59" s="24" t="s">
        <v>127</v>
      </c>
      <c r="D59" s="24"/>
      <c r="E59" s="25"/>
      <c r="F59" s="26" t="s">
        <v>161</v>
      </c>
      <c r="G59" s="49">
        <v>-33.939978619136781</v>
      </c>
      <c r="H59" s="50">
        <v>59.576542894230585</v>
      </c>
      <c r="I59" s="50">
        <v>-2.026410974341573</v>
      </c>
      <c r="J59" s="218">
        <v>-4.7110265441004913</v>
      </c>
      <c r="K59" s="33">
        <v>3.9</v>
      </c>
      <c r="L59" s="33">
        <v>-0.1</v>
      </c>
      <c r="M59" s="34">
        <v>-0.6</v>
      </c>
      <c r="N59" s="31"/>
    </row>
    <row r="60" spans="2:14" ht="16.5" x14ac:dyDescent="0.2">
      <c r="B60" s="23"/>
      <c r="C60" s="52" t="s">
        <v>128</v>
      </c>
      <c r="D60" s="52"/>
      <c r="E60" s="53"/>
      <c r="F60" s="54" t="s">
        <v>161</v>
      </c>
      <c r="G60" s="49">
        <v>-35.203976778510921</v>
      </c>
      <c r="H60" s="50">
        <v>53.015522017198322</v>
      </c>
      <c r="I60" s="50">
        <v>-0.63961544706099005</v>
      </c>
      <c r="J60" s="218">
        <v>-4.7110265441004771</v>
      </c>
      <c r="K60" s="61">
        <v>6</v>
      </c>
      <c r="L60" s="61">
        <v>1.5</v>
      </c>
      <c r="M60" s="222">
        <v>-0.6</v>
      </c>
      <c r="N60" s="31"/>
    </row>
    <row r="61" spans="2:14" x14ac:dyDescent="0.2">
      <c r="B61" s="23"/>
      <c r="C61" s="24" t="s">
        <v>101</v>
      </c>
      <c r="D61" s="24"/>
      <c r="E61" s="25"/>
      <c r="F61" s="26" t="s">
        <v>161</v>
      </c>
      <c r="G61" s="49">
        <v>3.1738884423186953</v>
      </c>
      <c r="H61" s="50">
        <v>37.867281346168568</v>
      </c>
      <c r="I61" s="50">
        <v>4.2696263276469582</v>
      </c>
      <c r="J61" s="218">
        <v>-1.887387894814696</v>
      </c>
      <c r="K61" s="50">
        <v>-1.1000000000000014</v>
      </c>
      <c r="L61" s="50">
        <v>4.2</v>
      </c>
      <c r="M61" s="222">
        <v>6.1</v>
      </c>
      <c r="N61" s="31"/>
    </row>
    <row r="62" spans="2:14" x14ac:dyDescent="0.2">
      <c r="B62" s="23"/>
      <c r="C62" s="24" t="s">
        <v>102</v>
      </c>
      <c r="D62" s="24"/>
      <c r="E62" s="25"/>
      <c r="F62" s="26" t="s">
        <v>175</v>
      </c>
      <c r="G62" s="49">
        <v>-0.42515962570905685</v>
      </c>
      <c r="H62" s="50">
        <v>-0.54195129871368408</v>
      </c>
      <c r="I62" s="50">
        <v>-0.5208333283662796</v>
      </c>
      <c r="J62" s="218">
        <v>-0.45291665941476822</v>
      </c>
      <c r="K62" s="50">
        <v>0</v>
      </c>
      <c r="L62" s="50">
        <v>0</v>
      </c>
      <c r="M62" s="222">
        <v>-0.2</v>
      </c>
      <c r="N62" s="31"/>
    </row>
    <row r="63" spans="2:14" ht="15" thickBot="1" x14ac:dyDescent="0.25">
      <c r="B63" s="62"/>
      <c r="C63" s="63" t="s">
        <v>103</v>
      </c>
      <c r="D63" s="63"/>
      <c r="E63" s="64"/>
      <c r="F63" s="65" t="s">
        <v>169</v>
      </c>
      <c r="G63" s="66">
        <v>-3.864321019500494E-2</v>
      </c>
      <c r="H63" s="67">
        <v>-0.15782445366494358</v>
      </c>
      <c r="I63" s="67">
        <v>-0.14708666689693928</v>
      </c>
      <c r="J63" s="220">
        <v>-2.4761666776612401E-2</v>
      </c>
      <c r="K63" s="67">
        <v>-0.30000000000000004</v>
      </c>
      <c r="L63" s="67">
        <v>-0.4</v>
      </c>
      <c r="M63" s="223">
        <v>-0.5</v>
      </c>
      <c r="N63" s="31"/>
    </row>
    <row r="64" spans="2:14" ht="15.75" customHeight="1" x14ac:dyDescent="0.2">
      <c r="B64" s="11" t="s">
        <v>140</v>
      </c>
    </row>
    <row r="65" spans="2:14" ht="15.75" customHeight="1" x14ac:dyDescent="0.2">
      <c r="B65" s="11" t="s">
        <v>115</v>
      </c>
    </row>
    <row r="66" spans="2:14" ht="15.75" customHeight="1" x14ac:dyDescent="0.2">
      <c r="B66" s="11" t="s">
        <v>146</v>
      </c>
    </row>
    <row r="67" spans="2:14" ht="15.75" customHeight="1" x14ac:dyDescent="0.2">
      <c r="B67" s="11" t="s">
        <v>147</v>
      </c>
    </row>
    <row r="68" spans="2:14" x14ac:dyDescent="0.2">
      <c r="B68" s="11" t="s">
        <v>148</v>
      </c>
    </row>
    <row r="69" spans="2:14" x14ac:dyDescent="0.2">
      <c r="B69" s="11" t="s">
        <v>149</v>
      </c>
    </row>
    <row r="70" spans="2:14" x14ac:dyDescent="0.2">
      <c r="B70" s="11" t="s">
        <v>195</v>
      </c>
    </row>
    <row r="71" spans="2:14" x14ac:dyDescent="0.2">
      <c r="B71" s="11" t="s">
        <v>196</v>
      </c>
    </row>
    <row r="72" spans="2:14" x14ac:dyDescent="0.2">
      <c r="B72" s="11" t="s">
        <v>150</v>
      </c>
    </row>
    <row r="73" spans="2:14" x14ac:dyDescent="0.2">
      <c r="C73" s="11" t="s">
        <v>142</v>
      </c>
    </row>
    <row r="74" spans="2:14" x14ac:dyDescent="0.2">
      <c r="B74" s="68" t="s">
        <v>194</v>
      </c>
      <c r="C74" s="68"/>
      <c r="D74" s="68"/>
      <c r="E74" s="68"/>
    </row>
    <row r="75" spans="2:14" x14ac:dyDescent="0.2">
      <c r="B75" s="68" t="s">
        <v>151</v>
      </c>
      <c r="C75" s="68"/>
      <c r="D75" s="69"/>
      <c r="E75" s="68"/>
      <c r="F75" s="68"/>
    </row>
    <row r="76" spans="2:14" x14ac:dyDescent="0.2">
      <c r="B76" s="68" t="s">
        <v>143</v>
      </c>
      <c r="C76" s="68"/>
      <c r="D76" s="68"/>
      <c r="E76" s="68"/>
      <c r="F76" s="68"/>
    </row>
    <row r="77" spans="2:14" x14ac:dyDescent="0.2">
      <c r="B77" s="11" t="s">
        <v>144</v>
      </c>
      <c r="F77" s="68"/>
    </row>
    <row r="78" spans="2:14" x14ac:dyDescent="0.2">
      <c r="B78" s="11" t="s">
        <v>145</v>
      </c>
    </row>
    <row r="79" spans="2:14" x14ac:dyDescent="0.2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.75" x14ac:dyDescent="0.2">
      <c r="C80" s="69"/>
      <c r="D80" s="70"/>
    </row>
    <row r="81" spans="5:14" s="68" customFormat="1" x14ac:dyDescent="0.2"/>
    <row r="82" spans="5:14" x14ac:dyDescent="0.2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70" zoomScaleNormal="70" workbookViewId="0">
      <selection activeCell="O49" sqref="O49"/>
    </sheetView>
  </sheetViews>
  <sheetFormatPr defaultColWidth="9.140625" defaultRowHeight="14.25" x14ac:dyDescent="0.2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1" width="9.140625" style="72" customWidth="1"/>
    <col min="12" max="14" width="9.140625" style="72"/>
    <col min="15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 x14ac:dyDescent="0.35">
      <c r="B1" s="71" t="s">
        <v>82</v>
      </c>
    </row>
    <row r="2" spans="2:27" ht="30" customHeight="1" x14ac:dyDescent="0.2">
      <c r="B2" s="86" t="str">
        <f>"Strednodobá predikcia "&amp;Súhrn!$H$3&amp;" - komponenty HDP [objem]"</f>
        <v>Strednodobá predikcia P3Q-2021 - komponenty HDP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 x14ac:dyDescent="0.2">
      <c r="B3" s="287" t="s">
        <v>27</v>
      </c>
      <c r="C3" s="288"/>
      <c r="D3" s="288"/>
      <c r="E3" s="288"/>
      <c r="F3" s="289"/>
      <c r="G3" s="285" t="s">
        <v>63</v>
      </c>
      <c r="H3" s="135" t="s">
        <v>32</v>
      </c>
      <c r="I3" s="293">
        <v>2021</v>
      </c>
      <c r="J3" s="293">
        <v>2022</v>
      </c>
      <c r="K3" s="295">
        <v>2023</v>
      </c>
      <c r="L3" s="281">
        <v>2020</v>
      </c>
      <c r="M3" s="282"/>
      <c r="N3" s="282"/>
      <c r="O3" s="284"/>
      <c r="P3" s="281">
        <v>2021</v>
      </c>
      <c r="Q3" s="282"/>
      <c r="R3" s="282"/>
      <c r="S3" s="284"/>
      <c r="T3" s="281">
        <v>2022</v>
      </c>
      <c r="U3" s="282"/>
      <c r="V3" s="282"/>
      <c r="W3" s="284"/>
      <c r="X3" s="282">
        <v>2023</v>
      </c>
      <c r="Y3" s="282"/>
      <c r="Z3" s="282"/>
      <c r="AA3" s="283"/>
    </row>
    <row r="4" spans="2:27" x14ac:dyDescent="0.2">
      <c r="B4" s="290"/>
      <c r="C4" s="291"/>
      <c r="D4" s="291"/>
      <c r="E4" s="291"/>
      <c r="F4" s="292"/>
      <c r="G4" s="286"/>
      <c r="H4" s="198">
        <v>2020</v>
      </c>
      <c r="I4" s="294"/>
      <c r="J4" s="294"/>
      <c r="K4" s="296"/>
      <c r="L4" s="139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4.3499999999999996" customHeight="1" x14ac:dyDescent="0.2">
      <c r="B5" s="8"/>
      <c r="C5" s="9"/>
      <c r="D5" s="9"/>
      <c r="E5" s="9"/>
      <c r="F5" s="141"/>
      <c r="G5" s="142"/>
      <c r="H5" s="145"/>
      <c r="I5" s="144"/>
      <c r="J5" s="144"/>
      <c r="K5" s="145"/>
      <c r="L5" s="186"/>
      <c r="M5" s="82"/>
      <c r="N5" s="82"/>
      <c r="O5" s="109"/>
      <c r="P5" s="82"/>
      <c r="Q5" s="82"/>
      <c r="R5" s="82"/>
      <c r="S5" s="82"/>
      <c r="T5" s="186"/>
      <c r="U5" s="82"/>
      <c r="V5" s="82"/>
      <c r="W5" s="109"/>
      <c r="X5" s="82"/>
      <c r="Y5" s="82"/>
      <c r="Z5" s="82"/>
      <c r="AA5" s="4"/>
    </row>
    <row r="6" spans="2:27" x14ac:dyDescent="0.2">
      <c r="B6" s="3"/>
      <c r="C6" s="82" t="s">
        <v>0</v>
      </c>
      <c r="D6" s="82"/>
      <c r="E6" s="82"/>
      <c r="F6" s="109"/>
      <c r="G6" s="55" t="s">
        <v>176</v>
      </c>
      <c r="H6" s="151">
        <v>91555.334000000032</v>
      </c>
      <c r="I6" s="106">
        <v>96666.84127152228</v>
      </c>
      <c r="J6" s="106">
        <v>106739.89144854032</v>
      </c>
      <c r="K6" s="151">
        <v>114267.1619986624</v>
      </c>
      <c r="L6" s="189">
        <v>23034.29094137386</v>
      </c>
      <c r="M6" s="152">
        <v>21347.850005256336</v>
      </c>
      <c r="N6" s="152">
        <v>23477.670959411367</v>
      </c>
      <c r="O6" s="153">
        <v>23695.522093958465</v>
      </c>
      <c r="P6" s="152">
        <v>23226.750602740911</v>
      </c>
      <c r="Q6" s="152">
        <v>23979.08221859012</v>
      </c>
      <c r="R6" s="152">
        <v>24551.439559369675</v>
      </c>
      <c r="S6" s="152">
        <v>24909.568890821567</v>
      </c>
      <c r="T6" s="189">
        <v>25627.720264982261</v>
      </c>
      <c r="U6" s="152">
        <v>26346.744304124764</v>
      </c>
      <c r="V6" s="152">
        <v>27125.176033479551</v>
      </c>
      <c r="W6" s="153">
        <v>27640.250845953746</v>
      </c>
      <c r="X6" s="152">
        <v>28067.979713881577</v>
      </c>
      <c r="Y6" s="152">
        <v>28350.324690159512</v>
      </c>
      <c r="Z6" s="152">
        <v>28689.860506575562</v>
      </c>
      <c r="AA6" s="154">
        <v>29158.997088045755</v>
      </c>
    </row>
    <row r="7" spans="2:27" x14ac:dyDescent="0.2">
      <c r="B7" s="3"/>
      <c r="C7" s="82"/>
      <c r="D7" s="82"/>
      <c r="E7" s="82" t="s">
        <v>110</v>
      </c>
      <c r="F7" s="109"/>
      <c r="G7" s="55" t="s">
        <v>176</v>
      </c>
      <c r="H7" s="153">
        <v>53723.952457431944</v>
      </c>
      <c r="I7" s="106">
        <v>55387.604978300151</v>
      </c>
      <c r="J7" s="106">
        <v>60155.371696200491</v>
      </c>
      <c r="K7" s="153">
        <v>63751.2495907255</v>
      </c>
      <c r="L7" s="189">
        <v>13588.55928338921</v>
      </c>
      <c r="M7" s="152">
        <v>12998.765953644404</v>
      </c>
      <c r="N7" s="152">
        <v>13755.015048614836</v>
      </c>
      <c r="O7" s="153">
        <v>13381.612171783499</v>
      </c>
      <c r="P7" s="152">
        <v>12972.566094126058</v>
      </c>
      <c r="Q7" s="152">
        <v>13954.554091529038</v>
      </c>
      <c r="R7" s="152">
        <v>14312.36380188064</v>
      </c>
      <c r="S7" s="152">
        <v>14148.120990764415</v>
      </c>
      <c r="T7" s="189">
        <v>14480.987001782214</v>
      </c>
      <c r="U7" s="152">
        <v>14914.496211775866</v>
      </c>
      <c r="V7" s="152">
        <v>15272.419694088845</v>
      </c>
      <c r="W7" s="153">
        <v>15487.468788553568</v>
      </c>
      <c r="X7" s="152">
        <v>15658.139617248173</v>
      </c>
      <c r="Y7" s="152">
        <v>15837.304964634644</v>
      </c>
      <c r="Z7" s="152">
        <v>16023.092895264719</v>
      </c>
      <c r="AA7" s="154">
        <v>16232.712113577967</v>
      </c>
    </row>
    <row r="8" spans="2:27" x14ac:dyDescent="0.2">
      <c r="B8" s="3"/>
      <c r="C8" s="82"/>
      <c r="D8" s="82"/>
      <c r="E8" s="82" t="s">
        <v>28</v>
      </c>
      <c r="F8" s="109"/>
      <c r="G8" s="55" t="s">
        <v>176</v>
      </c>
      <c r="H8" s="153">
        <v>19729.77799999998</v>
      </c>
      <c r="I8" s="152">
        <v>20669.627986458589</v>
      </c>
      <c r="J8" s="152">
        <v>21585.02</v>
      </c>
      <c r="K8" s="153">
        <v>22660.376</v>
      </c>
      <c r="L8" s="189">
        <v>4860.4049794721896</v>
      </c>
      <c r="M8" s="152">
        <v>4710.9242851945801</v>
      </c>
      <c r="N8" s="152">
        <v>5030.8150140494499</v>
      </c>
      <c r="O8" s="153">
        <v>5127.6337212837598</v>
      </c>
      <c r="P8" s="152">
        <v>4860.5463334321403</v>
      </c>
      <c r="Q8" s="152">
        <v>5286.2806530264497</v>
      </c>
      <c r="R8" s="152">
        <v>5272.6540000000005</v>
      </c>
      <c r="S8" s="152">
        <v>5250.1469999999999</v>
      </c>
      <c r="T8" s="189">
        <v>5310.5280000000002</v>
      </c>
      <c r="U8" s="152">
        <v>5363.924</v>
      </c>
      <c r="V8" s="152">
        <v>5419.6989999999996</v>
      </c>
      <c r="W8" s="153">
        <v>5490.8689999999997</v>
      </c>
      <c r="X8" s="152">
        <v>5573.3630000000003</v>
      </c>
      <c r="Y8" s="152">
        <v>5639.0159999999996</v>
      </c>
      <c r="Z8" s="152">
        <v>5695.0110000000004</v>
      </c>
      <c r="AA8" s="154">
        <v>5752.9859999999999</v>
      </c>
    </row>
    <row r="9" spans="2:27" x14ac:dyDescent="0.2">
      <c r="B9" s="3"/>
      <c r="C9" s="82"/>
      <c r="D9" s="82"/>
      <c r="E9" s="82" t="s">
        <v>1</v>
      </c>
      <c r="F9" s="109"/>
      <c r="G9" s="55" t="s">
        <v>176</v>
      </c>
      <c r="H9" s="153">
        <v>17879.21</v>
      </c>
      <c r="I9" s="152">
        <v>18422.929627462196</v>
      </c>
      <c r="J9" s="152">
        <v>21825.657692239009</v>
      </c>
      <c r="K9" s="153">
        <v>25110.016688760385</v>
      </c>
      <c r="L9" s="189">
        <v>4636.6275153688666</v>
      </c>
      <c r="M9" s="152">
        <v>4191.2941833616105</v>
      </c>
      <c r="N9" s="152">
        <v>4564.983829159145</v>
      </c>
      <c r="O9" s="153">
        <v>4486.3044721103761</v>
      </c>
      <c r="P9" s="152">
        <v>4216.9470482528659</v>
      </c>
      <c r="Q9" s="152">
        <v>4507.4560375976253</v>
      </c>
      <c r="R9" s="152">
        <v>4739.0750175463263</v>
      </c>
      <c r="S9" s="152">
        <v>4959.4515240653764</v>
      </c>
      <c r="T9" s="189">
        <v>5163.4294264138798</v>
      </c>
      <c r="U9" s="152">
        <v>5361.5586800437513</v>
      </c>
      <c r="V9" s="152">
        <v>5538.357271938241</v>
      </c>
      <c r="W9" s="153">
        <v>5762.3123138431356</v>
      </c>
      <c r="X9" s="152">
        <v>6136.9152355750521</v>
      </c>
      <c r="Y9" s="152">
        <v>6268.8861635865942</v>
      </c>
      <c r="Z9" s="152">
        <v>6265.5512199393943</v>
      </c>
      <c r="AA9" s="154">
        <v>6438.664069659344</v>
      </c>
    </row>
    <row r="10" spans="2:27" x14ac:dyDescent="0.2">
      <c r="B10" s="3"/>
      <c r="C10" s="82"/>
      <c r="D10" s="82"/>
      <c r="E10" s="82" t="s">
        <v>2</v>
      </c>
      <c r="F10" s="109"/>
      <c r="G10" s="55" t="s">
        <v>176</v>
      </c>
      <c r="H10" s="153">
        <v>91332.940457431934</v>
      </c>
      <c r="I10" s="152">
        <v>94480.162592220935</v>
      </c>
      <c r="J10" s="152">
        <v>103566.04938843951</v>
      </c>
      <c r="K10" s="153">
        <v>111521.6422794859</v>
      </c>
      <c r="L10" s="189">
        <v>23085.591778230268</v>
      </c>
      <c r="M10" s="152">
        <v>21900.984422200592</v>
      </c>
      <c r="N10" s="152">
        <v>23350.813891823433</v>
      </c>
      <c r="O10" s="153">
        <v>22995.550365177638</v>
      </c>
      <c r="P10" s="152">
        <v>22050.059475811064</v>
      </c>
      <c r="Q10" s="152">
        <v>23748.290782153112</v>
      </c>
      <c r="R10" s="152">
        <v>24324.092819426965</v>
      </c>
      <c r="S10" s="152">
        <v>24357.719514829794</v>
      </c>
      <c r="T10" s="189">
        <v>24954.944428196097</v>
      </c>
      <c r="U10" s="152">
        <v>25639.978891819617</v>
      </c>
      <c r="V10" s="152">
        <v>26230.475966027087</v>
      </c>
      <c r="W10" s="153">
        <v>26740.650102396703</v>
      </c>
      <c r="X10" s="152">
        <v>27368.417852823226</v>
      </c>
      <c r="Y10" s="152">
        <v>27745.207128221238</v>
      </c>
      <c r="Z10" s="152">
        <v>27983.655115204114</v>
      </c>
      <c r="AA10" s="154">
        <v>28424.362183237314</v>
      </c>
    </row>
    <row r="11" spans="2:27" x14ac:dyDescent="0.2">
      <c r="B11" s="3"/>
      <c r="C11" s="82"/>
      <c r="D11" s="82" t="s">
        <v>29</v>
      </c>
      <c r="E11" s="82"/>
      <c r="F11" s="109"/>
      <c r="G11" s="55" t="s">
        <v>176</v>
      </c>
      <c r="H11" s="153">
        <v>78315.077513847529</v>
      </c>
      <c r="I11" s="152">
        <v>90761.280193339786</v>
      </c>
      <c r="J11" s="152">
        <v>102128.70898375529</v>
      </c>
      <c r="K11" s="153">
        <v>109885.74933332062</v>
      </c>
      <c r="L11" s="189">
        <v>20768.57977327281</v>
      </c>
      <c r="M11" s="152">
        <v>15279.379722913209</v>
      </c>
      <c r="N11" s="152">
        <v>20931.218368784928</v>
      </c>
      <c r="O11" s="153">
        <v>21335.899648876584</v>
      </c>
      <c r="P11" s="152">
        <v>22507.153603347153</v>
      </c>
      <c r="Q11" s="152">
        <v>22088.589710816232</v>
      </c>
      <c r="R11" s="152">
        <v>22604.456100970441</v>
      </c>
      <c r="S11" s="152">
        <v>23561.08077820596</v>
      </c>
      <c r="T11" s="189">
        <v>24310.814736622626</v>
      </c>
      <c r="U11" s="152">
        <v>25068.351175180676</v>
      </c>
      <c r="V11" s="152">
        <v>26069.73788585794</v>
      </c>
      <c r="W11" s="153">
        <v>26679.80518609405</v>
      </c>
      <c r="X11" s="152">
        <v>26942.19594608972</v>
      </c>
      <c r="Y11" s="152">
        <v>27134.120920181333</v>
      </c>
      <c r="Z11" s="152">
        <v>27636.598941628821</v>
      </c>
      <c r="AA11" s="154">
        <v>28172.833525420752</v>
      </c>
    </row>
    <row r="12" spans="2:27" x14ac:dyDescent="0.2">
      <c r="B12" s="3"/>
      <c r="C12" s="82"/>
      <c r="D12" s="82" t="s">
        <v>30</v>
      </c>
      <c r="E12" s="82"/>
      <c r="F12" s="109"/>
      <c r="G12" s="55" t="s">
        <v>176</v>
      </c>
      <c r="H12" s="153">
        <v>77048.580038924702</v>
      </c>
      <c r="I12" s="152">
        <v>90727.984874579532</v>
      </c>
      <c r="J12" s="152">
        <v>100295.52900741226</v>
      </c>
      <c r="K12" s="153">
        <v>108389.46520555245</v>
      </c>
      <c r="L12" s="189">
        <v>20725.509578985198</v>
      </c>
      <c r="M12" s="152">
        <v>15519.039753916702</v>
      </c>
      <c r="N12" s="152">
        <v>19881.928838671301</v>
      </c>
      <c r="O12" s="153">
        <v>20922.101867351503</v>
      </c>
      <c r="P12" s="152">
        <v>22246.041939882343</v>
      </c>
      <c r="Q12" s="152">
        <v>22225.597820108324</v>
      </c>
      <c r="R12" s="152">
        <v>22819.628012635047</v>
      </c>
      <c r="S12" s="152">
        <v>23436.717101953825</v>
      </c>
      <c r="T12" s="189">
        <v>23993.013168727932</v>
      </c>
      <c r="U12" s="152">
        <v>24690.332781161673</v>
      </c>
      <c r="V12" s="152">
        <v>25511.100900519057</v>
      </c>
      <c r="W12" s="153">
        <v>26101.082157003599</v>
      </c>
      <c r="X12" s="152">
        <v>26552.993165386415</v>
      </c>
      <c r="Y12" s="152">
        <v>26832.580469581659</v>
      </c>
      <c r="Z12" s="152">
        <v>27239.948255376923</v>
      </c>
      <c r="AA12" s="154">
        <v>27763.943315207445</v>
      </c>
    </row>
    <row r="13" spans="2:27" ht="15" thickBot="1" x14ac:dyDescent="0.25">
      <c r="B13" s="77"/>
      <c r="C13" s="111"/>
      <c r="D13" s="111" t="s">
        <v>31</v>
      </c>
      <c r="E13" s="111"/>
      <c r="F13" s="112"/>
      <c r="G13" s="205" t="s">
        <v>176</v>
      </c>
      <c r="H13" s="163">
        <v>1266.4974749228259</v>
      </c>
      <c r="I13" s="115">
        <v>33.295318760247028</v>
      </c>
      <c r="J13" s="115">
        <v>1833.1799763430317</v>
      </c>
      <c r="K13" s="163">
        <v>1496.2841277681837</v>
      </c>
      <c r="L13" s="208">
        <v>43.07019428761123</v>
      </c>
      <c r="M13" s="115">
        <v>-239.66003100349371</v>
      </c>
      <c r="N13" s="115">
        <v>1049.2895301136268</v>
      </c>
      <c r="O13" s="163">
        <v>413.79778152508152</v>
      </c>
      <c r="P13" s="115">
        <v>261.11166346480968</v>
      </c>
      <c r="Q13" s="115">
        <v>-137.00810929209183</v>
      </c>
      <c r="R13" s="115">
        <v>-215.17191166460543</v>
      </c>
      <c r="S13" s="115">
        <v>124.36367625213461</v>
      </c>
      <c r="T13" s="208">
        <v>317.80156789469402</v>
      </c>
      <c r="U13" s="115">
        <v>378.01839401900361</v>
      </c>
      <c r="V13" s="115">
        <v>558.63698533888237</v>
      </c>
      <c r="W13" s="163">
        <v>578.72302909045175</v>
      </c>
      <c r="X13" s="115">
        <v>389.2027807033046</v>
      </c>
      <c r="Y13" s="115">
        <v>301.54045059967393</v>
      </c>
      <c r="Z13" s="115">
        <v>396.65068625189815</v>
      </c>
      <c r="AA13" s="116">
        <v>408.890210213307</v>
      </c>
    </row>
    <row r="14" spans="2:27" ht="15" thickBot="1" x14ac:dyDescent="0.25">
      <c r="G14" s="117"/>
    </row>
    <row r="15" spans="2:27" ht="30" customHeight="1" x14ac:dyDescent="0.2">
      <c r="B15" s="86" t="str">
        <f>"Strednodobá predikcia "&amp;Súhrn!$H$3&amp;" - komponenty HDP [zmena oproti predchádzajúcemu obdobiu]"</f>
        <v>Strednodobá predikcia P3Q-2021 - komponenty HDP [zmena oproti predchádzajúcemu obdobiu]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8"/>
    </row>
    <row r="16" spans="2:27" x14ac:dyDescent="0.2">
      <c r="B16" s="287" t="s">
        <v>27</v>
      </c>
      <c r="C16" s="288"/>
      <c r="D16" s="288"/>
      <c r="E16" s="288"/>
      <c r="F16" s="289"/>
      <c r="G16" s="285" t="s">
        <v>63</v>
      </c>
      <c r="H16" s="135" t="str">
        <f t="shared" ref="H16:L16" si="0">H$3</f>
        <v>Skutočnosť</v>
      </c>
      <c r="I16" s="293">
        <f t="shared" si="0"/>
        <v>2021</v>
      </c>
      <c r="J16" s="293">
        <f t="shared" si="0"/>
        <v>2022</v>
      </c>
      <c r="K16" s="293">
        <f t="shared" si="0"/>
        <v>2023</v>
      </c>
      <c r="L16" s="281">
        <f t="shared" si="0"/>
        <v>2020</v>
      </c>
      <c r="M16" s="282"/>
      <c r="N16" s="282"/>
      <c r="O16" s="284"/>
      <c r="P16" s="281">
        <f t="shared" ref="P16:X16" si="1">P$3</f>
        <v>2021</v>
      </c>
      <c r="Q16" s="282"/>
      <c r="R16" s="282"/>
      <c r="S16" s="284"/>
      <c r="T16" s="281">
        <f t="shared" si="1"/>
        <v>2022</v>
      </c>
      <c r="U16" s="282"/>
      <c r="V16" s="282"/>
      <c r="W16" s="284"/>
      <c r="X16" s="281">
        <f t="shared" si="1"/>
        <v>2023</v>
      </c>
      <c r="Y16" s="282"/>
      <c r="Z16" s="282"/>
      <c r="AA16" s="283"/>
    </row>
    <row r="17" spans="2:27" x14ac:dyDescent="0.2">
      <c r="B17" s="290"/>
      <c r="C17" s="291"/>
      <c r="D17" s="291"/>
      <c r="E17" s="291"/>
      <c r="F17" s="292"/>
      <c r="G17" s="286"/>
      <c r="H17" s="198">
        <f>$H$4</f>
        <v>2020</v>
      </c>
      <c r="I17" s="294"/>
      <c r="J17" s="294"/>
      <c r="K17" s="294"/>
      <c r="L17" s="139" t="s">
        <v>3</v>
      </c>
      <c r="M17" s="137" t="s">
        <v>4</v>
      </c>
      <c r="N17" s="137" t="s">
        <v>5</v>
      </c>
      <c r="O17" s="138" t="s">
        <v>6</v>
      </c>
      <c r="P17" s="139" t="s">
        <v>3</v>
      </c>
      <c r="Q17" s="137" t="s">
        <v>4</v>
      </c>
      <c r="R17" s="137" t="s">
        <v>5</v>
      </c>
      <c r="S17" s="138" t="s">
        <v>6</v>
      </c>
      <c r="T17" s="139" t="s">
        <v>3</v>
      </c>
      <c r="U17" s="137" t="s">
        <v>4</v>
      </c>
      <c r="V17" s="137" t="s">
        <v>5</v>
      </c>
      <c r="W17" s="138" t="s">
        <v>6</v>
      </c>
      <c r="X17" s="137" t="s">
        <v>3</v>
      </c>
      <c r="Y17" s="137" t="s">
        <v>4</v>
      </c>
      <c r="Z17" s="137" t="s">
        <v>5</v>
      </c>
      <c r="AA17" s="140" t="s">
        <v>6</v>
      </c>
    </row>
    <row r="18" spans="2:27" ht="4.3499999999999996" customHeight="1" x14ac:dyDescent="0.2">
      <c r="B18" s="8"/>
      <c r="C18" s="9"/>
      <c r="D18" s="9"/>
      <c r="E18" s="9"/>
      <c r="F18" s="141"/>
      <c r="G18" s="142"/>
      <c r="H18" s="145"/>
      <c r="I18" s="144"/>
      <c r="J18" s="144"/>
      <c r="K18" s="145"/>
      <c r="L18" s="186"/>
      <c r="M18" s="82"/>
      <c r="N18" s="82"/>
      <c r="O18" s="109"/>
      <c r="P18" s="82"/>
      <c r="Q18" s="82"/>
      <c r="R18" s="82"/>
      <c r="S18" s="82"/>
      <c r="T18" s="186"/>
      <c r="U18" s="82"/>
      <c r="V18" s="82"/>
      <c r="W18" s="109"/>
      <c r="X18" s="82"/>
      <c r="Y18" s="82"/>
      <c r="Z18" s="82"/>
      <c r="AA18" s="4"/>
    </row>
    <row r="19" spans="2:27" x14ac:dyDescent="0.2">
      <c r="B19" s="3"/>
      <c r="C19" s="82" t="s">
        <v>0</v>
      </c>
      <c r="D19" s="82"/>
      <c r="E19" s="82"/>
      <c r="F19" s="109"/>
      <c r="G19" s="55" t="s">
        <v>177</v>
      </c>
      <c r="H19" s="162">
        <v>-4.7543253411001132</v>
      </c>
      <c r="I19" s="161">
        <v>3.4989957467641801</v>
      </c>
      <c r="J19" s="161">
        <v>6.2903228409207514</v>
      </c>
      <c r="K19" s="162">
        <v>4.4884356349403021</v>
      </c>
      <c r="L19" s="187">
        <v>-4.280658797724243</v>
      </c>
      <c r="M19" s="161">
        <v>-7.1367805933849127</v>
      </c>
      <c r="N19" s="161">
        <v>8.9503223177280944</v>
      </c>
      <c r="O19" s="162">
        <v>0.50957306498938237</v>
      </c>
      <c r="P19" s="161">
        <v>-1.3711769730711438</v>
      </c>
      <c r="Q19" s="161">
        <v>2.0100445816084545</v>
      </c>
      <c r="R19" s="161">
        <v>0.79182720836199394</v>
      </c>
      <c r="S19" s="161">
        <v>0.70079337499061012</v>
      </c>
      <c r="T19" s="187">
        <v>1.6796790547492151</v>
      </c>
      <c r="U19" s="161">
        <v>2.1160024177638661</v>
      </c>
      <c r="V19" s="161">
        <v>2.2588152038117215</v>
      </c>
      <c r="W19" s="162">
        <v>1.2773621615596511</v>
      </c>
      <c r="X19" s="161">
        <v>0.92408825876628953</v>
      </c>
      <c r="Y19" s="161">
        <v>0.40814569397464595</v>
      </c>
      <c r="Z19" s="161">
        <v>0.65873903887461438</v>
      </c>
      <c r="AA19" s="168">
        <v>1.0631302568421859</v>
      </c>
    </row>
    <row r="20" spans="2:27" x14ac:dyDescent="0.2">
      <c r="B20" s="3"/>
      <c r="C20" s="82"/>
      <c r="D20" s="82"/>
      <c r="E20" s="82" t="s">
        <v>110</v>
      </c>
      <c r="F20" s="109"/>
      <c r="G20" s="55" t="s">
        <v>177</v>
      </c>
      <c r="H20" s="162">
        <v>-1.2352100242588193</v>
      </c>
      <c r="I20" s="161">
        <v>0.73425126390942808</v>
      </c>
      <c r="J20" s="161">
        <v>4.4741725311373273</v>
      </c>
      <c r="K20" s="162">
        <v>3.7908540947439349</v>
      </c>
      <c r="L20" s="187">
        <v>-0.23473244812515759</v>
      </c>
      <c r="M20" s="161">
        <v>-4.3478642874826505</v>
      </c>
      <c r="N20" s="161">
        <v>4.9521642334876361</v>
      </c>
      <c r="O20" s="162">
        <v>-2.996138431823681</v>
      </c>
      <c r="P20" s="161">
        <v>-2.031979740896162</v>
      </c>
      <c r="Q20" s="161">
        <v>4.9944160273652329</v>
      </c>
      <c r="R20" s="161">
        <v>1.12187511350443</v>
      </c>
      <c r="S20" s="161">
        <v>-1.8171117938357213</v>
      </c>
      <c r="T20" s="187">
        <v>1.0067959971029126</v>
      </c>
      <c r="U20" s="161">
        <v>2.4764815160516633</v>
      </c>
      <c r="V20" s="161">
        <v>1.8882087561320446</v>
      </c>
      <c r="W20" s="162">
        <v>0.84435272334755496</v>
      </c>
      <c r="X20" s="161">
        <v>0.53707416853872303</v>
      </c>
      <c r="Y20" s="161">
        <v>0.62710006086746262</v>
      </c>
      <c r="Z20" s="161">
        <v>0.69757408215151884</v>
      </c>
      <c r="AA20" s="168">
        <v>0.83371298858708087</v>
      </c>
    </row>
    <row r="21" spans="2:27" x14ac:dyDescent="0.2">
      <c r="B21" s="3"/>
      <c r="C21" s="82"/>
      <c r="D21" s="82"/>
      <c r="E21" s="82" t="s">
        <v>28</v>
      </c>
      <c r="F21" s="109"/>
      <c r="G21" s="55" t="s">
        <v>177</v>
      </c>
      <c r="H21" s="162">
        <v>0.25367175899975791</v>
      </c>
      <c r="I21" s="161">
        <v>2.0271989852562911</v>
      </c>
      <c r="J21" s="161">
        <v>0.42028585513398298</v>
      </c>
      <c r="K21" s="162">
        <v>2.2808694947577379</v>
      </c>
      <c r="L21" s="187">
        <v>0.37494055394462578</v>
      </c>
      <c r="M21" s="161">
        <v>-5.9737518140056949</v>
      </c>
      <c r="N21" s="161">
        <v>5.2859032709584142</v>
      </c>
      <c r="O21" s="162">
        <v>2.8938810720679413</v>
      </c>
      <c r="P21" s="161">
        <v>-3.698646735054794</v>
      </c>
      <c r="Q21" s="161">
        <v>4.8752261465613032</v>
      </c>
      <c r="R21" s="161">
        <v>-1.3462558454447731</v>
      </c>
      <c r="S21" s="161">
        <v>-1.0473148212492163</v>
      </c>
      <c r="T21" s="187">
        <v>0.1147578401442928</v>
      </c>
      <c r="U21" s="161">
        <v>0.38120727090091577</v>
      </c>
      <c r="V21" s="161">
        <v>0.34863815939205267</v>
      </c>
      <c r="W21" s="162">
        <v>0.54815692261085758</v>
      </c>
      <c r="X21" s="161">
        <v>0.83254199838242471</v>
      </c>
      <c r="Y21" s="161">
        <v>0.54996782165702029</v>
      </c>
      <c r="Z21" s="161">
        <v>0.42030468932891552</v>
      </c>
      <c r="AA21" s="168">
        <v>0.50366925818927655</v>
      </c>
    </row>
    <row r="22" spans="2:27" x14ac:dyDescent="0.2">
      <c r="B22" s="3"/>
      <c r="C22" s="82"/>
      <c r="D22" s="82"/>
      <c r="E22" s="82" t="s">
        <v>1</v>
      </c>
      <c r="F22" s="109"/>
      <c r="G22" s="55" t="s">
        <v>177</v>
      </c>
      <c r="H22" s="162">
        <v>-12.031100284248282</v>
      </c>
      <c r="I22" s="161">
        <v>1.3645569085720268</v>
      </c>
      <c r="J22" s="161">
        <v>15.792956610406378</v>
      </c>
      <c r="K22" s="162">
        <v>12.489947961757352</v>
      </c>
      <c r="L22" s="187">
        <v>-12.461582764628801</v>
      </c>
      <c r="M22" s="161">
        <v>-8.3858902949796175</v>
      </c>
      <c r="N22" s="161">
        <v>8.07894826537634</v>
      </c>
      <c r="O22" s="162">
        <v>-2.5562454250538593</v>
      </c>
      <c r="P22" s="161">
        <v>-6.9224669593246375</v>
      </c>
      <c r="Q22" s="161">
        <v>7.7230806624838664</v>
      </c>
      <c r="R22" s="161">
        <v>4.3118539064223</v>
      </c>
      <c r="S22" s="161">
        <v>3.9887467340198555</v>
      </c>
      <c r="T22" s="187">
        <v>3.4011606083133472</v>
      </c>
      <c r="U22" s="161">
        <v>3.1930991185649589</v>
      </c>
      <c r="V22" s="161">
        <v>2.6717639018896762</v>
      </c>
      <c r="W22" s="162">
        <v>3.4475335746326579</v>
      </c>
      <c r="X22" s="161">
        <v>5.8928891307448339</v>
      </c>
      <c r="Y22" s="161">
        <v>1.5850235895886016</v>
      </c>
      <c r="Z22" s="161">
        <v>-0.561836891451577</v>
      </c>
      <c r="AA22" s="168">
        <v>2.2235252419908562</v>
      </c>
    </row>
    <row r="23" spans="2:27" x14ac:dyDescent="0.2">
      <c r="B23" s="3"/>
      <c r="C23" s="82"/>
      <c r="D23" s="82"/>
      <c r="E23" s="82" t="s">
        <v>2</v>
      </c>
      <c r="F23" s="109"/>
      <c r="G23" s="55" t="s">
        <v>177</v>
      </c>
      <c r="H23" s="162">
        <v>-3.3975422566258402</v>
      </c>
      <c r="I23" s="161">
        <v>1.1163067398300512</v>
      </c>
      <c r="J23" s="161">
        <v>6.0136261393629127</v>
      </c>
      <c r="K23" s="162">
        <v>5.4714306806375959</v>
      </c>
      <c r="L23" s="187">
        <v>-2.9508634361126269</v>
      </c>
      <c r="M23" s="161">
        <v>-5.5061768079203972</v>
      </c>
      <c r="N23" s="161">
        <v>5.6495234464138235</v>
      </c>
      <c r="O23" s="162">
        <v>-1.7728978125337989</v>
      </c>
      <c r="P23" s="161">
        <v>-3.372278573809723</v>
      </c>
      <c r="Q23" s="161">
        <v>5.5104909652092431</v>
      </c>
      <c r="R23" s="161">
        <v>1.2741113416549155</v>
      </c>
      <c r="S23" s="161">
        <v>-0.45930595426418108</v>
      </c>
      <c r="T23" s="187">
        <v>1.3550490213732473</v>
      </c>
      <c r="U23" s="161">
        <v>2.2356764182440969</v>
      </c>
      <c r="V23" s="161">
        <v>1.7752255190349331</v>
      </c>
      <c r="W23" s="162">
        <v>1.3775584690592098</v>
      </c>
      <c r="X23" s="161">
        <v>1.8254765482018485</v>
      </c>
      <c r="Y23" s="161">
        <v>0.84268498422926541</v>
      </c>
      <c r="Z23" s="161">
        <v>0.34336959560515368</v>
      </c>
      <c r="AA23" s="168">
        <v>1.1064793410273666</v>
      </c>
    </row>
    <row r="24" spans="2:27" x14ac:dyDescent="0.2">
      <c r="B24" s="3"/>
      <c r="C24" s="82"/>
      <c r="D24" s="82" t="s">
        <v>29</v>
      </c>
      <c r="E24" s="82"/>
      <c r="F24" s="109"/>
      <c r="G24" s="55" t="s">
        <v>177</v>
      </c>
      <c r="H24" s="162">
        <v>-7.625216563953785</v>
      </c>
      <c r="I24" s="161">
        <v>12.299608399831044</v>
      </c>
      <c r="J24" s="161">
        <v>8.8285176699250911</v>
      </c>
      <c r="K24" s="162">
        <v>5.5031925713453234</v>
      </c>
      <c r="L24" s="187">
        <v>-2.9182237980898265</v>
      </c>
      <c r="M24" s="161">
        <v>-24.455852850014324</v>
      </c>
      <c r="N24" s="161">
        <v>35.550127252053812</v>
      </c>
      <c r="O24" s="162">
        <v>1.7618113224198595</v>
      </c>
      <c r="P24" s="161">
        <v>5.5422575193847052</v>
      </c>
      <c r="Q24" s="161">
        <v>-5.0329497829180667</v>
      </c>
      <c r="R24" s="161">
        <v>1.0382342903075994</v>
      </c>
      <c r="S24" s="161">
        <v>3.4777979590755734</v>
      </c>
      <c r="T24" s="187">
        <v>2.6412983728031065</v>
      </c>
      <c r="U24" s="161">
        <v>2.5898326180349187</v>
      </c>
      <c r="V24" s="161">
        <v>3.4001184441758738</v>
      </c>
      <c r="W24" s="162">
        <v>1.8329377249786489</v>
      </c>
      <c r="X24" s="161">
        <v>0.50548727143808492</v>
      </c>
      <c r="Y24" s="161">
        <v>0.21908030271080747</v>
      </c>
      <c r="Z24" s="161">
        <v>1.3849453563378376</v>
      </c>
      <c r="AA24" s="168">
        <v>1.4690189837924521</v>
      </c>
    </row>
    <row r="25" spans="2:27" x14ac:dyDescent="0.2">
      <c r="B25" s="3"/>
      <c r="C25" s="82"/>
      <c r="D25" s="82" t="s">
        <v>30</v>
      </c>
      <c r="E25" s="82"/>
      <c r="F25" s="109"/>
      <c r="G25" s="55" t="s">
        <v>177</v>
      </c>
      <c r="H25" s="162">
        <v>-8.5045209136137174</v>
      </c>
      <c r="I25" s="161">
        <v>12.797313555179983</v>
      </c>
      <c r="J25" s="161">
        <v>8.0764854219116415</v>
      </c>
      <c r="K25" s="162">
        <v>6.4051674730757355</v>
      </c>
      <c r="L25" s="187">
        <v>-0.74745925483573217</v>
      </c>
      <c r="M25" s="161">
        <v>-24.968979946842609</v>
      </c>
      <c r="N25" s="161">
        <v>27.829916115462595</v>
      </c>
      <c r="O25" s="162">
        <v>4.8694299279032975</v>
      </c>
      <c r="P25" s="161">
        <v>4.817592824701137</v>
      </c>
      <c r="Q25" s="161">
        <v>-2.6938165349724414</v>
      </c>
      <c r="R25" s="161">
        <v>1.7871726274137671</v>
      </c>
      <c r="S25" s="161">
        <v>2.1180221566064574</v>
      </c>
      <c r="T25" s="187">
        <v>2.0748537308818982</v>
      </c>
      <c r="U25" s="161">
        <v>2.6839536229175991</v>
      </c>
      <c r="V25" s="161">
        <v>2.9312852608820918</v>
      </c>
      <c r="W25" s="162">
        <v>1.9279041017354501</v>
      </c>
      <c r="X25" s="161">
        <v>1.3307278550334729</v>
      </c>
      <c r="Y25" s="161">
        <v>0.62170812840463441</v>
      </c>
      <c r="Z25" s="161">
        <v>1.0901757573829514</v>
      </c>
      <c r="AA25" s="168">
        <v>1.5040301753123941</v>
      </c>
    </row>
    <row r="26" spans="2:27" ht="15" thickBot="1" x14ac:dyDescent="0.25">
      <c r="B26" s="77"/>
      <c r="C26" s="111"/>
      <c r="D26" s="111" t="s">
        <v>31</v>
      </c>
      <c r="E26" s="111"/>
      <c r="F26" s="112"/>
      <c r="G26" s="205" t="s">
        <v>177</v>
      </c>
      <c r="H26" s="175">
        <v>30.286182947107022</v>
      </c>
      <c r="I26" s="174">
        <v>-2.7700708824827842</v>
      </c>
      <c r="J26" s="174">
        <v>35.244521664495807</v>
      </c>
      <c r="K26" s="175">
        <v>-19.815229859592264</v>
      </c>
      <c r="L26" s="193">
        <v>-84.016233588034737</v>
      </c>
      <c r="M26" s="174">
        <v>94.58195901434857</v>
      </c>
      <c r="N26" s="174">
        <v>726.15150923264548</v>
      </c>
      <c r="O26" s="175">
        <v>-41.251094339156083</v>
      </c>
      <c r="P26" s="174">
        <v>23.446555523780347</v>
      </c>
      <c r="Q26" s="174">
        <v>-54.10456596162819</v>
      </c>
      <c r="R26" s="174">
        <v>-32.273129971715136</v>
      </c>
      <c r="S26" s="174">
        <v>94.373994640986695</v>
      </c>
      <c r="T26" s="193">
        <v>22.534290504624209</v>
      </c>
      <c r="U26" s="174">
        <v>-0.16370059197730313</v>
      </c>
      <c r="V26" s="174">
        <v>17.507168697049607</v>
      </c>
      <c r="W26" s="175">
        <v>-0.67011946682441703</v>
      </c>
      <c r="X26" s="174">
        <v>-21.814537002424061</v>
      </c>
      <c r="Y26" s="174">
        <v>-13.894364228131849</v>
      </c>
      <c r="Z26" s="174">
        <v>13.459525356448992</v>
      </c>
      <c r="AA26" s="194">
        <v>0.1912150433079205</v>
      </c>
    </row>
    <row r="27" spans="2:27" ht="15" thickBot="1" x14ac:dyDescent="0.25"/>
    <row r="28" spans="2:27" ht="30" customHeight="1" x14ac:dyDescent="0.2">
      <c r="B28" s="86" t="str">
        <f>"Strednodobá predikcia "&amp;Súhrn!$H$3&amp;" - komponenty HDP [príspevky k rastu]"</f>
        <v>Strednodobá predikcia P3Q-2021 - komponenty HDP [príspevky k rastu]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8"/>
    </row>
    <row r="29" spans="2:27" x14ac:dyDescent="0.2">
      <c r="B29" s="287" t="s">
        <v>27</v>
      </c>
      <c r="C29" s="288"/>
      <c r="D29" s="288"/>
      <c r="E29" s="288"/>
      <c r="F29" s="289"/>
      <c r="G29" s="285" t="s">
        <v>63</v>
      </c>
      <c r="H29" s="135" t="str">
        <f t="shared" ref="H29:L29" si="2">H$3</f>
        <v>Skutočnosť</v>
      </c>
      <c r="I29" s="293">
        <f t="shared" si="2"/>
        <v>2021</v>
      </c>
      <c r="J29" s="293">
        <f t="shared" si="2"/>
        <v>2022</v>
      </c>
      <c r="K29" s="293">
        <f t="shared" si="2"/>
        <v>2023</v>
      </c>
      <c r="L29" s="281">
        <f t="shared" si="2"/>
        <v>2020</v>
      </c>
      <c r="M29" s="282"/>
      <c r="N29" s="282"/>
      <c r="O29" s="284"/>
      <c r="P29" s="281">
        <f t="shared" ref="P29:X29" si="3">P$3</f>
        <v>2021</v>
      </c>
      <c r="Q29" s="282"/>
      <c r="R29" s="282"/>
      <c r="S29" s="284"/>
      <c r="T29" s="281">
        <f t="shared" si="3"/>
        <v>2022</v>
      </c>
      <c r="U29" s="282"/>
      <c r="V29" s="282"/>
      <c r="W29" s="284"/>
      <c r="X29" s="281">
        <f t="shared" si="3"/>
        <v>2023</v>
      </c>
      <c r="Y29" s="282"/>
      <c r="Z29" s="282"/>
      <c r="AA29" s="283"/>
    </row>
    <row r="30" spans="2:27" x14ac:dyDescent="0.2">
      <c r="B30" s="290"/>
      <c r="C30" s="291"/>
      <c r="D30" s="291"/>
      <c r="E30" s="291"/>
      <c r="F30" s="292"/>
      <c r="G30" s="286"/>
      <c r="H30" s="198">
        <f>$H$4</f>
        <v>2020</v>
      </c>
      <c r="I30" s="294"/>
      <c r="J30" s="294"/>
      <c r="K30" s="294"/>
      <c r="L30" s="139" t="s">
        <v>3</v>
      </c>
      <c r="M30" s="137" t="s">
        <v>4</v>
      </c>
      <c r="N30" s="137" t="s">
        <v>5</v>
      </c>
      <c r="O30" s="138" t="s">
        <v>6</v>
      </c>
      <c r="P30" s="139" t="s">
        <v>3</v>
      </c>
      <c r="Q30" s="137" t="s">
        <v>4</v>
      </c>
      <c r="R30" s="137" t="s">
        <v>5</v>
      </c>
      <c r="S30" s="138" t="s">
        <v>6</v>
      </c>
      <c r="T30" s="139" t="s">
        <v>3</v>
      </c>
      <c r="U30" s="137" t="s">
        <v>4</v>
      </c>
      <c r="V30" s="137" t="s">
        <v>5</v>
      </c>
      <c r="W30" s="138" t="s">
        <v>6</v>
      </c>
      <c r="X30" s="137" t="s">
        <v>3</v>
      </c>
      <c r="Y30" s="137" t="s">
        <v>4</v>
      </c>
      <c r="Z30" s="137" t="s">
        <v>5</v>
      </c>
      <c r="AA30" s="140" t="s">
        <v>6</v>
      </c>
    </row>
    <row r="31" spans="2:27" ht="4.3499999999999996" customHeight="1" x14ac:dyDescent="0.2">
      <c r="B31" s="8"/>
      <c r="C31" s="9"/>
      <c r="D31" s="9"/>
      <c r="E31" s="9"/>
      <c r="F31" s="141"/>
      <c r="G31" s="142"/>
      <c r="H31" s="145"/>
      <c r="I31" s="144"/>
      <c r="J31" s="144"/>
      <c r="K31" s="145"/>
      <c r="L31" s="186"/>
      <c r="M31" s="82"/>
      <c r="N31" s="82"/>
      <c r="O31" s="109"/>
      <c r="P31" s="82"/>
      <c r="Q31" s="82"/>
      <c r="R31" s="82"/>
      <c r="S31" s="82"/>
      <c r="T31" s="186"/>
      <c r="U31" s="82"/>
      <c r="V31" s="82"/>
      <c r="W31" s="109"/>
      <c r="X31" s="82"/>
      <c r="Y31" s="82"/>
      <c r="Z31" s="82"/>
      <c r="AA31" s="4"/>
    </row>
    <row r="32" spans="2:27" x14ac:dyDescent="0.2">
      <c r="B32" s="3"/>
      <c r="C32" s="82" t="s">
        <v>0</v>
      </c>
      <c r="D32" s="82"/>
      <c r="E32" s="82"/>
      <c r="F32" s="109"/>
      <c r="G32" s="55" t="s">
        <v>177</v>
      </c>
      <c r="H32" s="162">
        <v>-4.7543253411001132</v>
      </c>
      <c r="I32" s="161">
        <v>3.4989957467641801</v>
      </c>
      <c r="J32" s="161">
        <v>6.2903228409207514</v>
      </c>
      <c r="K32" s="162">
        <v>4.4884356349403021</v>
      </c>
      <c r="L32" s="187">
        <v>-4.280658797724243</v>
      </c>
      <c r="M32" s="161">
        <v>-7.1367805933849127</v>
      </c>
      <c r="N32" s="161">
        <v>8.9503223177280944</v>
      </c>
      <c r="O32" s="162">
        <v>0.50957306498938237</v>
      </c>
      <c r="P32" s="161">
        <v>-1.3711769730711438</v>
      </c>
      <c r="Q32" s="161">
        <v>2.0100445816084545</v>
      </c>
      <c r="R32" s="161">
        <v>0.79182720836199394</v>
      </c>
      <c r="S32" s="161">
        <v>0.70079337499061012</v>
      </c>
      <c r="T32" s="187">
        <v>1.6796790547492151</v>
      </c>
      <c r="U32" s="161">
        <v>2.1160024177638661</v>
      </c>
      <c r="V32" s="161">
        <v>2.2588152038117215</v>
      </c>
      <c r="W32" s="162">
        <v>1.2773621615596511</v>
      </c>
      <c r="X32" s="161">
        <v>0.92408825876628953</v>
      </c>
      <c r="Y32" s="161">
        <v>0.40814569397464595</v>
      </c>
      <c r="Z32" s="161">
        <v>0.65873903887461438</v>
      </c>
      <c r="AA32" s="168">
        <v>1.0631302568421859</v>
      </c>
    </row>
    <row r="33" spans="2:27" x14ac:dyDescent="0.2">
      <c r="B33" s="3"/>
      <c r="C33" s="82"/>
      <c r="D33" s="82"/>
      <c r="E33" s="82" t="s">
        <v>110</v>
      </c>
      <c r="F33" s="109"/>
      <c r="G33" s="55" t="s">
        <v>178</v>
      </c>
      <c r="H33" s="162">
        <v>-0.69388163971194694</v>
      </c>
      <c r="I33" s="161">
        <v>0.42770681817919565</v>
      </c>
      <c r="J33" s="161">
        <v>2.5366189047990271</v>
      </c>
      <c r="K33" s="162">
        <v>2.1124905792501871</v>
      </c>
      <c r="L33" s="187">
        <v>-0.13195719732338118</v>
      </c>
      <c r="M33" s="161">
        <v>-2.5475082848897164</v>
      </c>
      <c r="N33" s="161">
        <v>2.988722548004036</v>
      </c>
      <c r="O33" s="162">
        <v>-1.7418682997875252</v>
      </c>
      <c r="P33" s="161">
        <v>-1.1401300929806295</v>
      </c>
      <c r="Q33" s="161">
        <v>2.7835577246709451</v>
      </c>
      <c r="R33" s="161">
        <v>0.64355148328182787</v>
      </c>
      <c r="S33" s="161">
        <v>-1.0457797410044418</v>
      </c>
      <c r="T33" s="187">
        <v>0.56494083646816184</v>
      </c>
      <c r="U33" s="161">
        <v>1.3804256098599987</v>
      </c>
      <c r="V33" s="161">
        <v>1.0562295777489095</v>
      </c>
      <c r="W33" s="162">
        <v>0.47060376438073381</v>
      </c>
      <c r="X33" s="161">
        <v>0.29806086298046613</v>
      </c>
      <c r="Y33" s="161">
        <v>0.34668810428691266</v>
      </c>
      <c r="Z33" s="161">
        <v>0.38649016236525791</v>
      </c>
      <c r="AA33" s="168">
        <v>0.46209598758926979</v>
      </c>
    </row>
    <row r="34" spans="2:27" x14ac:dyDescent="0.2">
      <c r="B34" s="3"/>
      <c r="C34" s="82"/>
      <c r="D34" s="82"/>
      <c r="E34" s="82" t="s">
        <v>28</v>
      </c>
      <c r="F34" s="109"/>
      <c r="G34" s="55" t="s">
        <v>178</v>
      </c>
      <c r="H34" s="162">
        <v>4.5722335219422428E-2</v>
      </c>
      <c r="I34" s="161">
        <v>0.38459859047753492</v>
      </c>
      <c r="J34" s="161">
        <v>7.8602418697836296E-2</v>
      </c>
      <c r="K34" s="162">
        <v>0.40301322704748321</v>
      </c>
      <c r="L34" s="187">
        <v>6.7979175308640089E-2</v>
      </c>
      <c r="M34" s="161">
        <v>-1.1357591663332118</v>
      </c>
      <c r="N34" s="161">
        <v>1.0175685087688391</v>
      </c>
      <c r="O34" s="162">
        <v>0.5383526235956464</v>
      </c>
      <c r="P34" s="161">
        <v>-0.70438666915637116</v>
      </c>
      <c r="Q34" s="161">
        <v>0.90654962109369874</v>
      </c>
      <c r="R34" s="161">
        <v>-0.25736790634052853</v>
      </c>
      <c r="S34" s="161">
        <v>-0.19597121771687742</v>
      </c>
      <c r="T34" s="187">
        <v>2.1100468540229556E-2</v>
      </c>
      <c r="U34" s="161">
        <v>6.9013625555256822E-2</v>
      </c>
      <c r="V34" s="161">
        <v>6.2045058362449536E-2</v>
      </c>
      <c r="W34" s="162">
        <v>9.5729966493113175E-2</v>
      </c>
      <c r="X34" s="161">
        <v>0.14434803885718711</v>
      </c>
      <c r="Y34" s="161">
        <v>9.5268186418728973E-2</v>
      </c>
      <c r="Z34" s="161">
        <v>7.2910124962241862E-2</v>
      </c>
      <c r="AA34" s="168">
        <v>8.7164391051554338E-2</v>
      </c>
    </row>
    <row r="35" spans="2:27" x14ac:dyDescent="0.2">
      <c r="B35" s="3"/>
      <c r="C35" s="82"/>
      <c r="D35" s="82"/>
      <c r="E35" s="82" t="s">
        <v>1</v>
      </c>
      <c r="F35" s="109"/>
      <c r="G35" s="55" t="s">
        <v>178</v>
      </c>
      <c r="H35" s="162">
        <v>-2.6097939234161851</v>
      </c>
      <c r="I35" s="161">
        <v>0.27338609326593821</v>
      </c>
      <c r="J35" s="161">
        <v>3.0988331912372478</v>
      </c>
      <c r="K35" s="162">
        <v>2.6698311924337226</v>
      </c>
      <c r="L35" s="187">
        <v>-2.7907251725072015</v>
      </c>
      <c r="M35" s="161">
        <v>-1.7174813478019035</v>
      </c>
      <c r="N35" s="161">
        <v>1.6323613729886273</v>
      </c>
      <c r="O35" s="162">
        <v>-0.51236165622273122</v>
      </c>
      <c r="P35" s="161">
        <v>-1.3451835425133281</v>
      </c>
      <c r="Q35" s="161">
        <v>1.4162901609545533</v>
      </c>
      <c r="R35" s="161">
        <v>0.83500972304340981</v>
      </c>
      <c r="S35" s="161">
        <v>0.79941501675510918</v>
      </c>
      <c r="T35" s="187">
        <v>0.70390886214289317</v>
      </c>
      <c r="U35" s="161">
        <v>0.67203662031427913</v>
      </c>
      <c r="V35" s="161">
        <v>0.56824479652422089</v>
      </c>
      <c r="W35" s="162">
        <v>0.73620058932810051</v>
      </c>
      <c r="X35" s="161">
        <v>1.2853567600480162</v>
      </c>
      <c r="Y35" s="161">
        <v>0.36274639793841901</v>
      </c>
      <c r="Z35" s="161">
        <v>-0.13008833945464601</v>
      </c>
      <c r="AA35" s="168">
        <v>0.5085946518500617</v>
      </c>
    </row>
    <row r="36" spans="2:27" x14ac:dyDescent="0.2">
      <c r="B36" s="3"/>
      <c r="C36" s="82"/>
      <c r="D36" s="82"/>
      <c r="E36" s="82" t="s">
        <v>2</v>
      </c>
      <c r="F36" s="109"/>
      <c r="G36" s="55" t="s">
        <v>178</v>
      </c>
      <c r="H36" s="162">
        <v>-3.2579532279086956</v>
      </c>
      <c r="I36" s="161">
        <v>1.0856915019226518</v>
      </c>
      <c r="J36" s="161">
        <v>5.7140545147341237</v>
      </c>
      <c r="K36" s="162">
        <v>5.1853349987313893</v>
      </c>
      <c r="L36" s="187">
        <v>-2.8547031945219201</v>
      </c>
      <c r="M36" s="161">
        <v>-5.4007487990248446</v>
      </c>
      <c r="N36" s="161">
        <v>5.638652429761505</v>
      </c>
      <c r="O36" s="162">
        <v>-1.7158773324146122</v>
      </c>
      <c r="P36" s="161">
        <v>-3.1897003046503309</v>
      </c>
      <c r="Q36" s="161">
        <v>5.1063975067191869</v>
      </c>
      <c r="R36" s="161">
        <v>1.2211932999847299</v>
      </c>
      <c r="S36" s="161">
        <v>-0.44233594196620601</v>
      </c>
      <c r="T36" s="187">
        <v>1.2899501671512763</v>
      </c>
      <c r="U36" s="161">
        <v>2.121475855729519</v>
      </c>
      <c r="V36" s="161">
        <v>1.6865194326355994</v>
      </c>
      <c r="W36" s="162">
        <v>1.3025343202019284</v>
      </c>
      <c r="X36" s="161">
        <v>1.7277656618856769</v>
      </c>
      <c r="Y36" s="161">
        <v>0.80470268864406058</v>
      </c>
      <c r="Z36" s="161">
        <v>0.329311947872865</v>
      </c>
      <c r="AA36" s="168">
        <v>1.0578550304908709</v>
      </c>
    </row>
    <row r="37" spans="2:27" x14ac:dyDescent="0.2">
      <c r="B37" s="3"/>
      <c r="C37" s="82"/>
      <c r="D37" s="82" t="s">
        <v>29</v>
      </c>
      <c r="E37" s="82"/>
      <c r="F37" s="109"/>
      <c r="G37" s="55" t="s">
        <v>178</v>
      </c>
      <c r="H37" s="162">
        <v>-7.2355023193296937</v>
      </c>
      <c r="I37" s="161">
        <v>11.319205893674429</v>
      </c>
      <c r="J37" s="161">
        <v>8.8156547179986493</v>
      </c>
      <c r="K37" s="162">
        <v>5.6263983767329089</v>
      </c>
      <c r="L37" s="187">
        <v>-2.7420167689073174</v>
      </c>
      <c r="M37" s="161">
        <v>-23.306246574379351</v>
      </c>
      <c r="N37" s="161">
        <v>27.560543056227548</v>
      </c>
      <c r="O37" s="162">
        <v>1.6993288006071374</v>
      </c>
      <c r="P37" s="161">
        <v>5.4123032622979208</v>
      </c>
      <c r="Q37" s="161">
        <v>-5.2594526273804192</v>
      </c>
      <c r="R37" s="161">
        <v>1.0100510632925097</v>
      </c>
      <c r="S37" s="161">
        <v>3.3916633589123668</v>
      </c>
      <c r="T37" s="187">
        <v>2.6469158905356647</v>
      </c>
      <c r="U37" s="161">
        <v>2.6198856980912502</v>
      </c>
      <c r="V37" s="161">
        <v>3.4555343153687854</v>
      </c>
      <c r="W37" s="162">
        <v>1.883602046036486</v>
      </c>
      <c r="X37" s="161">
        <v>0.52230906005087352</v>
      </c>
      <c r="Y37" s="161">
        <v>0.22543202184587327</v>
      </c>
      <c r="Z37" s="161">
        <v>1.4224151801054619</v>
      </c>
      <c r="AA37" s="168">
        <v>1.5196484586430281</v>
      </c>
    </row>
    <row r="38" spans="2:27" x14ac:dyDescent="0.2">
      <c r="B38" s="3"/>
      <c r="C38" s="82"/>
      <c r="D38" s="82" t="s">
        <v>30</v>
      </c>
      <c r="E38" s="82"/>
      <c r="F38" s="109"/>
      <c r="G38" s="55" t="s">
        <v>178</v>
      </c>
      <c r="H38" s="162">
        <v>7.8869395977688495</v>
      </c>
      <c r="I38" s="161">
        <v>-11.400708603090481</v>
      </c>
      <c r="J38" s="161">
        <v>-7.8414805301029249</v>
      </c>
      <c r="K38" s="162">
        <v>-6.3232977405239756</v>
      </c>
      <c r="L38" s="187">
        <v>0.68401725827031545</v>
      </c>
      <c r="M38" s="161">
        <v>23.693120791051832</v>
      </c>
      <c r="N38" s="161">
        <v>-21.336858652002658</v>
      </c>
      <c r="O38" s="162">
        <v>-4.3802680514907957</v>
      </c>
      <c r="P38" s="161">
        <v>-4.5216207972139477</v>
      </c>
      <c r="Q38" s="161">
        <v>2.6869673664348377</v>
      </c>
      <c r="R38" s="161">
        <v>-1.7004285312915313</v>
      </c>
      <c r="S38" s="161">
        <v>-2.035120414571554</v>
      </c>
      <c r="T38" s="187">
        <v>-2.0216994848224963</v>
      </c>
      <c r="U38" s="161">
        <v>-2.6253591360569239</v>
      </c>
      <c r="V38" s="161">
        <v>-2.8832385441926474</v>
      </c>
      <c r="W38" s="162">
        <v>-1.908774204678761</v>
      </c>
      <c r="X38" s="161">
        <v>-1.3259864631702898</v>
      </c>
      <c r="Y38" s="161">
        <v>-0.62198901651528993</v>
      </c>
      <c r="Z38" s="161">
        <v>-1.0929880891036852</v>
      </c>
      <c r="AA38" s="168">
        <v>-1.5143732322917463</v>
      </c>
    </row>
    <row r="39" spans="2:27" x14ac:dyDescent="0.2">
      <c r="B39" s="3"/>
      <c r="C39" s="82"/>
      <c r="D39" s="82" t="s">
        <v>31</v>
      </c>
      <c r="E39" s="82"/>
      <c r="F39" s="109"/>
      <c r="G39" s="55" t="s">
        <v>178</v>
      </c>
      <c r="H39" s="160">
        <v>0.65143727843915</v>
      </c>
      <c r="I39" s="161">
        <v>-8.1502709416040806E-2</v>
      </c>
      <c r="J39" s="161">
        <v>0.97417418789573962</v>
      </c>
      <c r="K39" s="162">
        <v>-0.6968993637910752</v>
      </c>
      <c r="L39" s="187">
        <v>-2.0579995106370021</v>
      </c>
      <c r="M39" s="161">
        <v>0.38687421667248284</v>
      </c>
      <c r="N39" s="161">
        <v>6.2236844042248896</v>
      </c>
      <c r="O39" s="162">
        <v>-2.6809392508836574</v>
      </c>
      <c r="P39" s="161">
        <v>0.89068246508397331</v>
      </c>
      <c r="Q39" s="161">
        <v>-2.5724852609455806</v>
      </c>
      <c r="R39" s="161">
        <v>-0.69037746799902155</v>
      </c>
      <c r="S39" s="161">
        <v>1.356542944340813</v>
      </c>
      <c r="T39" s="187">
        <v>0.62521640571316839</v>
      </c>
      <c r="U39" s="161">
        <v>-5.4734379656737071E-3</v>
      </c>
      <c r="V39" s="161">
        <v>0.57229577117613861</v>
      </c>
      <c r="W39" s="162">
        <v>-2.5172158642275011E-2</v>
      </c>
      <c r="X39" s="161">
        <v>-0.80367740311941638</v>
      </c>
      <c r="Y39" s="161">
        <v>-0.39655699466941668</v>
      </c>
      <c r="Z39" s="161">
        <v>0.32942709100177664</v>
      </c>
      <c r="AA39" s="168">
        <v>5.2752263512816948E-3</v>
      </c>
    </row>
    <row r="40" spans="2:27" ht="15" thickBot="1" x14ac:dyDescent="0.25">
      <c r="B40" s="77"/>
      <c r="C40" s="111"/>
      <c r="D40" s="111" t="s">
        <v>37</v>
      </c>
      <c r="E40" s="111"/>
      <c r="F40" s="112"/>
      <c r="G40" s="205" t="s">
        <v>178</v>
      </c>
      <c r="H40" s="173">
        <v>-2.1478093916305649</v>
      </c>
      <c r="I40" s="174">
        <v>2.4948069542575548</v>
      </c>
      <c r="J40" s="174">
        <v>-0.39790586170912173</v>
      </c>
      <c r="K40" s="175">
        <v>0</v>
      </c>
      <c r="L40" s="193">
        <v>0.63204390743467675</v>
      </c>
      <c r="M40" s="174">
        <v>-2.1229060110325753</v>
      </c>
      <c r="N40" s="174">
        <v>-2.9120145162583024</v>
      </c>
      <c r="O40" s="175">
        <v>4.906389648287643</v>
      </c>
      <c r="P40" s="174">
        <v>0.92784086649523179</v>
      </c>
      <c r="Q40" s="174">
        <v>-0.5238676641651453</v>
      </c>
      <c r="R40" s="174">
        <v>0.26101137637629157</v>
      </c>
      <c r="S40" s="174">
        <v>-0.21341362738403397</v>
      </c>
      <c r="T40" s="193">
        <v>-0.23548751811520602</v>
      </c>
      <c r="U40" s="174">
        <v>0</v>
      </c>
      <c r="V40" s="174">
        <v>0</v>
      </c>
      <c r="W40" s="175">
        <v>0</v>
      </c>
      <c r="X40" s="174">
        <v>0</v>
      </c>
      <c r="Y40" s="174">
        <v>0</v>
      </c>
      <c r="Z40" s="174">
        <v>0</v>
      </c>
      <c r="AA40" s="194">
        <v>0</v>
      </c>
    </row>
    <row r="41" spans="2:27" x14ac:dyDescent="0.2">
      <c r="B41" s="11" t="s">
        <v>141</v>
      </c>
      <c r="C41" s="82"/>
      <c r="D41" s="82"/>
      <c r="E41" s="82"/>
      <c r="F41" s="82"/>
      <c r="G41" s="117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2:27" x14ac:dyDescent="0.2">
      <c r="B42" s="82"/>
      <c r="C42" s="82"/>
      <c r="D42" s="82"/>
      <c r="E42" s="82"/>
      <c r="F42" s="82"/>
      <c r="G42" s="117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2:27" ht="15" thickBot="1" x14ac:dyDescent="0.25">
      <c r="B43" s="199" t="s">
        <v>69</v>
      </c>
      <c r="I43" s="111"/>
      <c r="J43" s="111"/>
      <c r="K43" s="111"/>
    </row>
    <row r="44" spans="2:27" x14ac:dyDescent="0.2">
      <c r="B44" s="297" t="s">
        <v>27</v>
      </c>
      <c r="C44" s="298"/>
      <c r="D44" s="298"/>
      <c r="E44" s="298"/>
      <c r="F44" s="299"/>
      <c r="G44" s="300" t="s">
        <v>63</v>
      </c>
      <c r="H44" s="209" t="str">
        <f>H$3</f>
        <v>Skutočnosť</v>
      </c>
      <c r="I44" s="301">
        <f>I$3</f>
        <v>2021</v>
      </c>
      <c r="J44" s="301">
        <f t="shared" ref="J44:K44" si="4">J$3</f>
        <v>2022</v>
      </c>
      <c r="K44" s="302">
        <f t="shared" si="4"/>
        <v>2023</v>
      </c>
    </row>
    <row r="45" spans="2:27" ht="15" customHeight="1" x14ac:dyDescent="0.2">
      <c r="B45" s="290"/>
      <c r="C45" s="291"/>
      <c r="D45" s="291"/>
      <c r="E45" s="291"/>
      <c r="F45" s="292"/>
      <c r="G45" s="286"/>
      <c r="H45" s="198">
        <f>$H$4</f>
        <v>2020</v>
      </c>
      <c r="I45" s="294"/>
      <c r="J45" s="294"/>
      <c r="K45" s="303"/>
    </row>
    <row r="46" spans="2:27" ht="4.3499999999999996" customHeight="1" x14ac:dyDescent="0.2">
      <c r="B46" s="8"/>
      <c r="C46" s="9"/>
      <c r="D46" s="9"/>
      <c r="E46" s="9"/>
      <c r="F46" s="141"/>
      <c r="G46" s="142"/>
      <c r="H46" s="210"/>
      <c r="I46" s="144"/>
      <c r="J46" s="144"/>
      <c r="K46" s="146"/>
    </row>
    <row r="47" spans="2:27" x14ac:dyDescent="0.2">
      <c r="B47" s="3"/>
      <c r="C47" s="82" t="s">
        <v>1</v>
      </c>
      <c r="D47" s="82"/>
      <c r="E47" s="82"/>
      <c r="F47" s="109"/>
      <c r="G47" s="55" t="s">
        <v>177</v>
      </c>
      <c r="H47" s="160">
        <v>-12.031100284248282</v>
      </c>
      <c r="I47" s="161">
        <v>1.3645569085720268</v>
      </c>
      <c r="J47" s="161">
        <v>15.792956610406378</v>
      </c>
      <c r="K47" s="168">
        <v>12.489947961757352</v>
      </c>
    </row>
    <row r="48" spans="2:27" x14ac:dyDescent="0.2">
      <c r="B48" s="3"/>
      <c r="C48" s="82"/>
      <c r="D48" s="108" t="s">
        <v>36</v>
      </c>
      <c r="E48" s="82"/>
      <c r="F48" s="109"/>
      <c r="G48" s="55" t="s">
        <v>177</v>
      </c>
      <c r="H48" s="160">
        <v>-13.323267445518155</v>
      </c>
      <c r="I48" s="161">
        <v>0.11396342521298664</v>
      </c>
      <c r="J48" s="161">
        <v>12.732225817275292</v>
      </c>
      <c r="K48" s="168">
        <v>7.8353833735177432</v>
      </c>
    </row>
    <row r="49" spans="2:11" ht="15" thickBot="1" x14ac:dyDescent="0.25">
      <c r="B49" s="77"/>
      <c r="C49" s="111"/>
      <c r="D49" s="211" t="s">
        <v>68</v>
      </c>
      <c r="E49" s="111"/>
      <c r="F49" s="112"/>
      <c r="G49" s="113" t="s">
        <v>177</v>
      </c>
      <c r="H49" s="173">
        <v>-5.4675575244132091</v>
      </c>
      <c r="I49" s="174">
        <v>7.1890405882289343</v>
      </c>
      <c r="J49" s="174">
        <v>29.107021693753666</v>
      </c>
      <c r="K49" s="194">
        <v>30.169156678272657</v>
      </c>
    </row>
    <row r="50" spans="2:11" x14ac:dyDescent="0.2">
      <c r="B50" s="11" t="s">
        <v>141</v>
      </c>
      <c r="C50" s="82"/>
      <c r="D50" s="82"/>
      <c r="E50" s="82"/>
      <c r="F50" s="82"/>
      <c r="G50" s="117"/>
      <c r="H50" s="82"/>
      <c r="I50" s="82"/>
      <c r="J50" s="82"/>
    </row>
    <row r="57" spans="2:11" x14ac:dyDescent="0.2">
      <c r="B57" s="82"/>
      <c r="C57" s="82"/>
      <c r="D57" s="82"/>
      <c r="E57" s="82"/>
      <c r="F57" s="82"/>
      <c r="G57" s="117"/>
      <c r="H57" s="82"/>
      <c r="I57" s="82"/>
      <c r="J57" s="82"/>
    </row>
    <row r="58" spans="2:11" x14ac:dyDescent="0.2">
      <c r="B58" s="82"/>
      <c r="C58" s="82"/>
      <c r="D58" s="82"/>
      <c r="E58" s="82"/>
      <c r="F58" s="82"/>
      <c r="G58" s="117"/>
      <c r="H58" s="82"/>
      <c r="I58" s="82"/>
      <c r="J58" s="82"/>
    </row>
    <row r="59" spans="2:11" x14ac:dyDescent="0.2">
      <c r="B59" s="82"/>
      <c r="C59" s="82"/>
      <c r="D59" s="82"/>
      <c r="E59" s="82"/>
      <c r="F59" s="82"/>
      <c r="G59" s="117"/>
      <c r="H59" s="82"/>
      <c r="I59" s="82"/>
      <c r="J59" s="82"/>
    </row>
    <row r="60" spans="2:11" x14ac:dyDescent="0.2">
      <c r="B60" s="82"/>
      <c r="C60" s="82"/>
      <c r="D60" s="82"/>
      <c r="E60" s="82"/>
      <c r="F60" s="82"/>
      <c r="G60" s="117"/>
      <c r="H60" s="82"/>
      <c r="I60" s="82"/>
      <c r="J60" s="82"/>
    </row>
    <row r="61" spans="2:11" x14ac:dyDescent="0.2">
      <c r="B61" s="82"/>
      <c r="C61" s="82"/>
      <c r="D61" s="82"/>
      <c r="E61" s="82"/>
      <c r="F61" s="82"/>
      <c r="G61" s="117"/>
      <c r="H61" s="82"/>
      <c r="I61" s="82"/>
      <c r="J61" s="82"/>
    </row>
    <row r="62" spans="2:11" x14ac:dyDescent="0.2">
      <c r="B62" s="82"/>
      <c r="C62" s="82"/>
      <c r="D62" s="82"/>
      <c r="E62" s="82"/>
      <c r="F62" s="82"/>
      <c r="G62" s="117"/>
      <c r="H62" s="82"/>
      <c r="I62" s="82"/>
      <c r="J62" s="82"/>
    </row>
    <row r="63" spans="2:11" x14ac:dyDescent="0.2">
      <c r="B63" s="82"/>
      <c r="C63" s="82"/>
      <c r="D63" s="82"/>
      <c r="E63" s="82"/>
      <c r="F63" s="82"/>
      <c r="G63" s="117"/>
      <c r="H63" s="82"/>
      <c r="I63" s="82"/>
      <c r="J63" s="82"/>
    </row>
    <row r="64" spans="2:11" x14ac:dyDescent="0.2">
      <c r="B64" s="82"/>
      <c r="C64" s="82"/>
      <c r="D64" s="82"/>
      <c r="E64" s="82"/>
      <c r="F64" s="82"/>
      <c r="G64" s="117"/>
      <c r="H64" s="82"/>
      <c r="I64" s="82"/>
      <c r="J64" s="82"/>
    </row>
    <row r="65" spans="2:10" x14ac:dyDescent="0.2">
      <c r="B65" s="82"/>
      <c r="C65" s="82"/>
      <c r="D65" s="82"/>
      <c r="E65" s="82"/>
      <c r="F65" s="82"/>
      <c r="G65" s="117"/>
      <c r="H65" s="82"/>
      <c r="I65" s="82"/>
      <c r="J65" s="82"/>
    </row>
    <row r="66" spans="2:10" x14ac:dyDescent="0.2">
      <c r="B66" s="82"/>
      <c r="C66" s="82"/>
      <c r="D66" s="82"/>
      <c r="E66" s="82"/>
      <c r="F66" s="82"/>
      <c r="G66" s="117"/>
      <c r="H66" s="82"/>
      <c r="I66" s="82"/>
      <c r="J66" s="82"/>
    </row>
    <row r="67" spans="2:10" x14ac:dyDescent="0.2">
      <c r="B67" s="82"/>
      <c r="C67" s="82"/>
      <c r="D67" s="82"/>
      <c r="E67" s="82"/>
      <c r="F67" s="82"/>
      <c r="G67" s="117"/>
      <c r="H67" s="82"/>
      <c r="I67" s="82"/>
      <c r="J67" s="82"/>
    </row>
    <row r="68" spans="2:10" x14ac:dyDescent="0.2">
      <c r="B68" s="82"/>
      <c r="C68" s="82"/>
      <c r="D68" s="82"/>
      <c r="E68" s="82"/>
      <c r="F68" s="82"/>
      <c r="G68" s="117"/>
      <c r="H68" s="82"/>
      <c r="I68" s="82"/>
      <c r="J68" s="82"/>
    </row>
    <row r="69" spans="2:10" x14ac:dyDescent="0.2">
      <c r="B69" s="82"/>
      <c r="C69" s="82"/>
      <c r="D69" s="82"/>
      <c r="E69" s="82"/>
      <c r="F69" s="82"/>
      <c r="G69" s="117"/>
      <c r="H69" s="82"/>
      <c r="I69" s="82"/>
      <c r="J69" s="82"/>
    </row>
    <row r="70" spans="2:10" x14ac:dyDescent="0.2">
      <c r="B70" s="82"/>
      <c r="C70" s="82"/>
      <c r="D70" s="82"/>
      <c r="E70" s="82"/>
      <c r="F70" s="82"/>
      <c r="G70" s="82"/>
      <c r="H70" s="82"/>
      <c r="I70" s="82"/>
      <c r="J70" s="82"/>
    </row>
    <row r="71" spans="2:10" x14ac:dyDescent="0.2">
      <c r="B71" s="82"/>
      <c r="C71" s="82"/>
      <c r="D71" s="82"/>
      <c r="E71" s="82"/>
      <c r="F71" s="82"/>
      <c r="G71" s="82"/>
      <c r="H71" s="82"/>
      <c r="I71" s="82"/>
      <c r="J71" s="82"/>
    </row>
    <row r="72" spans="2:10" x14ac:dyDescent="0.2">
      <c r="B72" s="82"/>
      <c r="C72" s="82"/>
      <c r="D72" s="82"/>
      <c r="E72" s="82"/>
      <c r="F72" s="82"/>
      <c r="G72" s="82"/>
      <c r="H72" s="82"/>
      <c r="I72" s="82"/>
      <c r="J72" s="82"/>
    </row>
    <row r="73" spans="2:10" x14ac:dyDescent="0.2">
      <c r="B73" s="82"/>
      <c r="C73" s="82"/>
      <c r="D73" s="82"/>
      <c r="E73" s="82"/>
      <c r="F73" s="82"/>
      <c r="G73" s="82"/>
      <c r="H73" s="82"/>
      <c r="I73" s="82"/>
      <c r="J73" s="82"/>
    </row>
    <row r="74" spans="2:10" x14ac:dyDescent="0.2">
      <c r="B74" s="82"/>
      <c r="C74" s="82"/>
      <c r="D74" s="82"/>
      <c r="E74" s="82"/>
      <c r="F74" s="82"/>
      <c r="G74" s="82"/>
      <c r="H74" s="82"/>
      <c r="I74" s="82"/>
      <c r="J74" s="82"/>
    </row>
    <row r="75" spans="2:10" x14ac:dyDescent="0.2">
      <c r="B75" s="82"/>
      <c r="C75" s="82"/>
      <c r="D75" s="82"/>
      <c r="E75" s="82"/>
      <c r="F75" s="82"/>
      <c r="G75" s="82"/>
      <c r="H75" s="82"/>
      <c r="I75" s="82"/>
      <c r="J75" s="82"/>
    </row>
    <row r="76" spans="2:10" x14ac:dyDescent="0.2">
      <c r="B76" s="82"/>
      <c r="C76" s="82"/>
      <c r="D76" s="82"/>
      <c r="E76" s="82"/>
      <c r="F76" s="82"/>
      <c r="G76" s="82"/>
      <c r="H76" s="82"/>
      <c r="I76" s="82"/>
      <c r="J76" s="82"/>
    </row>
  </sheetData>
  <mergeCells count="32">
    <mergeCell ref="K44:K45"/>
    <mergeCell ref="K29:K30"/>
    <mergeCell ref="J3:J4"/>
    <mergeCell ref="J16:J17"/>
    <mergeCell ref="J29:J30"/>
    <mergeCell ref="J44:J45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K3:K4"/>
    <mergeCell ref="I16:I17"/>
    <mergeCell ref="B16:F17"/>
    <mergeCell ref="G16:G17"/>
    <mergeCell ref="K16:K17"/>
    <mergeCell ref="X29:AA29"/>
    <mergeCell ref="L29:O29"/>
    <mergeCell ref="T29:W29"/>
    <mergeCell ref="L3:O3"/>
    <mergeCell ref="P16:S16"/>
    <mergeCell ref="P29:S29"/>
    <mergeCell ref="P3:S3"/>
    <mergeCell ref="L16:O16"/>
    <mergeCell ref="T16:W16"/>
    <mergeCell ref="X3:AA3"/>
    <mergeCell ref="X16:AA16"/>
    <mergeCell ref="T3:W3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70" zoomScaleNormal="70" workbookViewId="0">
      <selection activeCell="P45" sqref="P45"/>
    </sheetView>
  </sheetViews>
  <sheetFormatPr defaultColWidth="9.140625" defaultRowHeight="14.25" x14ac:dyDescent="0.2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 x14ac:dyDescent="0.35">
      <c r="B1" s="71" t="s">
        <v>81</v>
      </c>
    </row>
    <row r="2" spans="2:27" ht="30" customHeight="1" x14ac:dyDescent="0.2">
      <c r="B2" s="86" t="str">
        <f>"Strednodobá predikcia "&amp;Súhrn!$H$3&amp;" - cenový vývoj [medziročný rast]"</f>
        <v>Strednodobá predikcia P3Q-2021 - cenový vývoj [medziročný rast]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 x14ac:dyDescent="0.2">
      <c r="B3" s="287" t="s">
        <v>27</v>
      </c>
      <c r="C3" s="288"/>
      <c r="D3" s="288"/>
      <c r="E3" s="288"/>
      <c r="F3" s="289"/>
      <c r="G3" s="285" t="s">
        <v>63</v>
      </c>
      <c r="H3" s="135" t="s">
        <v>32</v>
      </c>
      <c r="I3" s="293">
        <v>2021</v>
      </c>
      <c r="J3" s="293">
        <v>2022</v>
      </c>
      <c r="K3" s="295">
        <v>2023</v>
      </c>
      <c r="L3" s="281">
        <v>2020</v>
      </c>
      <c r="M3" s="282"/>
      <c r="N3" s="282"/>
      <c r="O3" s="282"/>
      <c r="P3" s="281">
        <v>2021</v>
      </c>
      <c r="Q3" s="282"/>
      <c r="R3" s="282"/>
      <c r="S3" s="282"/>
      <c r="T3" s="281">
        <v>2022</v>
      </c>
      <c r="U3" s="282"/>
      <c r="V3" s="282"/>
      <c r="W3" s="282"/>
      <c r="X3" s="281">
        <v>2023</v>
      </c>
      <c r="Y3" s="282"/>
      <c r="Z3" s="282"/>
      <c r="AA3" s="283"/>
    </row>
    <row r="4" spans="2:27" x14ac:dyDescent="0.2">
      <c r="B4" s="290"/>
      <c r="C4" s="291"/>
      <c r="D4" s="291"/>
      <c r="E4" s="291"/>
      <c r="F4" s="292"/>
      <c r="G4" s="286"/>
      <c r="H4" s="198">
        <v>2020</v>
      </c>
      <c r="I4" s="294"/>
      <c r="J4" s="294"/>
      <c r="K4" s="296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95" t="s">
        <v>6</v>
      </c>
    </row>
    <row r="5" spans="2:27" ht="4.3499999999999996" customHeight="1" x14ac:dyDescent="0.2">
      <c r="B5" s="8"/>
      <c r="C5" s="9"/>
      <c r="D5" s="9"/>
      <c r="E5" s="9"/>
      <c r="F5" s="141"/>
      <c r="G5" s="142"/>
      <c r="H5" s="145"/>
      <c r="I5" s="97"/>
      <c r="J5" s="97"/>
      <c r="K5" s="143"/>
      <c r="L5" s="144"/>
      <c r="M5" s="144"/>
      <c r="N5" s="144"/>
      <c r="O5" s="145"/>
      <c r="P5" s="180"/>
      <c r="Q5" s="144"/>
      <c r="R5" s="144"/>
      <c r="S5" s="145"/>
      <c r="T5" s="180"/>
      <c r="U5" s="144"/>
      <c r="V5" s="144"/>
      <c r="W5" s="145"/>
      <c r="X5" s="144"/>
      <c r="Y5" s="144"/>
      <c r="Z5" s="144"/>
      <c r="AA5" s="146"/>
    </row>
    <row r="6" spans="2:27" x14ac:dyDescent="0.2">
      <c r="B6" s="8"/>
      <c r="C6" s="102" t="s">
        <v>64</v>
      </c>
      <c r="D6" s="9"/>
      <c r="E6" s="9"/>
      <c r="F6" s="94"/>
      <c r="G6" s="55" t="s">
        <v>179</v>
      </c>
      <c r="H6" s="167">
        <v>2.0142486539019444</v>
      </c>
      <c r="I6" s="28">
        <v>2.4166168978789244</v>
      </c>
      <c r="J6" s="28">
        <v>3.9335679130110464</v>
      </c>
      <c r="K6" s="167">
        <v>2.1572684178943007</v>
      </c>
      <c r="L6" s="28">
        <v>2.917049377632793</v>
      </c>
      <c r="M6" s="28">
        <v>2.0100975257926024</v>
      </c>
      <c r="N6" s="28">
        <v>1.5351972041937074</v>
      </c>
      <c r="O6" s="167">
        <v>1.6084286649418829</v>
      </c>
      <c r="P6" s="29">
        <v>1.0155721056194835</v>
      </c>
      <c r="Q6" s="28">
        <v>2.0811558561327956</v>
      </c>
      <c r="R6" s="28">
        <v>3.1878340762359301</v>
      </c>
      <c r="S6" s="167">
        <v>3.3781375956101414</v>
      </c>
      <c r="T6" s="29">
        <v>4.840332705199657</v>
      </c>
      <c r="U6" s="28">
        <v>4.2293401171366725</v>
      </c>
      <c r="V6" s="28">
        <v>3.410580243534028</v>
      </c>
      <c r="W6" s="167">
        <v>3.2799766596320694</v>
      </c>
      <c r="X6" s="28">
        <v>2.205775232061356</v>
      </c>
      <c r="Y6" s="28">
        <v>2.1872355215649719</v>
      </c>
      <c r="Z6" s="28">
        <v>2.1218999307233162</v>
      </c>
      <c r="AA6" s="30">
        <v>2.1147905486937617</v>
      </c>
    </row>
    <row r="7" spans="2:27" x14ac:dyDescent="0.2">
      <c r="B7" s="3"/>
      <c r="C7" s="82"/>
      <c r="D7" s="82" t="s">
        <v>45</v>
      </c>
      <c r="E7" s="82"/>
      <c r="F7" s="109"/>
      <c r="G7" s="55" t="s">
        <v>179</v>
      </c>
      <c r="H7" s="162">
        <v>-2.4767392901679841E-2</v>
      </c>
      <c r="I7" s="161">
        <v>-0.44143655740059273</v>
      </c>
      <c r="J7" s="161">
        <v>7.9866982746098216</v>
      </c>
      <c r="K7" s="162">
        <v>0.65054216021948719</v>
      </c>
      <c r="L7" s="161">
        <v>2.6027124052652653</v>
      </c>
      <c r="M7" s="161">
        <v>-1.8789212626876548</v>
      </c>
      <c r="N7" s="161">
        <v>-0.47883230962287371</v>
      </c>
      <c r="O7" s="162">
        <v>-0.31664357807244414</v>
      </c>
      <c r="P7" s="187">
        <v>-3.8973661191563735</v>
      </c>
      <c r="Q7" s="161">
        <v>0.61598205617488588</v>
      </c>
      <c r="R7" s="161">
        <v>0.93166563392266255</v>
      </c>
      <c r="S7" s="162">
        <v>0.6738716828447906</v>
      </c>
      <c r="T7" s="187">
        <v>9.8274474835008903</v>
      </c>
      <c r="U7" s="161">
        <v>8.295086626113374</v>
      </c>
      <c r="V7" s="161">
        <v>6.9367205387446802</v>
      </c>
      <c r="W7" s="162">
        <v>6.9371035768858178</v>
      </c>
      <c r="X7" s="161">
        <v>0.59376881773529533</v>
      </c>
      <c r="Y7" s="161">
        <v>0.64031924472813273</v>
      </c>
      <c r="Z7" s="161">
        <v>0.67516240525888804</v>
      </c>
      <c r="AA7" s="168">
        <v>0.69300318968434738</v>
      </c>
    </row>
    <row r="8" spans="2:27" x14ac:dyDescent="0.2">
      <c r="B8" s="3"/>
      <c r="C8" s="82"/>
      <c r="D8" s="82" t="s">
        <v>38</v>
      </c>
      <c r="E8" s="82"/>
      <c r="F8" s="109"/>
      <c r="G8" s="55" t="s">
        <v>179</v>
      </c>
      <c r="H8" s="162">
        <v>2.1852778862124609</v>
      </c>
      <c r="I8" s="161">
        <v>2.810322834049046</v>
      </c>
      <c r="J8" s="161">
        <v>4.1931847534409314</v>
      </c>
      <c r="K8" s="162">
        <v>2.5290356097401201</v>
      </c>
      <c r="L8" s="161">
        <v>3.5824869952935359</v>
      </c>
      <c r="M8" s="161">
        <v>3.301006516352075</v>
      </c>
      <c r="N8" s="161">
        <v>1.0013087013421824</v>
      </c>
      <c r="O8" s="162">
        <v>0.88395769195599883</v>
      </c>
      <c r="P8" s="187">
        <v>0.19131318566346067</v>
      </c>
      <c r="Q8" s="161">
        <v>1.6525499022685466</v>
      </c>
      <c r="R8" s="161">
        <v>4.5349457710135823</v>
      </c>
      <c r="S8" s="162">
        <v>4.9094180328839627</v>
      </c>
      <c r="T8" s="187">
        <v>6.0415113154711548</v>
      </c>
      <c r="U8" s="161">
        <v>4.5076537665056975</v>
      </c>
      <c r="V8" s="161">
        <v>3.3321231378014033</v>
      </c>
      <c r="W8" s="162">
        <v>2.95842592578866</v>
      </c>
      <c r="X8" s="161">
        <v>2.585930888201446</v>
      </c>
      <c r="Y8" s="161">
        <v>2.5194168145584257</v>
      </c>
      <c r="Z8" s="161">
        <v>2.4874886731903985</v>
      </c>
      <c r="AA8" s="168">
        <v>2.5237823016731795</v>
      </c>
    </row>
    <row r="9" spans="2:27" x14ac:dyDescent="0.2">
      <c r="B9" s="3"/>
      <c r="C9" s="82"/>
      <c r="D9" s="82" t="s">
        <v>39</v>
      </c>
      <c r="E9" s="82"/>
      <c r="F9" s="109"/>
      <c r="G9" s="55" t="s">
        <v>179</v>
      </c>
      <c r="H9" s="162">
        <v>3.1401131750710078</v>
      </c>
      <c r="I9" s="161">
        <v>3.5389269862025685</v>
      </c>
      <c r="J9" s="161">
        <v>3.0123392711776518</v>
      </c>
      <c r="K9" s="162">
        <v>2.4581532448804779</v>
      </c>
      <c r="L9" s="161">
        <v>3.3805686764842164</v>
      </c>
      <c r="M9" s="161">
        <v>3.3117659685382108</v>
      </c>
      <c r="N9" s="161">
        <v>2.7684791459332274</v>
      </c>
      <c r="O9" s="162">
        <v>3.1080265540132785</v>
      </c>
      <c r="P9" s="187">
        <v>3.4760795556351809</v>
      </c>
      <c r="Q9" s="161">
        <v>3.2857439672315962</v>
      </c>
      <c r="R9" s="161">
        <v>3.5363818533515854</v>
      </c>
      <c r="S9" s="162">
        <v>3.8526884332114548</v>
      </c>
      <c r="T9" s="187">
        <v>3.3016327849652214</v>
      </c>
      <c r="U9" s="161">
        <v>3.3229486998266395</v>
      </c>
      <c r="V9" s="161">
        <v>2.7640968302593336</v>
      </c>
      <c r="W9" s="162">
        <v>2.6720942012316442</v>
      </c>
      <c r="X9" s="161">
        <v>2.5225124261632743</v>
      </c>
      <c r="Y9" s="161">
        <v>2.5256650162924785</v>
      </c>
      <c r="Z9" s="161">
        <v>2.3993345940432249</v>
      </c>
      <c r="AA9" s="168">
        <v>2.386836428569211</v>
      </c>
    </row>
    <row r="10" spans="2:27" x14ac:dyDescent="0.2">
      <c r="B10" s="3"/>
      <c r="C10" s="82"/>
      <c r="D10" s="82" t="s">
        <v>70</v>
      </c>
      <c r="E10" s="82"/>
      <c r="F10" s="109"/>
      <c r="G10" s="55" t="s">
        <v>179</v>
      </c>
      <c r="H10" s="162">
        <v>1.7044444803464103</v>
      </c>
      <c r="I10" s="161">
        <v>2.1421335116923643</v>
      </c>
      <c r="J10" s="161">
        <v>2.5711799678046106</v>
      </c>
      <c r="K10" s="162">
        <v>2.2500283434478803</v>
      </c>
      <c r="L10" s="161">
        <v>1.9736842105263008</v>
      </c>
      <c r="M10" s="161">
        <v>1.4177541485419738</v>
      </c>
      <c r="N10" s="161">
        <v>1.7609046849757846</v>
      </c>
      <c r="O10" s="162">
        <v>1.6685420350426057</v>
      </c>
      <c r="P10" s="187">
        <v>1.6767805812839498</v>
      </c>
      <c r="Q10" s="161">
        <v>1.7029388403494892</v>
      </c>
      <c r="R10" s="161">
        <v>2.504104195829953</v>
      </c>
      <c r="S10" s="162">
        <v>2.679497091084329</v>
      </c>
      <c r="T10" s="187">
        <v>2.6790464819983981</v>
      </c>
      <c r="U10" s="161">
        <v>2.8177423223680194</v>
      </c>
      <c r="V10" s="161">
        <v>2.3833100689294469</v>
      </c>
      <c r="W10" s="162">
        <v>2.4091446244502777</v>
      </c>
      <c r="X10" s="161">
        <v>2.3492422834562063</v>
      </c>
      <c r="Y10" s="161">
        <v>2.3073515019064672</v>
      </c>
      <c r="Z10" s="161">
        <v>2.2045042307766209</v>
      </c>
      <c r="AA10" s="168">
        <v>2.1410160354233767</v>
      </c>
    </row>
    <row r="11" spans="2:27" ht="4.3499999999999996" customHeight="1" x14ac:dyDescent="0.2">
      <c r="B11" s="3"/>
      <c r="C11" s="82"/>
      <c r="E11" s="82"/>
      <c r="F11" s="109"/>
      <c r="G11" s="55"/>
      <c r="H11" s="162"/>
      <c r="I11" s="161"/>
      <c r="J11" s="161"/>
      <c r="K11" s="162"/>
      <c r="L11" s="161"/>
      <c r="M11" s="161"/>
      <c r="N11" s="161"/>
      <c r="O11" s="162"/>
      <c r="P11" s="187"/>
      <c r="Q11" s="161"/>
      <c r="R11" s="161"/>
      <c r="S11" s="162"/>
      <c r="T11" s="187"/>
      <c r="U11" s="161"/>
      <c r="V11" s="161"/>
      <c r="W11" s="162"/>
      <c r="X11" s="161"/>
      <c r="Y11" s="161"/>
      <c r="Z11" s="161"/>
      <c r="AA11" s="168"/>
    </row>
    <row r="12" spans="2:27" x14ac:dyDescent="0.2">
      <c r="B12" s="3"/>
      <c r="C12" s="82"/>
      <c r="D12" s="82" t="s">
        <v>71</v>
      </c>
      <c r="E12" s="82"/>
      <c r="F12" s="109"/>
      <c r="G12" s="55" t="s">
        <v>179</v>
      </c>
      <c r="H12" s="162">
        <v>2.3688689583349714</v>
      </c>
      <c r="I12" s="161">
        <v>2.8858412402652505</v>
      </c>
      <c r="J12" s="161">
        <v>3.2625630133841526</v>
      </c>
      <c r="K12" s="162">
        <v>2.4100274396603254</v>
      </c>
      <c r="L12" s="161">
        <v>2.9858251877926847</v>
      </c>
      <c r="M12" s="161">
        <v>2.6926070038910694</v>
      </c>
      <c r="N12" s="161">
        <v>1.8733770248547046</v>
      </c>
      <c r="O12" s="162">
        <v>1.9364402853701392</v>
      </c>
      <c r="P12" s="187">
        <v>1.8494216742454483</v>
      </c>
      <c r="Q12" s="161">
        <v>2.315853288875374</v>
      </c>
      <c r="R12" s="161">
        <v>3.5537323548518316</v>
      </c>
      <c r="S12" s="162">
        <v>3.8176287530216229</v>
      </c>
      <c r="T12" s="187">
        <v>4.0148341035946657</v>
      </c>
      <c r="U12" s="161">
        <v>3.5548606896698089</v>
      </c>
      <c r="V12" s="161">
        <v>2.8252466938282055</v>
      </c>
      <c r="W12" s="162">
        <v>2.6774853907069769</v>
      </c>
      <c r="X12" s="161">
        <v>2.4837069700450911</v>
      </c>
      <c r="Y12" s="161">
        <v>2.4474248696331244</v>
      </c>
      <c r="Z12" s="161">
        <v>2.3616720145010532</v>
      </c>
      <c r="AA12" s="168">
        <v>2.3484059556987233</v>
      </c>
    </row>
    <row r="13" spans="2:27" x14ac:dyDescent="0.2">
      <c r="B13" s="3"/>
      <c r="C13" s="82"/>
      <c r="D13" s="82" t="s">
        <v>72</v>
      </c>
      <c r="E13" s="82"/>
      <c r="F13" s="109"/>
      <c r="G13" s="55" t="s">
        <v>179</v>
      </c>
      <c r="H13" s="162">
        <v>2.4455564169426793</v>
      </c>
      <c r="I13" s="161">
        <v>2.8205126100252045</v>
      </c>
      <c r="J13" s="161">
        <v>2.7842234099672396</v>
      </c>
      <c r="K13" s="162">
        <v>2.3496497134391348</v>
      </c>
      <c r="L13" s="161">
        <v>2.7103188424151909</v>
      </c>
      <c r="M13" s="161">
        <v>2.41084881968861</v>
      </c>
      <c r="N13" s="161">
        <v>2.2586373407271338</v>
      </c>
      <c r="O13" s="162">
        <v>2.4064919317227975</v>
      </c>
      <c r="P13" s="187">
        <v>2.5648139585067327</v>
      </c>
      <c r="Q13" s="161">
        <v>2.4828347229033767</v>
      </c>
      <c r="R13" s="161">
        <v>2.9921676339356793</v>
      </c>
      <c r="S13" s="162">
        <v>3.2357479818328443</v>
      </c>
      <c r="T13" s="187">
        <v>2.9786196248942076</v>
      </c>
      <c r="U13" s="161">
        <v>3.0640570869073116</v>
      </c>
      <c r="V13" s="161">
        <v>2.5668129268847224</v>
      </c>
      <c r="W13" s="162">
        <v>2.5350111450150052</v>
      </c>
      <c r="X13" s="161">
        <v>2.4321843234044422</v>
      </c>
      <c r="Y13" s="161">
        <v>2.4118636700899572</v>
      </c>
      <c r="Z13" s="161">
        <v>2.2977422782509933</v>
      </c>
      <c r="AA13" s="168">
        <v>2.2586762568685259</v>
      </c>
    </row>
    <row r="14" spans="2:27" x14ac:dyDescent="0.2">
      <c r="B14" s="3"/>
      <c r="C14" s="82"/>
      <c r="D14" s="82" t="s">
        <v>204</v>
      </c>
      <c r="E14" s="82"/>
      <c r="F14" s="109"/>
      <c r="G14" s="55" t="s">
        <v>179</v>
      </c>
      <c r="H14" s="162">
        <v>2.5458883707873809</v>
      </c>
      <c r="I14" s="161">
        <v>2.9642897495593843</v>
      </c>
      <c r="J14" s="161">
        <v>2.9983231528905208</v>
      </c>
      <c r="K14" s="162">
        <v>2.4063796250653837</v>
      </c>
      <c r="L14" s="161">
        <v>2.9771112865035576</v>
      </c>
      <c r="M14" s="161">
        <v>2.5954532662059364</v>
      </c>
      <c r="N14" s="161">
        <v>2.3450586264656863</v>
      </c>
      <c r="O14" s="162">
        <v>2.2748346417753851</v>
      </c>
      <c r="P14" s="187">
        <v>2.5936599423631179</v>
      </c>
      <c r="Q14" s="161">
        <v>2.5389374866652332</v>
      </c>
      <c r="R14" s="161">
        <v>3.1983278567923747</v>
      </c>
      <c r="S14" s="162">
        <v>3.5180138998881034</v>
      </c>
      <c r="T14" s="187">
        <v>3.2110352587208695</v>
      </c>
      <c r="U14" s="161">
        <v>3.3409143381234969</v>
      </c>
      <c r="V14" s="161">
        <v>2.7606448283058285</v>
      </c>
      <c r="W14" s="162">
        <v>2.6903052208008518</v>
      </c>
      <c r="X14" s="161">
        <v>2.5398982583040493</v>
      </c>
      <c r="Y14" s="161">
        <v>2.4565639017470176</v>
      </c>
      <c r="Z14" s="161">
        <v>2.3294914969429215</v>
      </c>
      <c r="AA14" s="168">
        <v>2.3021602023884071</v>
      </c>
    </row>
    <row r="15" spans="2:27" ht="4.3499999999999996" customHeight="1" x14ac:dyDescent="0.2">
      <c r="B15" s="3"/>
      <c r="C15" s="82"/>
      <c r="D15" s="82"/>
      <c r="E15" s="82"/>
      <c r="F15" s="109"/>
      <c r="G15" s="55"/>
      <c r="H15" s="162"/>
      <c r="I15" s="161"/>
      <c r="J15" s="161"/>
      <c r="K15" s="162"/>
      <c r="L15" s="161"/>
      <c r="M15" s="161"/>
      <c r="N15" s="161"/>
      <c r="O15" s="162"/>
      <c r="P15" s="187"/>
      <c r="Q15" s="161"/>
      <c r="R15" s="161"/>
      <c r="S15" s="162"/>
      <c r="T15" s="187"/>
      <c r="U15" s="161"/>
      <c r="V15" s="161"/>
      <c r="W15" s="162"/>
      <c r="X15" s="161"/>
      <c r="Y15" s="161"/>
      <c r="Z15" s="161"/>
      <c r="AA15" s="168"/>
    </row>
    <row r="16" spans="2:27" x14ac:dyDescent="0.2">
      <c r="B16" s="3"/>
      <c r="C16" s="82" t="s">
        <v>65</v>
      </c>
      <c r="D16" s="82"/>
      <c r="E16" s="82"/>
      <c r="F16" s="109"/>
      <c r="G16" s="55" t="s">
        <v>179</v>
      </c>
      <c r="H16" s="162">
        <v>1.9359467689472893</v>
      </c>
      <c r="I16" s="161">
        <v>2.7046660267352678</v>
      </c>
      <c r="J16" s="161">
        <v>4.0100673538628655</v>
      </c>
      <c r="K16" s="162">
        <v>2.2612132317781857</v>
      </c>
      <c r="L16" s="161">
        <v>2.7599970364571078</v>
      </c>
      <c r="M16" s="161">
        <v>1.9327159437819432</v>
      </c>
      <c r="N16" s="161">
        <v>1.5165816917747321</v>
      </c>
      <c r="O16" s="162">
        <v>1.5465411179697526</v>
      </c>
      <c r="P16" s="187">
        <v>0.99419822861707985</v>
      </c>
      <c r="Q16" s="161">
        <v>2.2277151985334172</v>
      </c>
      <c r="R16" s="161">
        <v>3.6682788473045207</v>
      </c>
      <c r="S16" s="162">
        <v>3.9229733580446151</v>
      </c>
      <c r="T16" s="187">
        <v>5.1589710744320456</v>
      </c>
      <c r="U16" s="161">
        <v>4.4287582876177538</v>
      </c>
      <c r="V16" s="161">
        <v>3.3194013957288178</v>
      </c>
      <c r="W16" s="162">
        <v>3.17435766704088</v>
      </c>
      <c r="X16" s="161">
        <v>2.3662973371038447</v>
      </c>
      <c r="Y16" s="161">
        <v>2.276583245334578</v>
      </c>
      <c r="Z16" s="161">
        <v>2.2037373640629596</v>
      </c>
      <c r="AA16" s="168">
        <v>2.1995471136610831</v>
      </c>
    </row>
    <row r="17" spans="2:27" ht="4.3499999999999996" customHeight="1" x14ac:dyDescent="0.2">
      <c r="B17" s="3"/>
      <c r="C17" s="82"/>
      <c r="D17" s="82"/>
      <c r="E17" s="82"/>
      <c r="F17" s="109"/>
      <c r="G17" s="55"/>
      <c r="H17" s="109"/>
      <c r="I17" s="82"/>
      <c r="J17" s="82"/>
      <c r="K17" s="109"/>
      <c r="L17" s="82"/>
      <c r="M17" s="82"/>
      <c r="N17" s="82"/>
      <c r="O17" s="109"/>
      <c r="P17" s="186"/>
      <c r="Q17" s="82"/>
      <c r="R17" s="82"/>
      <c r="S17" s="109"/>
      <c r="T17" s="186"/>
      <c r="U17" s="82"/>
      <c r="V17" s="82"/>
      <c r="W17" s="109"/>
      <c r="X17" s="82"/>
      <c r="Y17" s="82"/>
      <c r="Z17" s="82"/>
      <c r="AA17" s="4"/>
    </row>
    <row r="18" spans="2:27" x14ac:dyDescent="0.2">
      <c r="B18" s="3"/>
      <c r="C18" s="82" t="s">
        <v>16</v>
      </c>
      <c r="D18" s="82"/>
      <c r="E18" s="82"/>
      <c r="F18" s="109"/>
      <c r="G18" s="55" t="s">
        <v>180</v>
      </c>
      <c r="H18" s="162">
        <v>2.3695314132934584</v>
      </c>
      <c r="I18" s="161">
        <v>2.013521696291761</v>
      </c>
      <c r="J18" s="161">
        <v>3.8856360218463664</v>
      </c>
      <c r="K18" s="162">
        <v>2.4534193032308877</v>
      </c>
      <c r="L18" s="161">
        <v>2.7982587893286279</v>
      </c>
      <c r="M18" s="161">
        <v>1.9946835893758248</v>
      </c>
      <c r="N18" s="161">
        <v>2.4498931941533613</v>
      </c>
      <c r="O18" s="162">
        <v>2.1872545287551901</v>
      </c>
      <c r="P18" s="187">
        <v>0.53796136534467109</v>
      </c>
      <c r="Q18" s="161">
        <v>1.9519832724740525</v>
      </c>
      <c r="R18" s="161">
        <v>2.5988317268137706</v>
      </c>
      <c r="S18" s="162">
        <v>2.9425520476973617</v>
      </c>
      <c r="T18" s="187">
        <v>4.8060138450314724</v>
      </c>
      <c r="U18" s="161">
        <v>4.2577186661696373</v>
      </c>
      <c r="V18" s="161">
        <v>3.3317972340520612</v>
      </c>
      <c r="W18" s="162">
        <v>3.1892983144225866</v>
      </c>
      <c r="X18" s="161">
        <v>2.6122951195182225</v>
      </c>
      <c r="Y18" s="161">
        <v>2.5307563672335647</v>
      </c>
      <c r="Z18" s="161">
        <v>2.3830876878065084</v>
      </c>
      <c r="AA18" s="168">
        <v>2.3346219884688963</v>
      </c>
    </row>
    <row r="19" spans="2:27" x14ac:dyDescent="0.2">
      <c r="B19" s="3"/>
      <c r="C19" s="82"/>
      <c r="D19" s="82" t="s">
        <v>17</v>
      </c>
      <c r="E19" s="82"/>
      <c r="F19" s="109"/>
      <c r="G19" s="55" t="s">
        <v>180</v>
      </c>
      <c r="H19" s="162">
        <v>2.2421235547859482</v>
      </c>
      <c r="I19" s="161">
        <v>2.3451972386473017</v>
      </c>
      <c r="J19" s="161">
        <v>3.95679659800183</v>
      </c>
      <c r="K19" s="162">
        <v>2.1069259459361263</v>
      </c>
      <c r="L19" s="161">
        <v>2.9310080532323468</v>
      </c>
      <c r="M19" s="161">
        <v>2.1522950125691978</v>
      </c>
      <c r="N19" s="161">
        <v>2.1842000098597936</v>
      </c>
      <c r="O19" s="162">
        <v>1.7255735643415164</v>
      </c>
      <c r="P19" s="187">
        <v>6.7500841833421532E-2</v>
      </c>
      <c r="Q19" s="161">
        <v>2.5139300118650851</v>
      </c>
      <c r="R19" s="161">
        <v>3.1253950889944377</v>
      </c>
      <c r="S19" s="162">
        <v>3.5282503312465963</v>
      </c>
      <c r="T19" s="187">
        <v>6.0167670619371165</v>
      </c>
      <c r="U19" s="161">
        <v>4.0008541666337578</v>
      </c>
      <c r="V19" s="161">
        <v>3.0533114686530922</v>
      </c>
      <c r="W19" s="162">
        <v>2.9274866846265724</v>
      </c>
      <c r="X19" s="161">
        <v>2.1447475878502189</v>
      </c>
      <c r="Y19" s="161">
        <v>2.1541423988078492</v>
      </c>
      <c r="Z19" s="161">
        <v>2.1237397620576814</v>
      </c>
      <c r="AA19" s="168">
        <v>2.0339443389745924</v>
      </c>
    </row>
    <row r="20" spans="2:27" x14ac:dyDescent="0.2">
      <c r="B20" s="3"/>
      <c r="C20" s="82"/>
      <c r="D20" s="82" t="s">
        <v>19</v>
      </c>
      <c r="E20" s="82"/>
      <c r="F20" s="109"/>
      <c r="G20" s="55" t="s">
        <v>180</v>
      </c>
      <c r="H20" s="162">
        <v>6.5080336422570895</v>
      </c>
      <c r="I20" s="161">
        <v>2.6820422460498179</v>
      </c>
      <c r="J20" s="161">
        <v>3.9916195427774284</v>
      </c>
      <c r="K20" s="162">
        <v>2.6408512136140985</v>
      </c>
      <c r="L20" s="161">
        <v>5.9385089709476375</v>
      </c>
      <c r="M20" s="161">
        <v>7.5352024305693988</v>
      </c>
      <c r="N20" s="161">
        <v>7.5319836100881048</v>
      </c>
      <c r="O20" s="162">
        <v>5.1294349511369575</v>
      </c>
      <c r="P20" s="187">
        <v>1.9462738219291822</v>
      </c>
      <c r="Q20" s="161">
        <v>2.560236986635573</v>
      </c>
      <c r="R20" s="161">
        <v>2.2309751035916037</v>
      </c>
      <c r="S20" s="162">
        <v>3.8503613429846411</v>
      </c>
      <c r="T20" s="187">
        <v>6.595887028953527</v>
      </c>
      <c r="U20" s="161">
        <v>3.4286193486823464</v>
      </c>
      <c r="V20" s="161">
        <v>3.0045268705436428</v>
      </c>
      <c r="W20" s="162">
        <v>3.141514929157708</v>
      </c>
      <c r="X20" s="161">
        <v>2.763976065193873</v>
      </c>
      <c r="Y20" s="161">
        <v>2.7667120350483714</v>
      </c>
      <c r="Z20" s="161">
        <v>2.6457799581016843</v>
      </c>
      <c r="AA20" s="168">
        <v>2.3920246076053218</v>
      </c>
    </row>
    <row r="21" spans="2:27" x14ac:dyDescent="0.2">
      <c r="B21" s="3"/>
      <c r="C21" s="82"/>
      <c r="D21" s="82" t="s">
        <v>18</v>
      </c>
      <c r="E21" s="82"/>
      <c r="F21" s="109"/>
      <c r="G21" s="55" t="s">
        <v>180</v>
      </c>
      <c r="H21" s="162">
        <v>0.69702504187658576</v>
      </c>
      <c r="I21" s="161">
        <v>1.6539459366881886</v>
      </c>
      <c r="J21" s="161">
        <v>2.3119832406971739</v>
      </c>
      <c r="K21" s="162">
        <v>2.2741658150159765</v>
      </c>
      <c r="L21" s="161">
        <v>0.38791369366248318</v>
      </c>
      <c r="M21" s="161">
        <v>0.37978285192991734</v>
      </c>
      <c r="N21" s="161">
        <v>0.80847168587696672</v>
      </c>
      <c r="O21" s="162">
        <v>1.1682157421779635</v>
      </c>
      <c r="P21" s="187">
        <v>1.2729803089905403</v>
      </c>
      <c r="Q21" s="161">
        <v>1.8438027081293598</v>
      </c>
      <c r="R21" s="161">
        <v>1.862196710460168</v>
      </c>
      <c r="S21" s="162">
        <v>1.641547350048981</v>
      </c>
      <c r="T21" s="187">
        <v>1.341169370913704</v>
      </c>
      <c r="U21" s="161">
        <v>2.7693209080606067</v>
      </c>
      <c r="V21" s="161">
        <v>2.5826581107196773</v>
      </c>
      <c r="W21" s="162">
        <v>2.5217263739060343</v>
      </c>
      <c r="X21" s="161">
        <v>2.4054952961176923</v>
      </c>
      <c r="Y21" s="161">
        <v>2.3367624856503397</v>
      </c>
      <c r="Z21" s="161">
        <v>2.2371182504081304</v>
      </c>
      <c r="AA21" s="168">
        <v>2.1876809834658246</v>
      </c>
    </row>
    <row r="22" spans="2:27" x14ac:dyDescent="0.2">
      <c r="B22" s="3"/>
      <c r="C22" s="82"/>
      <c r="D22" s="82" t="s">
        <v>20</v>
      </c>
      <c r="E22" s="82"/>
      <c r="F22" s="109"/>
      <c r="G22" s="55" t="s">
        <v>180</v>
      </c>
      <c r="H22" s="162">
        <v>-2.218220870676376</v>
      </c>
      <c r="I22" s="161">
        <v>3.1993564521034727</v>
      </c>
      <c r="J22" s="161">
        <v>3.3961850669726346</v>
      </c>
      <c r="K22" s="162">
        <v>1.9830345168819576</v>
      </c>
      <c r="L22" s="161">
        <v>-1.2828925088919192</v>
      </c>
      <c r="M22" s="161">
        <v>-3.7290383667904194</v>
      </c>
      <c r="N22" s="161">
        <v>-2.1477805874795735</v>
      </c>
      <c r="O22" s="162">
        <v>-2.0029428372263567</v>
      </c>
      <c r="P22" s="187">
        <v>-1.4624373792771621</v>
      </c>
      <c r="Q22" s="161">
        <v>4.5630344406504548</v>
      </c>
      <c r="R22" s="161">
        <v>4.7923666127355915</v>
      </c>
      <c r="S22" s="162">
        <v>5.3784955562247632</v>
      </c>
      <c r="T22" s="187">
        <v>5.9865918562206417</v>
      </c>
      <c r="U22" s="161">
        <v>3.0856935246341664</v>
      </c>
      <c r="V22" s="161">
        <v>2.3641607647502099</v>
      </c>
      <c r="W22" s="162">
        <v>2.1296112071683666</v>
      </c>
      <c r="X22" s="161">
        <v>2.0775112530914583</v>
      </c>
      <c r="Y22" s="161">
        <v>2.0564578166042793</v>
      </c>
      <c r="Z22" s="161">
        <v>1.9403219811935628</v>
      </c>
      <c r="AA22" s="168">
        <v>1.9062347529495298</v>
      </c>
    </row>
    <row r="23" spans="2:27" x14ac:dyDescent="0.2">
      <c r="B23" s="3"/>
      <c r="C23" s="82"/>
      <c r="D23" s="82" t="s">
        <v>21</v>
      </c>
      <c r="E23" s="82"/>
      <c r="F23" s="109"/>
      <c r="G23" s="55" t="s">
        <v>180</v>
      </c>
      <c r="H23" s="162">
        <v>-2.5649965264351238</v>
      </c>
      <c r="I23" s="161">
        <v>4.3945602793362468</v>
      </c>
      <c r="J23" s="161">
        <v>2.284327733031688</v>
      </c>
      <c r="K23" s="162">
        <v>1.5646977654666898</v>
      </c>
      <c r="L23" s="161">
        <v>-3.6324666610487668</v>
      </c>
      <c r="M23" s="161">
        <v>-2.8517912461280019</v>
      </c>
      <c r="N23" s="161">
        <v>-1.7935788837486371</v>
      </c>
      <c r="O23" s="162">
        <v>-2.0252336282155312</v>
      </c>
      <c r="P23" s="187">
        <v>1.8101531323777635</v>
      </c>
      <c r="Q23" s="161">
        <v>4.7448246032694357</v>
      </c>
      <c r="R23" s="161">
        <v>5.4225377991237167</v>
      </c>
      <c r="S23" s="162">
        <v>5.6626257950289585</v>
      </c>
      <c r="T23" s="187">
        <v>4.4665830306701793</v>
      </c>
      <c r="U23" s="161">
        <v>1.9663088449181032</v>
      </c>
      <c r="V23" s="161">
        <v>1.4727665941996122</v>
      </c>
      <c r="W23" s="162">
        <v>1.2744510795050417</v>
      </c>
      <c r="X23" s="161">
        <v>1.3781723471334857</v>
      </c>
      <c r="Y23" s="161">
        <v>1.5926197427783819</v>
      </c>
      <c r="Z23" s="161">
        <v>1.6347409056238149</v>
      </c>
      <c r="AA23" s="168">
        <v>1.6711064802448021</v>
      </c>
    </row>
    <row r="24" spans="2:27" ht="16.5" x14ac:dyDescent="0.2">
      <c r="B24" s="3"/>
      <c r="C24" s="82"/>
      <c r="D24" s="82" t="s">
        <v>137</v>
      </c>
      <c r="E24" s="82"/>
      <c r="F24" s="109"/>
      <c r="G24" s="55" t="s">
        <v>180</v>
      </c>
      <c r="H24" s="162">
        <v>0.35590459629102611</v>
      </c>
      <c r="I24" s="161">
        <v>-1.1448909062260384</v>
      </c>
      <c r="J24" s="161">
        <v>1.0870260953789455</v>
      </c>
      <c r="K24" s="162">
        <v>0.41189188824375833</v>
      </c>
      <c r="L24" s="161">
        <v>2.4381387286242102</v>
      </c>
      <c r="M24" s="161">
        <v>-0.90299876026016079</v>
      </c>
      <c r="N24" s="161">
        <v>-0.36067061573463377</v>
      </c>
      <c r="O24" s="162">
        <v>2.2751563300076327E-2</v>
      </c>
      <c r="P24" s="187">
        <v>-3.2144048613695162</v>
      </c>
      <c r="Q24" s="161">
        <v>-0.17355526949187094</v>
      </c>
      <c r="R24" s="161">
        <v>-0.59775755691718757</v>
      </c>
      <c r="S24" s="162">
        <v>-0.26890325379135049</v>
      </c>
      <c r="T24" s="187">
        <v>1.455019185517159</v>
      </c>
      <c r="U24" s="161">
        <v>1.0977985693475745</v>
      </c>
      <c r="V24" s="161">
        <v>0.87845655585145721</v>
      </c>
      <c r="W24" s="162">
        <v>0.84439867957613046</v>
      </c>
      <c r="X24" s="161">
        <v>0.68983183437487128</v>
      </c>
      <c r="Y24" s="161">
        <v>0.4565667023847908</v>
      </c>
      <c r="Z24" s="161">
        <v>0.30066596603369078</v>
      </c>
      <c r="AA24" s="168">
        <v>0.23126361150640662</v>
      </c>
    </row>
    <row r="25" spans="2:27" ht="4.3499999999999996" customHeight="1" x14ac:dyDescent="0.2">
      <c r="B25" s="3"/>
      <c r="C25" s="82"/>
      <c r="D25" s="82"/>
      <c r="E25" s="82"/>
      <c r="F25" s="109"/>
      <c r="G25" s="55"/>
      <c r="H25" s="109"/>
      <c r="I25" s="82"/>
      <c r="J25" s="82"/>
      <c r="K25" s="109"/>
      <c r="L25" s="82"/>
      <c r="M25" s="82"/>
      <c r="N25" s="82"/>
      <c r="O25" s="109"/>
      <c r="P25" s="186"/>
      <c r="Q25" s="82"/>
      <c r="R25" s="82"/>
      <c r="S25" s="109"/>
      <c r="T25" s="186"/>
      <c r="U25" s="82"/>
      <c r="V25" s="82"/>
      <c r="W25" s="109"/>
      <c r="X25" s="82"/>
      <c r="Y25" s="82"/>
      <c r="Z25" s="82"/>
      <c r="AA25" s="4"/>
    </row>
    <row r="26" spans="2:27" ht="17.25" thickBot="1" x14ac:dyDescent="0.25">
      <c r="B26" s="77"/>
      <c r="C26" s="111" t="s">
        <v>138</v>
      </c>
      <c r="D26" s="111"/>
      <c r="E26" s="111"/>
      <c r="F26" s="112"/>
      <c r="G26" s="113" t="s">
        <v>181</v>
      </c>
      <c r="H26" s="175">
        <v>6.3746125406114231</v>
      </c>
      <c r="I26" s="174">
        <v>0.4671645476479398</v>
      </c>
      <c r="J26" s="174">
        <v>1.6583138902689143E-2</v>
      </c>
      <c r="K26" s="175">
        <v>2.6224078687606465</v>
      </c>
      <c r="L26" s="174">
        <v>9.2427958017537577</v>
      </c>
      <c r="M26" s="174">
        <v>7.8816556632988153</v>
      </c>
      <c r="N26" s="174">
        <v>2.8547946166185909</v>
      </c>
      <c r="O26" s="175">
        <v>5.7877366185366412</v>
      </c>
      <c r="P26" s="193">
        <v>0.58705964015352663</v>
      </c>
      <c r="Q26" s="174">
        <v>-1.6800289591045043</v>
      </c>
      <c r="R26" s="174">
        <v>3.0294893990487282</v>
      </c>
      <c r="S26" s="175">
        <v>-0.1060746775700494</v>
      </c>
      <c r="T26" s="193">
        <v>-0.64272313851367358</v>
      </c>
      <c r="U26" s="174">
        <v>0.48871169189254715</v>
      </c>
      <c r="V26" s="174">
        <v>-7.7563128113695257E-2</v>
      </c>
      <c r="W26" s="175">
        <v>0.28543242446484385</v>
      </c>
      <c r="X26" s="174">
        <v>1.2469634656729056</v>
      </c>
      <c r="Y26" s="174">
        <v>2.4689534057777678</v>
      </c>
      <c r="Z26" s="174">
        <v>3.4423913898060619</v>
      </c>
      <c r="AA26" s="194">
        <v>3.3111200720759086</v>
      </c>
    </row>
    <row r="27" spans="2:27" ht="4.3499999999999996" customHeight="1" x14ac:dyDescent="0.2"/>
    <row r="28" spans="2:27" x14ac:dyDescent="0.2">
      <c r="B28" s="72" t="s">
        <v>141</v>
      </c>
    </row>
    <row r="29" spans="2:27" x14ac:dyDescent="0.2">
      <c r="B29" s="72" t="s">
        <v>152</v>
      </c>
      <c r="F29" s="117"/>
    </row>
    <row r="30" spans="2:27" x14ac:dyDescent="0.2">
      <c r="B30" s="72" t="s">
        <v>139</v>
      </c>
      <c r="F30" s="117"/>
    </row>
    <row r="31" spans="2:27" x14ac:dyDescent="0.2">
      <c r="G31" s="117"/>
    </row>
    <row r="32" spans="2:27" ht="15" thickBot="1" x14ac:dyDescent="0.25">
      <c r="F32" s="199" t="s">
        <v>69</v>
      </c>
    </row>
    <row r="33" spans="6:23" x14ac:dyDescent="0.2">
      <c r="F33" s="200"/>
      <c r="G33" s="201"/>
      <c r="H33" s="202">
        <v>44287</v>
      </c>
      <c r="I33" s="202">
        <v>44317</v>
      </c>
      <c r="J33" s="202">
        <v>44348</v>
      </c>
      <c r="K33" s="202">
        <v>44378</v>
      </c>
      <c r="L33" s="202">
        <v>44409</v>
      </c>
      <c r="M33" s="202">
        <v>44440</v>
      </c>
      <c r="N33" s="202">
        <v>44470</v>
      </c>
      <c r="O33" s="202">
        <v>44501</v>
      </c>
      <c r="P33" s="202">
        <v>44531</v>
      </c>
      <c r="Q33" s="202">
        <v>44562</v>
      </c>
      <c r="R33" s="202">
        <v>44593</v>
      </c>
      <c r="S33" s="202">
        <v>44621</v>
      </c>
      <c r="T33" s="202">
        <v>44652</v>
      </c>
      <c r="U33" s="202">
        <v>44682</v>
      </c>
      <c r="V33" s="202">
        <v>44713</v>
      </c>
      <c r="W33" s="203">
        <v>44743</v>
      </c>
    </row>
    <row r="34" spans="6:23" ht="15" thickBot="1" x14ac:dyDescent="0.25">
      <c r="F34" s="204" t="s">
        <v>64</v>
      </c>
      <c r="G34" s="205" t="s">
        <v>182</v>
      </c>
      <c r="H34" s="174">
        <v>1.6996120450766483</v>
      </c>
      <c r="I34" s="174">
        <v>2.0261558298029172</v>
      </c>
      <c r="J34" s="174">
        <v>2.5170569795316169</v>
      </c>
      <c r="K34" s="174">
        <v>2.9113690805233006</v>
      </c>
      <c r="L34" s="174">
        <v>3.283829904990327</v>
      </c>
      <c r="M34" s="174">
        <v>3.3685680812094176</v>
      </c>
      <c r="N34" s="174">
        <v>3.3526296194679333</v>
      </c>
      <c r="O34" s="174">
        <v>3.4056322598217577</v>
      </c>
      <c r="P34" s="174">
        <v>3.3761263332297489</v>
      </c>
      <c r="Q34" s="174">
        <v>4.9360893321063486</v>
      </c>
      <c r="R34" s="174">
        <v>4.8845609752936383</v>
      </c>
      <c r="S34" s="174">
        <v>4.7014073478194689</v>
      </c>
      <c r="T34" s="174">
        <v>4.5836935655555067</v>
      </c>
      <c r="U34" s="174">
        <v>4.1764983134438722</v>
      </c>
      <c r="V34" s="174">
        <v>3.9311073654699129</v>
      </c>
      <c r="W34" s="194">
        <v>3.5103139490998672</v>
      </c>
    </row>
    <row r="35" spans="6:23" x14ac:dyDescent="0.2">
      <c r="F35" s="72" t="s">
        <v>141</v>
      </c>
      <c r="G35" s="206"/>
      <c r="H35" s="207"/>
    </row>
    <row r="36" spans="6:23" x14ac:dyDescent="0.2">
      <c r="G36" s="206"/>
      <c r="H36" s="207"/>
    </row>
    <row r="37" spans="6:23" x14ac:dyDescent="0.2">
      <c r="G37" s="206"/>
      <c r="H37" s="207"/>
    </row>
    <row r="38" spans="6:23" x14ac:dyDescent="0.2">
      <c r="G38" s="206"/>
      <c r="H38" s="207"/>
    </row>
    <row r="39" spans="6:23" x14ac:dyDescent="0.2">
      <c r="G39" s="206"/>
      <c r="H39" s="207"/>
    </row>
    <row r="40" spans="6:23" x14ac:dyDescent="0.2">
      <c r="G40" s="206"/>
      <c r="H40" s="207"/>
    </row>
    <row r="41" spans="6:23" x14ac:dyDescent="0.2">
      <c r="G41" s="206"/>
      <c r="H41" s="207"/>
    </row>
    <row r="42" spans="6:23" x14ac:dyDescent="0.2">
      <c r="G42" s="206"/>
      <c r="H42" s="207"/>
    </row>
    <row r="43" spans="6:23" x14ac:dyDescent="0.2">
      <c r="G43" s="206"/>
      <c r="H43" s="207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I69"/>
  <sheetViews>
    <sheetView showGridLines="0" zoomScale="70" zoomScaleNormal="70" workbookViewId="0">
      <selection activeCell="AI28" sqref="AI28"/>
    </sheetView>
  </sheetViews>
  <sheetFormatPr defaultColWidth="9.140625" defaultRowHeight="14.25" x14ac:dyDescent="0.2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 x14ac:dyDescent="0.35">
      <c r="B1" s="71" t="s">
        <v>83</v>
      </c>
    </row>
    <row r="2" spans="2:27" ht="30" customHeight="1" x14ac:dyDescent="0.2">
      <c r="B2" s="86" t="str">
        <f>"Strednodobá predikcia "&amp;Súhrn!$H$3&amp;" - trh práce [objem]"</f>
        <v>Strednodobá predikcia P3Q-2021 - trh práce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 x14ac:dyDescent="0.2">
      <c r="B3" s="287" t="s">
        <v>27</v>
      </c>
      <c r="C3" s="288"/>
      <c r="D3" s="288"/>
      <c r="E3" s="288"/>
      <c r="F3" s="289"/>
      <c r="G3" s="285" t="s">
        <v>63</v>
      </c>
      <c r="H3" s="135" t="s">
        <v>32</v>
      </c>
      <c r="I3" s="293">
        <v>2021</v>
      </c>
      <c r="J3" s="293">
        <v>2022</v>
      </c>
      <c r="K3" s="295">
        <v>2023</v>
      </c>
      <c r="L3" s="281">
        <v>2020</v>
      </c>
      <c r="M3" s="282"/>
      <c r="N3" s="282"/>
      <c r="O3" s="282"/>
      <c r="P3" s="281">
        <v>2021</v>
      </c>
      <c r="Q3" s="282"/>
      <c r="R3" s="282"/>
      <c r="S3" s="282"/>
      <c r="T3" s="281">
        <v>2022</v>
      </c>
      <c r="U3" s="282"/>
      <c r="V3" s="282"/>
      <c r="W3" s="282"/>
      <c r="X3" s="281">
        <v>2023</v>
      </c>
      <c r="Y3" s="282"/>
      <c r="Z3" s="282"/>
      <c r="AA3" s="283"/>
    </row>
    <row r="4" spans="2:27" x14ac:dyDescent="0.2">
      <c r="B4" s="290"/>
      <c r="C4" s="291"/>
      <c r="D4" s="291"/>
      <c r="E4" s="291"/>
      <c r="F4" s="292"/>
      <c r="G4" s="286"/>
      <c r="H4" s="136">
        <v>2020</v>
      </c>
      <c r="I4" s="294"/>
      <c r="J4" s="294"/>
      <c r="K4" s="296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4.3499999999999996" customHeight="1" x14ac:dyDescent="0.2">
      <c r="B5" s="8"/>
      <c r="C5" s="9"/>
      <c r="D5" s="9"/>
      <c r="E5" s="9"/>
      <c r="F5" s="141"/>
      <c r="G5" s="142"/>
      <c r="H5" s="96"/>
      <c r="I5" s="97"/>
      <c r="J5" s="97"/>
      <c r="K5" s="143"/>
      <c r="L5" s="144"/>
      <c r="M5" s="144"/>
      <c r="N5" s="144"/>
      <c r="O5" s="145"/>
      <c r="P5" s="180"/>
      <c r="Q5" s="144"/>
      <c r="R5" s="144"/>
      <c r="S5" s="145"/>
      <c r="T5" s="180"/>
      <c r="U5" s="144"/>
      <c r="V5" s="144"/>
      <c r="W5" s="145"/>
      <c r="X5" s="144"/>
      <c r="Y5" s="144"/>
      <c r="Z5" s="144"/>
      <c r="AA5" s="146"/>
    </row>
    <row r="6" spans="2:27" x14ac:dyDescent="0.2">
      <c r="B6" s="8" t="s">
        <v>23</v>
      </c>
      <c r="C6" s="9"/>
      <c r="D6" s="9"/>
      <c r="E6" s="9"/>
      <c r="F6" s="94"/>
      <c r="G6" s="95"/>
      <c r="H6" s="96"/>
      <c r="I6" s="97"/>
      <c r="J6" s="97"/>
      <c r="K6" s="143"/>
      <c r="L6" s="144"/>
      <c r="M6" s="144"/>
      <c r="N6" s="144"/>
      <c r="O6" s="145"/>
      <c r="P6" s="180"/>
      <c r="Q6" s="144"/>
      <c r="R6" s="144"/>
      <c r="S6" s="145"/>
      <c r="T6" s="180"/>
      <c r="U6" s="144"/>
      <c r="V6" s="144"/>
      <c r="W6" s="145"/>
      <c r="X6" s="144"/>
      <c r="Y6" s="144"/>
      <c r="Z6" s="144"/>
      <c r="AA6" s="146"/>
    </row>
    <row r="7" spans="2:27" x14ac:dyDescent="0.2">
      <c r="B7" s="8"/>
      <c r="C7" s="102" t="s">
        <v>10</v>
      </c>
      <c r="D7" s="9"/>
      <c r="E7" s="9"/>
      <c r="F7" s="94"/>
      <c r="G7" s="55" t="s">
        <v>167</v>
      </c>
      <c r="H7" s="122">
        <v>2399.0695000000001</v>
      </c>
      <c r="I7" s="123">
        <v>2378.1107135241355</v>
      </c>
      <c r="J7" s="123">
        <v>2406.7789994267823</v>
      </c>
      <c r="K7" s="169">
        <v>2447.7090219229012</v>
      </c>
      <c r="L7" s="131">
        <v>2431.0910000000003</v>
      </c>
      <c r="M7" s="131">
        <v>2390.913</v>
      </c>
      <c r="N7" s="131">
        <v>2387.5320000000002</v>
      </c>
      <c r="O7" s="181">
        <v>2386.7420000000002</v>
      </c>
      <c r="P7" s="182">
        <v>2361.7800000000002</v>
      </c>
      <c r="Q7" s="131">
        <v>2380.1660000000002</v>
      </c>
      <c r="R7" s="131">
        <v>2384.727063035788</v>
      </c>
      <c r="S7" s="181">
        <v>2385.7697910607526</v>
      </c>
      <c r="T7" s="182">
        <v>2388.6085431933307</v>
      </c>
      <c r="U7" s="131">
        <v>2399.6504607541915</v>
      </c>
      <c r="V7" s="131">
        <v>2413.131331963456</v>
      </c>
      <c r="W7" s="181">
        <v>2425.7256617961493</v>
      </c>
      <c r="X7" s="131">
        <v>2436.6745345410791</v>
      </c>
      <c r="Y7" s="131">
        <v>2444.3805458189222</v>
      </c>
      <c r="Z7" s="131">
        <v>2451.3974941022184</v>
      </c>
      <c r="AA7" s="132">
        <v>2458.3835132293866</v>
      </c>
    </row>
    <row r="8" spans="2:27" ht="4.3499999999999996" customHeight="1" x14ac:dyDescent="0.2">
      <c r="B8" s="3"/>
      <c r="C8" s="82"/>
      <c r="D8" s="108"/>
      <c r="E8" s="82"/>
      <c r="F8" s="109"/>
      <c r="G8" s="55"/>
      <c r="H8" s="130"/>
      <c r="I8" s="131"/>
      <c r="J8" s="131"/>
      <c r="K8" s="181"/>
      <c r="L8" s="131"/>
      <c r="M8" s="131"/>
      <c r="N8" s="131"/>
      <c r="O8" s="181"/>
      <c r="P8" s="182"/>
      <c r="Q8" s="131"/>
      <c r="R8" s="131"/>
      <c r="S8" s="181"/>
      <c r="T8" s="182"/>
      <c r="U8" s="131"/>
      <c r="V8" s="131"/>
      <c r="W8" s="181"/>
      <c r="X8" s="131"/>
      <c r="Y8" s="131"/>
      <c r="Z8" s="131"/>
      <c r="AA8" s="132"/>
    </row>
    <row r="9" spans="2:27" x14ac:dyDescent="0.2">
      <c r="B9" s="3"/>
      <c r="C9" s="82"/>
      <c r="D9" s="108" t="s">
        <v>40</v>
      </c>
      <c r="E9" s="82"/>
      <c r="F9" s="109"/>
      <c r="G9" s="55" t="s">
        <v>167</v>
      </c>
      <c r="H9" s="130">
        <v>2075.4765000000002</v>
      </c>
      <c r="I9" s="131">
        <v>2050.5277284664389</v>
      </c>
      <c r="J9" s="131">
        <v>2076.3916316537852</v>
      </c>
      <c r="K9" s="181">
        <v>2111.9098507493145</v>
      </c>
      <c r="L9" s="156"/>
      <c r="M9" s="156"/>
      <c r="N9" s="156"/>
      <c r="O9" s="183"/>
      <c r="P9" s="184"/>
      <c r="Q9" s="156"/>
      <c r="R9" s="156"/>
      <c r="S9" s="183"/>
      <c r="T9" s="184"/>
      <c r="U9" s="156"/>
      <c r="V9" s="156"/>
      <c r="W9" s="183"/>
      <c r="X9" s="156"/>
      <c r="Y9" s="156"/>
      <c r="Z9" s="156"/>
      <c r="AA9" s="185"/>
    </row>
    <row r="10" spans="2:27" x14ac:dyDescent="0.2">
      <c r="B10" s="3"/>
      <c r="C10" s="82"/>
      <c r="D10" s="108" t="s">
        <v>41</v>
      </c>
      <c r="E10" s="82"/>
      <c r="F10" s="109"/>
      <c r="G10" s="55" t="s">
        <v>167</v>
      </c>
      <c r="H10" s="130">
        <v>323.59300000000013</v>
      </c>
      <c r="I10" s="131">
        <v>327.58298505769648</v>
      </c>
      <c r="J10" s="131">
        <v>330.38736777299681</v>
      </c>
      <c r="K10" s="181">
        <v>335.79917117358707</v>
      </c>
      <c r="L10" s="156"/>
      <c r="M10" s="156"/>
      <c r="N10" s="156"/>
      <c r="O10" s="183"/>
      <c r="P10" s="184"/>
      <c r="Q10" s="156"/>
      <c r="R10" s="156"/>
      <c r="S10" s="183"/>
      <c r="T10" s="184"/>
      <c r="U10" s="156"/>
      <c r="V10" s="156"/>
      <c r="W10" s="183"/>
      <c r="X10" s="156"/>
      <c r="Y10" s="156"/>
      <c r="Z10" s="156"/>
      <c r="AA10" s="185"/>
    </row>
    <row r="11" spans="2:27" ht="4.3499999999999996" customHeight="1" x14ac:dyDescent="0.2">
      <c r="B11" s="3"/>
      <c r="C11" s="82"/>
      <c r="D11" s="82"/>
      <c r="E11" s="82"/>
      <c r="F11" s="109"/>
      <c r="G11" s="55"/>
      <c r="H11" s="170"/>
      <c r="I11" s="82"/>
      <c r="J11" s="82"/>
      <c r="K11" s="109"/>
      <c r="L11" s="82"/>
      <c r="M11" s="82"/>
      <c r="N11" s="82"/>
      <c r="O11" s="109"/>
      <c r="P11" s="186"/>
      <c r="Q11" s="82"/>
      <c r="R11" s="82"/>
      <c r="S11" s="109"/>
      <c r="T11" s="186"/>
      <c r="U11" s="82"/>
      <c r="V11" s="82"/>
      <c r="W11" s="109"/>
      <c r="X11" s="82"/>
      <c r="Y11" s="82"/>
      <c r="Z11" s="82"/>
      <c r="AA11" s="4"/>
    </row>
    <row r="12" spans="2:27" x14ac:dyDescent="0.2">
      <c r="B12" s="3"/>
      <c r="C12" s="82" t="s">
        <v>42</v>
      </c>
      <c r="D12" s="82"/>
      <c r="E12" s="82"/>
      <c r="F12" s="109"/>
      <c r="G12" s="55" t="s">
        <v>183</v>
      </c>
      <c r="H12" s="160">
        <v>181.44225000000003</v>
      </c>
      <c r="I12" s="161">
        <v>191.04143991351026</v>
      </c>
      <c r="J12" s="161">
        <v>177.62318979843741</v>
      </c>
      <c r="K12" s="162">
        <v>153.46477155828887</v>
      </c>
      <c r="L12" s="28">
        <v>165.1705276951576</v>
      </c>
      <c r="M12" s="28">
        <v>179.95079212258676</v>
      </c>
      <c r="N12" s="28">
        <v>190.16159508770727</v>
      </c>
      <c r="O12" s="167">
        <v>190.4860850945484</v>
      </c>
      <c r="P12" s="29">
        <v>194.69084684300432</v>
      </c>
      <c r="Q12" s="28">
        <v>191.41062968854905</v>
      </c>
      <c r="R12" s="28">
        <v>188.84194968714658</v>
      </c>
      <c r="S12" s="167">
        <v>189.22233343534117</v>
      </c>
      <c r="T12" s="29">
        <v>187.1834730501364</v>
      </c>
      <c r="U12" s="28">
        <v>182.71239065057125</v>
      </c>
      <c r="V12" s="28">
        <v>174.43549092785287</v>
      </c>
      <c r="W12" s="167">
        <v>166.16140456518912</v>
      </c>
      <c r="X12" s="28">
        <v>159.0040250781596</v>
      </c>
      <c r="Y12" s="28">
        <v>154.85242388778758</v>
      </c>
      <c r="Z12" s="28">
        <v>151.60626013464469</v>
      </c>
      <c r="AA12" s="30">
        <v>148.39637713256357</v>
      </c>
    </row>
    <row r="13" spans="2:27" x14ac:dyDescent="0.2">
      <c r="B13" s="3"/>
      <c r="C13" s="82" t="s">
        <v>8</v>
      </c>
      <c r="D13" s="82"/>
      <c r="E13" s="82"/>
      <c r="F13" s="109"/>
      <c r="G13" s="55" t="s">
        <v>169</v>
      </c>
      <c r="H13" s="160">
        <v>6.6890832303509589</v>
      </c>
      <c r="I13" s="161">
        <v>6.998329918351585</v>
      </c>
      <c r="J13" s="161">
        <v>6.4801498029080502</v>
      </c>
      <c r="K13" s="162">
        <v>5.6066898659646842</v>
      </c>
      <c r="L13" s="161">
        <v>6.062100711194832</v>
      </c>
      <c r="M13" s="161">
        <v>6.6780439265581677</v>
      </c>
      <c r="N13" s="161">
        <v>7.009907013489225</v>
      </c>
      <c r="O13" s="162">
        <v>7.0062812701616091</v>
      </c>
      <c r="P13" s="187">
        <v>7.2012945192904976</v>
      </c>
      <c r="Q13" s="161">
        <v>6.9942109346970884</v>
      </c>
      <c r="R13" s="161">
        <v>6.893442719166508</v>
      </c>
      <c r="S13" s="162">
        <v>6.904371500252247</v>
      </c>
      <c r="T13" s="187">
        <v>6.8291054065582291</v>
      </c>
      <c r="U13" s="161">
        <v>6.6653182076694923</v>
      </c>
      <c r="V13" s="161">
        <v>6.3633075524599017</v>
      </c>
      <c r="W13" s="162">
        <v>6.062868044944576</v>
      </c>
      <c r="X13" s="161">
        <v>5.8042861419833951</v>
      </c>
      <c r="Y13" s="161">
        <v>5.6558110109327897</v>
      </c>
      <c r="Z13" s="161">
        <v>5.5404270050311695</v>
      </c>
      <c r="AA13" s="168">
        <v>5.4262353059113808</v>
      </c>
    </row>
    <row r="14" spans="2:27" ht="4.3499999999999996" customHeight="1" x14ac:dyDescent="0.2">
      <c r="B14" s="3"/>
      <c r="C14" s="82"/>
      <c r="D14" s="82"/>
      <c r="E14" s="82"/>
      <c r="F14" s="109"/>
      <c r="G14" s="55"/>
      <c r="H14" s="170"/>
      <c r="I14" s="82"/>
      <c r="J14" s="82"/>
      <c r="K14" s="109"/>
      <c r="L14" s="82"/>
      <c r="M14" s="82"/>
      <c r="N14" s="82"/>
      <c r="O14" s="109"/>
      <c r="P14" s="186"/>
      <c r="Q14" s="82"/>
      <c r="R14" s="82"/>
      <c r="S14" s="109"/>
      <c r="T14" s="186"/>
      <c r="U14" s="82"/>
      <c r="V14" s="82"/>
      <c r="W14" s="109"/>
      <c r="X14" s="82"/>
      <c r="Y14" s="82"/>
      <c r="Z14" s="82"/>
      <c r="AA14" s="4"/>
    </row>
    <row r="15" spans="2:27" x14ac:dyDescent="0.2">
      <c r="B15" s="8" t="s">
        <v>22</v>
      </c>
      <c r="C15" s="82"/>
      <c r="D15" s="82"/>
      <c r="E15" s="82"/>
      <c r="F15" s="109"/>
      <c r="G15" s="55"/>
      <c r="H15" s="170"/>
      <c r="I15" s="82"/>
      <c r="J15" s="82"/>
      <c r="K15" s="109"/>
      <c r="L15" s="82"/>
      <c r="M15" s="82"/>
      <c r="N15" s="82"/>
      <c r="O15" s="109"/>
      <c r="P15" s="186"/>
      <c r="Q15" s="82"/>
      <c r="R15" s="82"/>
      <c r="S15" s="109"/>
      <c r="T15" s="186"/>
      <c r="U15" s="82"/>
      <c r="V15" s="82"/>
      <c r="W15" s="109"/>
      <c r="X15" s="82"/>
      <c r="Y15" s="82"/>
      <c r="Z15" s="82"/>
      <c r="AA15" s="4"/>
    </row>
    <row r="16" spans="2:27" x14ac:dyDescent="0.2">
      <c r="B16" s="3"/>
      <c r="C16" s="82" t="s">
        <v>76</v>
      </c>
      <c r="D16" s="82"/>
      <c r="E16" s="82"/>
      <c r="F16" s="109"/>
      <c r="G16" s="55" t="s">
        <v>184</v>
      </c>
      <c r="H16" s="188">
        <v>19631.077971733237</v>
      </c>
      <c r="I16" s="234">
        <v>20592.789937153717</v>
      </c>
      <c r="J16" s="234">
        <v>21631.009362706489</v>
      </c>
      <c r="K16" s="235">
        <v>22806.762373921665</v>
      </c>
      <c r="L16" s="234">
        <v>4920.9695229775461</v>
      </c>
      <c r="M16" s="234">
        <v>4698.7750473813585</v>
      </c>
      <c r="N16" s="234">
        <v>4908.9082030202053</v>
      </c>
      <c r="O16" s="235">
        <v>5103.4239621644783</v>
      </c>
      <c r="P16" s="236">
        <v>5110.2023500666301</v>
      </c>
      <c r="Q16" s="234">
        <v>5112.8806790920326</v>
      </c>
      <c r="R16" s="234">
        <v>5161.0315471498052</v>
      </c>
      <c r="S16" s="235">
        <v>5208.1401959294717</v>
      </c>
      <c r="T16" s="236">
        <v>5285.2745401584425</v>
      </c>
      <c r="U16" s="234">
        <v>5370.6689050004406</v>
      </c>
      <c r="V16" s="234">
        <v>5449.0259082258644</v>
      </c>
      <c r="W16" s="235">
        <v>5523.9339865896209</v>
      </c>
      <c r="X16" s="234">
        <v>5598.8494880000135</v>
      </c>
      <c r="Y16" s="234">
        <v>5669.9178447319618</v>
      </c>
      <c r="Z16" s="234">
        <v>5732.0806732571245</v>
      </c>
      <c r="AA16" s="237">
        <v>5804.9116023182687</v>
      </c>
    </row>
    <row r="17" spans="1:113" s="192" customFormat="1" ht="16.5" x14ac:dyDescent="0.2">
      <c r="A17" s="68"/>
      <c r="B17" s="190"/>
      <c r="C17" s="52" t="s">
        <v>131</v>
      </c>
      <c r="D17" s="52"/>
      <c r="E17" s="52"/>
      <c r="F17" s="53"/>
      <c r="G17" s="55" t="s">
        <v>184</v>
      </c>
      <c r="H17" s="238">
        <v>1240.0651930612883</v>
      </c>
      <c r="I17" s="239">
        <v>1302.5979222265737</v>
      </c>
      <c r="J17" s="239">
        <v>1370.958605321616</v>
      </c>
      <c r="K17" s="240">
        <v>1444.219231916815</v>
      </c>
      <c r="L17" s="241">
        <v>1239.3456542773631</v>
      </c>
      <c r="M17" s="241">
        <v>1190.8739167644435</v>
      </c>
      <c r="N17" s="241">
        <v>1243.8884155589506</v>
      </c>
      <c r="O17" s="235">
        <v>1286.4474028215525</v>
      </c>
      <c r="P17" s="241">
        <v>1285.2000673614634</v>
      </c>
      <c r="Q17" s="241">
        <v>1296.2035469447569</v>
      </c>
      <c r="R17" s="241">
        <v>1308.4106235190609</v>
      </c>
      <c r="S17" s="235">
        <v>1320.3534795081862</v>
      </c>
      <c r="T17" s="241">
        <v>1339.9083678101376</v>
      </c>
      <c r="U17" s="241">
        <v>1361.5573139805281</v>
      </c>
      <c r="V17" s="241">
        <v>1381.4221674522878</v>
      </c>
      <c r="W17" s="235">
        <v>1400.4126589118225</v>
      </c>
      <c r="X17" s="241">
        <v>1418.9148878112494</v>
      </c>
      <c r="Y17" s="241">
        <v>1436.4291017255216</v>
      </c>
      <c r="Z17" s="241">
        <v>1451.6748153421013</v>
      </c>
      <c r="AA17" s="237">
        <v>1469.6114844773076</v>
      </c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</row>
    <row r="18" spans="1:113" x14ac:dyDescent="0.2">
      <c r="B18" s="3"/>
      <c r="C18" s="82"/>
      <c r="D18" s="108" t="s">
        <v>44</v>
      </c>
      <c r="E18" s="82"/>
      <c r="F18" s="109"/>
      <c r="G18" s="55" t="s">
        <v>184</v>
      </c>
      <c r="H18" s="238">
        <v>1190.9975903684974</v>
      </c>
      <c r="I18" s="242">
        <v>1248.7844159437107</v>
      </c>
      <c r="J18" s="242">
        <v>1323.4621300874985</v>
      </c>
      <c r="K18" s="243">
        <v>1398.2819940555446</v>
      </c>
      <c r="L18" s="244"/>
      <c r="M18" s="244"/>
      <c r="N18" s="244"/>
      <c r="O18" s="245"/>
      <c r="P18" s="246"/>
      <c r="Q18" s="244"/>
      <c r="R18" s="244"/>
      <c r="S18" s="245"/>
      <c r="T18" s="246"/>
      <c r="U18" s="244"/>
      <c r="V18" s="244"/>
      <c r="W18" s="245"/>
      <c r="X18" s="244"/>
      <c r="Y18" s="244"/>
      <c r="Z18" s="244"/>
      <c r="AA18" s="247"/>
    </row>
    <row r="19" spans="1:113" ht="16.5" x14ac:dyDescent="0.2">
      <c r="B19" s="3"/>
      <c r="C19" s="82"/>
      <c r="D19" s="108" t="s">
        <v>132</v>
      </c>
      <c r="E19" s="82"/>
      <c r="F19" s="109"/>
      <c r="G19" s="55" t="s">
        <v>184</v>
      </c>
      <c r="H19" s="238">
        <v>1402.808549713264</v>
      </c>
      <c r="I19" s="242">
        <v>1479.5853310194343</v>
      </c>
      <c r="J19" s="242">
        <v>1528.2210530090397</v>
      </c>
      <c r="K19" s="243">
        <v>1599.2079437195882</v>
      </c>
      <c r="L19" s="244"/>
      <c r="M19" s="244"/>
      <c r="N19" s="244"/>
      <c r="O19" s="245"/>
      <c r="P19" s="246"/>
      <c r="Q19" s="244"/>
      <c r="R19" s="244"/>
      <c r="S19" s="245"/>
      <c r="T19" s="246"/>
      <c r="U19" s="244"/>
      <c r="V19" s="244"/>
      <c r="W19" s="245"/>
      <c r="X19" s="244"/>
      <c r="Y19" s="244"/>
      <c r="Z19" s="244"/>
      <c r="AA19" s="247"/>
    </row>
    <row r="20" spans="1:113" x14ac:dyDescent="0.2">
      <c r="B20" s="3"/>
      <c r="C20" s="82" t="s">
        <v>43</v>
      </c>
      <c r="D20" s="82"/>
      <c r="E20" s="82"/>
      <c r="F20" s="109"/>
      <c r="G20" s="55" t="s">
        <v>184</v>
      </c>
      <c r="H20" s="248">
        <v>1049.2735712485812</v>
      </c>
      <c r="I20" s="249">
        <v>1073.5786162429201</v>
      </c>
      <c r="J20" s="249">
        <v>1087.110034673575</v>
      </c>
      <c r="K20" s="250">
        <v>1119.6931434663995</v>
      </c>
      <c r="L20" s="244"/>
      <c r="M20" s="244"/>
      <c r="N20" s="244"/>
      <c r="O20" s="245"/>
      <c r="P20" s="246"/>
      <c r="Q20" s="244"/>
      <c r="R20" s="244"/>
      <c r="S20" s="245"/>
      <c r="T20" s="246"/>
      <c r="U20" s="244"/>
      <c r="V20" s="244"/>
      <c r="W20" s="245"/>
      <c r="X20" s="244"/>
      <c r="Y20" s="244"/>
      <c r="Z20" s="244"/>
      <c r="AA20" s="247"/>
    </row>
    <row r="21" spans="1:113" ht="16.5" x14ac:dyDescent="0.2">
      <c r="B21" s="3"/>
      <c r="C21" s="82" t="s">
        <v>133</v>
      </c>
      <c r="D21" s="82"/>
      <c r="E21" s="82"/>
      <c r="F21" s="109"/>
      <c r="G21" s="55" t="s">
        <v>185</v>
      </c>
      <c r="H21" s="155">
        <v>35393.989211233769</v>
      </c>
      <c r="I21" s="152">
        <v>36955.272587721447</v>
      </c>
      <c r="J21" s="152">
        <v>38811.997281303687</v>
      </c>
      <c r="K21" s="153">
        <v>39875.913400793354</v>
      </c>
      <c r="L21" s="152">
        <v>8826.204445618785</v>
      </c>
      <c r="M21" s="152">
        <v>8334.0319483548119</v>
      </c>
      <c r="N21" s="152">
        <v>9092.8128542040813</v>
      </c>
      <c r="O21" s="153">
        <v>9142.1723927159874</v>
      </c>
      <c r="P21" s="189">
        <v>9112.1170946847378</v>
      </c>
      <c r="Q21" s="152">
        <v>9223.4717687922966</v>
      </c>
      <c r="R21" s="152">
        <v>9278.7250981996858</v>
      </c>
      <c r="S21" s="153">
        <v>9339.6659960591151</v>
      </c>
      <c r="T21" s="189">
        <v>9485.256202763976</v>
      </c>
      <c r="U21" s="152">
        <v>9641.3947867460101</v>
      </c>
      <c r="V21" s="152">
        <v>9804.098146243854</v>
      </c>
      <c r="W21" s="153">
        <v>9877.779049315719</v>
      </c>
      <c r="X21" s="152">
        <v>9924.2638083075399</v>
      </c>
      <c r="Y21" s="152">
        <v>9933.3549153939002</v>
      </c>
      <c r="Z21" s="152">
        <v>9970.1689873969026</v>
      </c>
      <c r="AA21" s="154">
        <v>10047.531307027341</v>
      </c>
    </row>
    <row r="22" spans="1:113" x14ac:dyDescent="0.2">
      <c r="B22" s="3"/>
      <c r="C22" s="82" t="s">
        <v>73</v>
      </c>
      <c r="D22" s="82"/>
      <c r="E22" s="82"/>
      <c r="F22" s="109"/>
      <c r="G22" s="55" t="s">
        <v>186</v>
      </c>
      <c r="H22" s="160">
        <v>44.529043528595459</v>
      </c>
      <c r="I22" s="161">
        <v>43.699189484401799</v>
      </c>
      <c r="J22" s="161">
        <v>42.086133541610842</v>
      </c>
      <c r="K22" s="162">
        <v>42.150553472788964</v>
      </c>
      <c r="L22" s="161">
        <v>44.882567649486383</v>
      </c>
      <c r="M22" s="161">
        <v>45.605621206826747</v>
      </c>
      <c r="N22" s="161">
        <v>43.271948549958665</v>
      </c>
      <c r="O22" s="162">
        <v>44.356036708110025</v>
      </c>
      <c r="P22" s="187">
        <v>44.728578540979122</v>
      </c>
      <c r="Q22" s="161">
        <v>43.788083263276647</v>
      </c>
      <c r="R22" s="161">
        <v>43.249483550558928</v>
      </c>
      <c r="S22" s="162">
        <v>43.0306125827925</v>
      </c>
      <c r="T22" s="187">
        <v>42.486083904174436</v>
      </c>
      <c r="U22" s="161">
        <v>42.20510606675888</v>
      </c>
      <c r="V22" s="161">
        <v>41.825664874947805</v>
      </c>
      <c r="W22" s="162">
        <v>41.827679320562254</v>
      </c>
      <c r="X22" s="161">
        <v>41.93732744234088</v>
      </c>
      <c r="Y22" s="161">
        <v>42.179665853629203</v>
      </c>
      <c r="Z22" s="161">
        <v>42.258412925834016</v>
      </c>
      <c r="AA22" s="168">
        <v>42.226807669351771</v>
      </c>
    </row>
    <row r="23" spans="1:113" ht="4.3499999999999996" customHeight="1" x14ac:dyDescent="0.2">
      <c r="B23" s="3"/>
      <c r="C23" s="82"/>
      <c r="D23" s="82"/>
      <c r="E23" s="82"/>
      <c r="F23" s="109"/>
      <c r="G23" s="55"/>
      <c r="H23" s="170"/>
      <c r="I23" s="82"/>
      <c r="J23" s="82"/>
      <c r="K23" s="109"/>
      <c r="L23" s="82"/>
      <c r="M23" s="82"/>
      <c r="N23" s="82"/>
      <c r="O23" s="109"/>
      <c r="P23" s="186"/>
      <c r="Q23" s="82"/>
      <c r="R23" s="82"/>
      <c r="S23" s="109"/>
      <c r="T23" s="186"/>
      <c r="U23" s="82"/>
      <c r="V23" s="82"/>
      <c r="W23" s="109"/>
      <c r="X23" s="82"/>
      <c r="Y23" s="82"/>
      <c r="Z23" s="82"/>
      <c r="AA23" s="4"/>
    </row>
    <row r="24" spans="1:113" x14ac:dyDescent="0.2">
      <c r="B24" s="8" t="s">
        <v>24</v>
      </c>
      <c r="C24" s="82"/>
      <c r="D24" s="82"/>
      <c r="E24" s="82"/>
      <c r="F24" s="109"/>
      <c r="G24" s="55"/>
      <c r="H24" s="170"/>
      <c r="I24" s="82"/>
      <c r="J24" s="82"/>
      <c r="K24" s="109"/>
      <c r="L24" s="82"/>
      <c r="M24" s="82"/>
      <c r="N24" s="82"/>
      <c r="O24" s="109"/>
      <c r="P24" s="186"/>
      <c r="Q24" s="82"/>
      <c r="R24" s="82"/>
      <c r="S24" s="109"/>
      <c r="T24" s="186"/>
      <c r="U24" s="82"/>
      <c r="V24" s="82"/>
      <c r="W24" s="109"/>
      <c r="X24" s="82"/>
      <c r="Y24" s="82"/>
      <c r="Z24" s="82"/>
      <c r="AA24" s="4"/>
    </row>
    <row r="25" spans="1:113" x14ac:dyDescent="0.2">
      <c r="B25" s="3"/>
      <c r="C25" s="82" t="s">
        <v>77</v>
      </c>
      <c r="D25" s="82"/>
      <c r="E25" s="82"/>
      <c r="F25" s="109"/>
      <c r="G25" s="55" t="s">
        <v>183</v>
      </c>
      <c r="H25" s="130">
        <v>3688.9776644290437</v>
      </c>
      <c r="I25" s="131">
        <v>3659.3304626109657</v>
      </c>
      <c r="J25" s="131">
        <v>3629.5328745637698</v>
      </c>
      <c r="K25" s="181">
        <v>3602.1118921577845</v>
      </c>
      <c r="L25" s="131">
        <v>3699.5710399067398</v>
      </c>
      <c r="M25" s="131">
        <v>3692.3810594899883</v>
      </c>
      <c r="N25" s="131">
        <v>3685.3735027751432</v>
      </c>
      <c r="O25" s="181">
        <v>3678.5850555443039</v>
      </c>
      <c r="P25" s="182">
        <v>3670.3986856111678</v>
      </c>
      <c r="Q25" s="131">
        <v>3663.0413273544905</v>
      </c>
      <c r="R25" s="131">
        <v>3655.6883782091136</v>
      </c>
      <c r="S25" s="181">
        <v>3648.1934592690914</v>
      </c>
      <c r="T25" s="182">
        <v>3640.7139064664711</v>
      </c>
      <c r="U25" s="131">
        <v>3633.2496882974856</v>
      </c>
      <c r="V25" s="131">
        <v>3625.8007733229574</v>
      </c>
      <c r="W25" s="181">
        <v>3618.3671301681666</v>
      </c>
      <c r="X25" s="131">
        <v>3611.8533193052576</v>
      </c>
      <c r="Y25" s="131">
        <v>3605.3512346521084</v>
      </c>
      <c r="Z25" s="131">
        <v>3598.8608550991116</v>
      </c>
      <c r="AA25" s="132">
        <v>3592.3821595746604</v>
      </c>
    </row>
    <row r="26" spans="1:113" x14ac:dyDescent="0.2">
      <c r="B26" s="3"/>
      <c r="C26" s="82" t="s">
        <v>25</v>
      </c>
      <c r="D26" s="82"/>
      <c r="E26" s="82"/>
      <c r="F26" s="109"/>
      <c r="G26" s="55" t="s">
        <v>183</v>
      </c>
      <c r="H26" s="130">
        <v>2712.7124999999996</v>
      </c>
      <c r="I26" s="131">
        <v>2730.0784665067204</v>
      </c>
      <c r="J26" s="131">
        <v>2741.0294091729857</v>
      </c>
      <c r="K26" s="181">
        <v>2737.129437578144</v>
      </c>
      <c r="L26" s="131">
        <v>2724.6417630465712</v>
      </c>
      <c r="M26" s="131">
        <v>2694.6631993080132</v>
      </c>
      <c r="N26" s="131">
        <v>2712.7548870730761</v>
      </c>
      <c r="O26" s="181">
        <v>2718.7901505723394</v>
      </c>
      <c r="P26" s="182">
        <v>2703.553455860962</v>
      </c>
      <c r="Q26" s="131">
        <v>2736.7008441079965</v>
      </c>
      <c r="R26" s="131">
        <v>2739.4432271423821</v>
      </c>
      <c r="S26" s="181">
        <v>2740.6163389155413</v>
      </c>
      <c r="T26" s="182">
        <v>2740.9662306629143</v>
      </c>
      <c r="U26" s="131">
        <v>2741.2403272859806</v>
      </c>
      <c r="V26" s="131">
        <v>2741.270785511857</v>
      </c>
      <c r="W26" s="181">
        <v>2740.6402932311898</v>
      </c>
      <c r="X26" s="131">
        <v>2739.424301087713</v>
      </c>
      <c r="Y26" s="131">
        <v>2737.9349060365512</v>
      </c>
      <c r="Z26" s="131">
        <v>2736.3641827060183</v>
      </c>
      <c r="AA26" s="132">
        <v>2734.7943604822931</v>
      </c>
    </row>
    <row r="27" spans="1:113" ht="16.5" x14ac:dyDescent="0.2">
      <c r="B27" s="3"/>
      <c r="C27" s="82" t="s">
        <v>134</v>
      </c>
      <c r="D27" s="82"/>
      <c r="E27" s="82"/>
      <c r="F27" s="109"/>
      <c r="G27" s="55" t="s">
        <v>169</v>
      </c>
      <c r="H27" s="160">
        <v>73.535945947054259</v>
      </c>
      <c r="I27" s="161">
        <v>74.607120980515859</v>
      </c>
      <c r="J27" s="161">
        <v>75.520561237121669</v>
      </c>
      <c r="K27" s="162">
        <v>75.987008323468388</v>
      </c>
      <c r="L27" s="161">
        <v>73.647504904115991</v>
      </c>
      <c r="M27" s="161">
        <v>72.979011534638687</v>
      </c>
      <c r="N27" s="161">
        <v>73.608682675726897</v>
      </c>
      <c r="O27" s="162">
        <v>73.908584673735447</v>
      </c>
      <c r="P27" s="187">
        <v>73.658304926370306</v>
      </c>
      <c r="Q27" s="161">
        <v>74.711164836474495</v>
      </c>
      <c r="R27" s="161">
        <v>74.936453650472487</v>
      </c>
      <c r="S27" s="162">
        <v>75.122560508746119</v>
      </c>
      <c r="T27" s="187">
        <v>75.286504270344736</v>
      </c>
      <c r="U27" s="161">
        <v>75.448718432850299</v>
      </c>
      <c r="V27" s="161">
        <v>75.604561775178553</v>
      </c>
      <c r="W27" s="162">
        <v>75.742460470113116</v>
      </c>
      <c r="X27" s="161">
        <v>75.845391794998022</v>
      </c>
      <c r="Y27" s="161">
        <v>75.940864782366845</v>
      </c>
      <c r="Z27" s="161">
        <v>76.034175615013041</v>
      </c>
      <c r="AA27" s="168">
        <v>76.127601101495685</v>
      </c>
    </row>
    <row r="28" spans="1:113" ht="17.25" thickBot="1" x14ac:dyDescent="0.25">
      <c r="B28" s="77"/>
      <c r="C28" s="111" t="s">
        <v>135</v>
      </c>
      <c r="D28" s="111"/>
      <c r="E28" s="111"/>
      <c r="F28" s="112"/>
      <c r="G28" s="113" t="s">
        <v>169</v>
      </c>
      <c r="H28" s="173">
        <v>6.3625525000000005</v>
      </c>
      <c r="I28" s="174">
        <v>6.4658798688648504</v>
      </c>
      <c r="J28" s="174">
        <v>6.3590513255395829</v>
      </c>
      <c r="K28" s="175">
        <v>6.3146840829165383</v>
      </c>
      <c r="L28" s="174">
        <v>6.4004849999999998</v>
      </c>
      <c r="M28" s="174">
        <v>6.3467570000000002</v>
      </c>
      <c r="N28" s="174">
        <v>6.3252610000000002</v>
      </c>
      <c r="O28" s="175">
        <v>6.3777070000000009</v>
      </c>
      <c r="P28" s="193">
        <v>6.4321164017708794</v>
      </c>
      <c r="Q28" s="174">
        <v>6.46832656696599</v>
      </c>
      <c r="R28" s="174">
        <v>6.4972424163256495</v>
      </c>
      <c r="S28" s="175">
        <v>6.4658340903968812</v>
      </c>
      <c r="T28" s="193">
        <v>6.4099683134010599</v>
      </c>
      <c r="U28" s="174">
        <v>6.3659217191626896</v>
      </c>
      <c r="V28" s="174">
        <v>6.33535962810521</v>
      </c>
      <c r="W28" s="175">
        <v>6.3249556414893702</v>
      </c>
      <c r="X28" s="174">
        <v>6.3230527324707104</v>
      </c>
      <c r="Y28" s="174">
        <v>6.3227862327153996</v>
      </c>
      <c r="Z28" s="174">
        <v>6.3140737414188699</v>
      </c>
      <c r="AA28" s="194">
        <v>6.2988236250611704</v>
      </c>
    </row>
    <row r="29" spans="1:113" ht="15" thickBot="1" x14ac:dyDescent="0.25"/>
    <row r="30" spans="1:113" ht="30" customHeight="1" x14ac:dyDescent="0.2">
      <c r="B30" s="86" t="str">
        <f>"Strednodobá predikcia "&amp;Súhrn!$H$3&amp;" - trh práce [zmena oproti predchádzajúcemu obdobiu]"</f>
        <v>Strednodobá predikcia P3Q-2021 - trh práce [zmena oproti predchádzajúcemu obdobiu]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8"/>
    </row>
    <row r="31" spans="1:113" x14ac:dyDescent="0.2">
      <c r="B31" s="287" t="s">
        <v>27</v>
      </c>
      <c r="C31" s="288"/>
      <c r="D31" s="288"/>
      <c r="E31" s="288"/>
      <c r="F31" s="289"/>
      <c r="G31" s="285" t="s">
        <v>63</v>
      </c>
      <c r="H31" s="135" t="str">
        <f t="shared" ref="H31:L31" si="0">H$3</f>
        <v>Skutočnosť</v>
      </c>
      <c r="I31" s="293">
        <f t="shared" si="0"/>
        <v>2021</v>
      </c>
      <c r="J31" s="293">
        <f t="shared" si="0"/>
        <v>2022</v>
      </c>
      <c r="K31" s="295">
        <f t="shared" si="0"/>
        <v>2023</v>
      </c>
      <c r="L31" s="281">
        <f t="shared" si="0"/>
        <v>2020</v>
      </c>
      <c r="M31" s="282"/>
      <c r="N31" s="282"/>
      <c r="O31" s="282"/>
      <c r="P31" s="281">
        <f>P$3</f>
        <v>2021</v>
      </c>
      <c r="Q31" s="282"/>
      <c r="R31" s="282"/>
      <c r="S31" s="282"/>
      <c r="T31" s="281">
        <f>T$3</f>
        <v>2022</v>
      </c>
      <c r="U31" s="282"/>
      <c r="V31" s="282"/>
      <c r="W31" s="282"/>
      <c r="X31" s="281">
        <f>X$3</f>
        <v>2023</v>
      </c>
      <c r="Y31" s="282"/>
      <c r="Z31" s="282"/>
      <c r="AA31" s="283"/>
    </row>
    <row r="32" spans="1:113" x14ac:dyDescent="0.2">
      <c r="B32" s="290"/>
      <c r="C32" s="291"/>
      <c r="D32" s="291"/>
      <c r="E32" s="291"/>
      <c r="F32" s="292"/>
      <c r="G32" s="286"/>
      <c r="H32" s="136">
        <f>$H$4</f>
        <v>2020</v>
      </c>
      <c r="I32" s="294"/>
      <c r="J32" s="294"/>
      <c r="K32" s="296"/>
      <c r="L32" s="137" t="s">
        <v>3</v>
      </c>
      <c r="M32" s="137" t="s">
        <v>4</v>
      </c>
      <c r="N32" s="137" t="s">
        <v>5</v>
      </c>
      <c r="O32" s="138" t="s">
        <v>6</v>
      </c>
      <c r="P32" s="139" t="s">
        <v>3</v>
      </c>
      <c r="Q32" s="137" t="s">
        <v>4</v>
      </c>
      <c r="R32" s="137" t="s">
        <v>5</v>
      </c>
      <c r="S32" s="138" t="s">
        <v>6</v>
      </c>
      <c r="T32" s="139" t="s">
        <v>3</v>
      </c>
      <c r="U32" s="137" t="s">
        <v>4</v>
      </c>
      <c r="V32" s="137" t="s">
        <v>5</v>
      </c>
      <c r="W32" s="138" t="s">
        <v>6</v>
      </c>
      <c r="X32" s="137" t="s">
        <v>3</v>
      </c>
      <c r="Y32" s="137" t="s">
        <v>4</v>
      </c>
      <c r="Z32" s="137" t="s">
        <v>5</v>
      </c>
      <c r="AA32" s="195" t="s">
        <v>6</v>
      </c>
    </row>
    <row r="33" spans="2:27" ht="3.75" customHeight="1" x14ac:dyDescent="0.2">
      <c r="B33" s="8"/>
      <c r="C33" s="9"/>
      <c r="D33" s="9"/>
      <c r="E33" s="9"/>
      <c r="F33" s="141"/>
      <c r="G33" s="142"/>
      <c r="H33" s="96"/>
      <c r="I33" s="97"/>
      <c r="J33" s="97"/>
      <c r="K33" s="143"/>
      <c r="L33" s="144"/>
      <c r="M33" s="144"/>
      <c r="N33" s="144"/>
      <c r="O33" s="145"/>
      <c r="P33" s="180"/>
      <c r="Q33" s="144"/>
      <c r="R33" s="144"/>
      <c r="S33" s="145"/>
      <c r="T33" s="180"/>
      <c r="U33" s="144"/>
      <c r="V33" s="144"/>
      <c r="W33" s="145"/>
      <c r="X33" s="144"/>
      <c r="Y33" s="144"/>
      <c r="Z33" s="144"/>
      <c r="AA33" s="146"/>
    </row>
    <row r="34" spans="2:27" x14ac:dyDescent="0.2">
      <c r="B34" s="8" t="s">
        <v>23</v>
      </c>
      <c r="C34" s="9"/>
      <c r="D34" s="9"/>
      <c r="E34" s="9"/>
      <c r="F34" s="94"/>
      <c r="G34" s="95"/>
      <c r="H34" s="96"/>
      <c r="I34" s="97"/>
      <c r="J34" s="97"/>
      <c r="K34" s="143"/>
      <c r="L34" s="144"/>
      <c r="M34" s="144"/>
      <c r="N34" s="144"/>
      <c r="O34" s="145"/>
      <c r="P34" s="180"/>
      <c r="Q34" s="144"/>
      <c r="R34" s="144"/>
      <c r="S34" s="145"/>
      <c r="T34" s="180"/>
      <c r="U34" s="144"/>
      <c r="V34" s="144"/>
      <c r="W34" s="145"/>
      <c r="X34" s="144"/>
      <c r="Y34" s="144"/>
      <c r="Z34" s="144"/>
      <c r="AA34" s="146"/>
    </row>
    <row r="35" spans="2:27" x14ac:dyDescent="0.2">
      <c r="B35" s="8"/>
      <c r="C35" s="102" t="s">
        <v>10</v>
      </c>
      <c r="D35" s="9"/>
      <c r="E35" s="9"/>
      <c r="F35" s="94"/>
      <c r="G35" s="55" t="s">
        <v>181</v>
      </c>
      <c r="H35" s="27">
        <v>-1.8862025385953984</v>
      </c>
      <c r="I35" s="28">
        <v>-0.87362148015573382</v>
      </c>
      <c r="J35" s="28">
        <v>1.2055067806394675</v>
      </c>
      <c r="K35" s="167">
        <v>1.70061407822935</v>
      </c>
      <c r="L35" s="161">
        <v>-0.45442838371640448</v>
      </c>
      <c r="M35" s="161">
        <v>-1.6526736350058684</v>
      </c>
      <c r="N35" s="161">
        <v>-0.14141041518446684</v>
      </c>
      <c r="O35" s="162">
        <v>-3.3088561744918366E-2</v>
      </c>
      <c r="P35" s="187">
        <v>-1.0458608429398879</v>
      </c>
      <c r="Q35" s="161">
        <v>0.77848063748528773</v>
      </c>
      <c r="R35" s="161">
        <v>0.19162793837858771</v>
      </c>
      <c r="S35" s="162">
        <v>4.3725256492763265E-2</v>
      </c>
      <c r="T35" s="187">
        <v>0.11898684203373477</v>
      </c>
      <c r="U35" s="161">
        <v>0.46227405458823512</v>
      </c>
      <c r="V35" s="161">
        <v>0.56178478614872063</v>
      </c>
      <c r="W35" s="162">
        <v>0.52190818070583589</v>
      </c>
      <c r="X35" s="161">
        <v>0.45136483970007646</v>
      </c>
      <c r="Y35" s="161">
        <v>0.31625115166620787</v>
      </c>
      <c r="Z35" s="161">
        <v>0.28706447919077505</v>
      </c>
      <c r="AA35" s="168">
        <v>0.28498108299351088</v>
      </c>
    </row>
    <row r="36" spans="2:27" ht="4.3499999999999996" customHeight="1" x14ac:dyDescent="0.2">
      <c r="B36" s="3"/>
      <c r="C36" s="82"/>
      <c r="D36" s="108"/>
      <c r="E36" s="82"/>
      <c r="F36" s="109"/>
      <c r="G36" s="55"/>
      <c r="H36" s="170"/>
      <c r="I36" s="82"/>
      <c r="J36" s="82"/>
      <c r="K36" s="109"/>
      <c r="L36" s="82"/>
      <c r="M36" s="82"/>
      <c r="N36" s="82"/>
      <c r="O36" s="109"/>
      <c r="P36" s="186"/>
      <c r="Q36" s="82"/>
      <c r="R36" s="82"/>
      <c r="S36" s="109"/>
      <c r="T36" s="186"/>
      <c r="U36" s="82"/>
      <c r="V36" s="82"/>
      <c r="W36" s="109"/>
      <c r="X36" s="82"/>
      <c r="Y36" s="82"/>
      <c r="Z36" s="82"/>
      <c r="AA36" s="4"/>
    </row>
    <row r="37" spans="2:27" x14ac:dyDescent="0.2">
      <c r="B37" s="3"/>
      <c r="C37" s="82"/>
      <c r="D37" s="108" t="s">
        <v>40</v>
      </c>
      <c r="E37" s="82"/>
      <c r="F37" s="109"/>
      <c r="G37" s="55" t="s">
        <v>181</v>
      </c>
      <c r="H37" s="160">
        <v>-1.8675750460909342</v>
      </c>
      <c r="I37" s="161">
        <v>-1.2020743927267432</v>
      </c>
      <c r="J37" s="161">
        <v>1.2613291119301095</v>
      </c>
      <c r="K37" s="162">
        <v>1.7105741784963584</v>
      </c>
      <c r="L37" s="224"/>
      <c r="M37" s="224"/>
      <c r="N37" s="224"/>
      <c r="O37" s="225"/>
      <c r="P37" s="226"/>
      <c r="Q37" s="224"/>
      <c r="R37" s="224"/>
      <c r="S37" s="225"/>
      <c r="T37" s="226"/>
      <c r="U37" s="224"/>
      <c r="V37" s="224"/>
      <c r="W37" s="225"/>
      <c r="X37" s="224"/>
      <c r="Y37" s="224"/>
      <c r="Z37" s="224"/>
      <c r="AA37" s="227"/>
    </row>
    <row r="38" spans="2:27" x14ac:dyDescent="0.2">
      <c r="B38" s="3"/>
      <c r="C38" s="82"/>
      <c r="D38" s="108" t="s">
        <v>41</v>
      </c>
      <c r="E38" s="82"/>
      <c r="F38" s="109"/>
      <c r="G38" s="55" t="s">
        <v>181</v>
      </c>
      <c r="H38" s="160">
        <v>-2.0055085239789605</v>
      </c>
      <c r="I38" s="161">
        <v>1.2330257631334263</v>
      </c>
      <c r="J38" s="161">
        <v>0.85608314327024004</v>
      </c>
      <c r="K38" s="162">
        <v>1.6380176509377122</v>
      </c>
      <c r="L38" s="224"/>
      <c r="M38" s="224"/>
      <c r="N38" s="224"/>
      <c r="O38" s="225"/>
      <c r="P38" s="226"/>
      <c r="Q38" s="224"/>
      <c r="R38" s="224"/>
      <c r="S38" s="225"/>
      <c r="T38" s="226"/>
      <c r="U38" s="224"/>
      <c r="V38" s="224"/>
      <c r="W38" s="225"/>
      <c r="X38" s="224"/>
      <c r="Y38" s="224"/>
      <c r="Z38" s="224"/>
      <c r="AA38" s="227"/>
    </row>
    <row r="39" spans="2:27" ht="4.3499999999999996" customHeight="1" x14ac:dyDescent="0.2">
      <c r="B39" s="3"/>
      <c r="C39" s="82"/>
      <c r="D39" s="82"/>
      <c r="E39" s="82"/>
      <c r="F39" s="109"/>
      <c r="G39" s="55"/>
      <c r="H39" s="170"/>
      <c r="I39" s="82"/>
      <c r="J39" s="82"/>
      <c r="K39" s="109"/>
      <c r="L39" s="82"/>
      <c r="M39" s="82"/>
      <c r="N39" s="82"/>
      <c r="O39" s="109"/>
      <c r="P39" s="186"/>
      <c r="Q39" s="82"/>
      <c r="R39" s="82"/>
      <c r="S39" s="109"/>
      <c r="T39" s="186"/>
      <c r="U39" s="82"/>
      <c r="V39" s="82"/>
      <c r="W39" s="109"/>
      <c r="X39" s="82"/>
      <c r="Y39" s="82"/>
      <c r="Z39" s="82"/>
      <c r="AA39" s="4"/>
    </row>
    <row r="40" spans="2:27" x14ac:dyDescent="0.2">
      <c r="B40" s="3"/>
      <c r="C40" s="82" t="s">
        <v>42</v>
      </c>
      <c r="D40" s="82"/>
      <c r="E40" s="82"/>
      <c r="F40" s="109"/>
      <c r="G40" s="55" t="s">
        <v>181</v>
      </c>
      <c r="H40" s="160">
        <v>15.023051553384676</v>
      </c>
      <c r="I40" s="161">
        <v>5.2904932084507408</v>
      </c>
      <c r="J40" s="161">
        <v>-7.0237379498121726</v>
      </c>
      <c r="K40" s="162">
        <v>-13.600937055326483</v>
      </c>
      <c r="L40" s="161">
        <v>6.2604844580259993</v>
      </c>
      <c r="M40" s="161">
        <v>8.9484877439563064</v>
      </c>
      <c r="N40" s="161">
        <v>5.674219515613288</v>
      </c>
      <c r="O40" s="162">
        <v>0.17063908550592544</v>
      </c>
      <c r="P40" s="187">
        <v>2.2073852514575378</v>
      </c>
      <c r="Q40" s="161">
        <v>-1.6848337801419007</v>
      </c>
      <c r="R40" s="161">
        <v>-1.3419735390777845</v>
      </c>
      <c r="S40" s="162">
        <v>0.20142968700798747</v>
      </c>
      <c r="T40" s="187">
        <v>-1.0774945790960118</v>
      </c>
      <c r="U40" s="161">
        <v>-2.3886095960873632</v>
      </c>
      <c r="V40" s="161">
        <v>-4.5300155579199526</v>
      </c>
      <c r="W40" s="162">
        <v>-4.7433502887814996</v>
      </c>
      <c r="X40" s="161">
        <v>-4.3074861492408161</v>
      </c>
      <c r="Y40" s="161">
        <v>-2.6110038336018704</v>
      </c>
      <c r="Z40" s="161">
        <v>-2.096295086407693</v>
      </c>
      <c r="AA40" s="168">
        <v>-2.1172496434054437</v>
      </c>
    </row>
    <row r="41" spans="2:27" x14ac:dyDescent="0.2">
      <c r="B41" s="3"/>
      <c r="C41" s="82" t="s">
        <v>8</v>
      </c>
      <c r="D41" s="82"/>
      <c r="E41" s="82"/>
      <c r="F41" s="109"/>
      <c r="G41" s="55" t="s">
        <v>187</v>
      </c>
      <c r="H41" s="160">
        <v>0.93508821273543752</v>
      </c>
      <c r="I41" s="161">
        <v>0.30924668800062644</v>
      </c>
      <c r="J41" s="161">
        <v>-0.51818011544353526</v>
      </c>
      <c r="K41" s="162">
        <v>-0.87345993694336599</v>
      </c>
      <c r="L41" s="161">
        <v>0.38272676626439767</v>
      </c>
      <c r="M41" s="161">
        <v>0.61594321536333552</v>
      </c>
      <c r="N41" s="161">
        <v>0.33186308693105709</v>
      </c>
      <c r="O41" s="162">
        <v>-3.625743327616282E-3</v>
      </c>
      <c r="P41" s="187">
        <v>0.19501324912888918</v>
      </c>
      <c r="Q41" s="161">
        <v>-0.20708358459340936</v>
      </c>
      <c r="R41" s="161">
        <v>-0.10076821553058057</v>
      </c>
      <c r="S41" s="162">
        <v>1.092878108573947E-2</v>
      </c>
      <c r="T41" s="187">
        <v>-7.5266093694018044E-2</v>
      </c>
      <c r="U41" s="161">
        <v>-0.16378719888873738</v>
      </c>
      <c r="V41" s="161">
        <v>-0.30201065520959053</v>
      </c>
      <c r="W41" s="162">
        <v>-0.30043950751532589</v>
      </c>
      <c r="X41" s="161">
        <v>-0.25858190296118022</v>
      </c>
      <c r="Y41" s="161">
        <v>-0.14847513105060578</v>
      </c>
      <c r="Z41" s="161">
        <v>-0.11538400590162048</v>
      </c>
      <c r="AA41" s="168">
        <v>-0.11419169911978805</v>
      </c>
    </row>
    <row r="42" spans="2:27" ht="4.3499999999999996" customHeight="1" x14ac:dyDescent="0.2">
      <c r="B42" s="3"/>
      <c r="C42" s="82"/>
      <c r="D42" s="82"/>
      <c r="E42" s="82"/>
      <c r="F42" s="109"/>
      <c r="G42" s="55"/>
      <c r="H42" s="170"/>
      <c r="I42" s="82"/>
      <c r="J42" s="82"/>
      <c r="K42" s="109"/>
      <c r="L42" s="82"/>
      <c r="M42" s="82"/>
      <c r="N42" s="82"/>
      <c r="O42" s="109"/>
      <c r="P42" s="186"/>
      <c r="Q42" s="82"/>
      <c r="R42" s="82"/>
      <c r="S42" s="109"/>
      <c r="T42" s="186"/>
      <c r="U42" s="82"/>
      <c r="V42" s="82"/>
      <c r="W42" s="109"/>
      <c r="X42" s="82"/>
      <c r="Y42" s="82"/>
      <c r="Z42" s="82"/>
      <c r="AA42" s="4"/>
    </row>
    <row r="43" spans="2:27" x14ac:dyDescent="0.2">
      <c r="B43" s="8" t="s">
        <v>22</v>
      </c>
      <c r="C43" s="82"/>
      <c r="D43" s="82"/>
      <c r="E43" s="82"/>
      <c r="F43" s="109"/>
      <c r="G43" s="55"/>
      <c r="H43" s="170"/>
      <c r="I43" s="82"/>
      <c r="J43" s="82"/>
      <c r="K43" s="109"/>
      <c r="L43" s="82"/>
      <c r="M43" s="82"/>
      <c r="N43" s="82"/>
      <c r="O43" s="109"/>
      <c r="P43" s="186"/>
      <c r="Q43" s="82"/>
      <c r="R43" s="82"/>
      <c r="S43" s="109"/>
      <c r="T43" s="186"/>
      <c r="U43" s="82"/>
      <c r="V43" s="82"/>
      <c r="W43" s="109"/>
      <c r="X43" s="82"/>
      <c r="Y43" s="82"/>
      <c r="Z43" s="82"/>
      <c r="AA43" s="4"/>
    </row>
    <row r="44" spans="2:27" x14ac:dyDescent="0.2">
      <c r="B44" s="3"/>
      <c r="C44" s="82" t="s">
        <v>76</v>
      </c>
      <c r="D44" s="82"/>
      <c r="E44" s="82"/>
      <c r="F44" s="109"/>
      <c r="G44" s="55" t="s">
        <v>181</v>
      </c>
      <c r="H44" s="251">
        <v>3.2650045167721231</v>
      </c>
      <c r="I44" s="252">
        <v>4.898925911278269</v>
      </c>
      <c r="J44" s="252">
        <v>5.0416647220763622</v>
      </c>
      <c r="K44" s="253">
        <v>5.4354976760458698</v>
      </c>
      <c r="L44" s="252">
        <v>1.596215766281091</v>
      </c>
      <c r="M44" s="252">
        <v>-4.5152581124246325</v>
      </c>
      <c r="N44" s="252">
        <v>4.4720837562963283</v>
      </c>
      <c r="O44" s="253">
        <v>3.9625055327903169</v>
      </c>
      <c r="P44" s="254">
        <v>0.13282039572656856</v>
      </c>
      <c r="Q44" s="252">
        <v>5.2411408432149642E-2</v>
      </c>
      <c r="R44" s="252">
        <v>0.94175614648459316</v>
      </c>
      <c r="S44" s="253">
        <v>0.91277583462326106</v>
      </c>
      <c r="T44" s="254">
        <v>1.48103432947633</v>
      </c>
      <c r="U44" s="252">
        <v>1.6157034831995247</v>
      </c>
      <c r="V44" s="252">
        <v>1.4589803358100824</v>
      </c>
      <c r="W44" s="253">
        <v>1.3747058579896816</v>
      </c>
      <c r="X44" s="252">
        <v>1.3561983469075471</v>
      </c>
      <c r="Y44" s="252">
        <v>1.2693385825832451</v>
      </c>
      <c r="Z44" s="252">
        <v>1.0963620678017207</v>
      </c>
      <c r="AA44" s="255">
        <v>1.2705845087096463</v>
      </c>
    </row>
    <row r="45" spans="2:27" ht="16.5" x14ac:dyDescent="0.2">
      <c r="B45" s="3"/>
      <c r="C45" s="52" t="s">
        <v>131</v>
      </c>
      <c r="D45" s="52"/>
      <c r="E45" s="52"/>
      <c r="F45" s="53"/>
      <c r="G45" s="55" t="s">
        <v>181</v>
      </c>
      <c r="H45" s="256">
        <v>3.2784538311496192</v>
      </c>
      <c r="I45" s="257">
        <v>5.0426969094192486</v>
      </c>
      <c r="J45" s="257">
        <v>5.2480264192492427</v>
      </c>
      <c r="K45" s="258">
        <v>5.3437519054787828</v>
      </c>
      <c r="L45" s="259">
        <v>1.4871710421494413</v>
      </c>
      <c r="M45" s="259">
        <v>-3.9110749568232848</v>
      </c>
      <c r="N45" s="259">
        <v>4.451730619690224</v>
      </c>
      <c r="O45" s="253">
        <v>3.4214473525326525</v>
      </c>
      <c r="P45" s="254">
        <v>-9.6959693599075081E-2</v>
      </c>
      <c r="Q45" s="259">
        <v>0.85616861240008291</v>
      </c>
      <c r="R45" s="259">
        <v>0.94175614648462158</v>
      </c>
      <c r="S45" s="253">
        <v>0.91277583462326106</v>
      </c>
      <c r="T45" s="254">
        <v>1.48103432947633</v>
      </c>
      <c r="U45" s="259">
        <v>1.6157034831995247</v>
      </c>
      <c r="V45" s="259">
        <v>1.4589803358100824</v>
      </c>
      <c r="W45" s="253">
        <v>1.3747058579896816</v>
      </c>
      <c r="X45" s="259">
        <v>1.3211983469075363</v>
      </c>
      <c r="Y45" s="259">
        <v>1.2343385825832343</v>
      </c>
      <c r="Z45" s="259">
        <v>1.0613620678017242</v>
      </c>
      <c r="AA45" s="255">
        <v>1.2355845087096355</v>
      </c>
    </row>
    <row r="46" spans="2:27" x14ac:dyDescent="0.2">
      <c r="B46" s="3"/>
      <c r="C46" s="82"/>
      <c r="D46" s="108" t="s">
        <v>44</v>
      </c>
      <c r="E46" s="82"/>
      <c r="F46" s="109"/>
      <c r="G46" s="55" t="s">
        <v>181</v>
      </c>
      <c r="H46" s="260">
        <v>1.3691180858909746</v>
      </c>
      <c r="I46" s="261">
        <v>4.8519683030873182</v>
      </c>
      <c r="J46" s="261">
        <v>5.9800325172502795</v>
      </c>
      <c r="K46" s="262">
        <v>5.6533437766821208</v>
      </c>
      <c r="L46" s="259"/>
      <c r="M46" s="259"/>
      <c r="N46" s="259"/>
      <c r="O46" s="253"/>
      <c r="P46" s="254"/>
      <c r="Q46" s="259"/>
      <c r="R46" s="259"/>
      <c r="S46" s="253"/>
      <c r="T46" s="254"/>
      <c r="U46" s="259"/>
      <c r="V46" s="259"/>
      <c r="W46" s="253"/>
      <c r="X46" s="259"/>
      <c r="Y46" s="259"/>
      <c r="Z46" s="259"/>
      <c r="AA46" s="255"/>
    </row>
    <row r="47" spans="2:27" ht="16.5" x14ac:dyDescent="0.2">
      <c r="B47" s="3"/>
      <c r="C47" s="82"/>
      <c r="D47" s="108" t="s">
        <v>136</v>
      </c>
      <c r="E47" s="82"/>
      <c r="F47" s="109"/>
      <c r="G47" s="55" t="s">
        <v>181</v>
      </c>
      <c r="H47" s="260">
        <v>8.8324392304065498</v>
      </c>
      <c r="I47" s="261">
        <v>5.4730762313833594</v>
      </c>
      <c r="J47" s="261">
        <v>3.2871184223011625</v>
      </c>
      <c r="K47" s="262">
        <v>4.6450669273778686</v>
      </c>
      <c r="L47" s="259"/>
      <c r="M47" s="259"/>
      <c r="N47" s="259"/>
      <c r="O47" s="253"/>
      <c r="P47" s="254"/>
      <c r="Q47" s="259"/>
      <c r="R47" s="259"/>
      <c r="S47" s="253"/>
      <c r="T47" s="254"/>
      <c r="U47" s="259"/>
      <c r="V47" s="259"/>
      <c r="W47" s="253"/>
      <c r="X47" s="259"/>
      <c r="Y47" s="259"/>
      <c r="Z47" s="259"/>
      <c r="AA47" s="255"/>
    </row>
    <row r="48" spans="2:27" x14ac:dyDescent="0.2">
      <c r="B48" s="3"/>
      <c r="C48" s="82" t="s">
        <v>43</v>
      </c>
      <c r="D48" s="82"/>
      <c r="E48" s="82"/>
      <c r="F48" s="109"/>
      <c r="G48" s="55" t="s">
        <v>181</v>
      </c>
      <c r="H48" s="263">
        <v>1.3369960479478777</v>
      </c>
      <c r="I48" s="264">
        <v>2.31636873931906</v>
      </c>
      <c r="J48" s="264">
        <v>1.2604031252046752</v>
      </c>
      <c r="K48" s="265">
        <v>2.9972227054833525</v>
      </c>
      <c r="L48" s="259"/>
      <c r="M48" s="259"/>
      <c r="N48" s="259"/>
      <c r="O48" s="253"/>
      <c r="P48" s="254"/>
      <c r="Q48" s="259"/>
      <c r="R48" s="259"/>
      <c r="S48" s="253"/>
      <c r="T48" s="254"/>
      <c r="U48" s="259"/>
      <c r="V48" s="259"/>
      <c r="W48" s="253"/>
      <c r="X48" s="259"/>
      <c r="Y48" s="259"/>
      <c r="Z48" s="259"/>
      <c r="AA48" s="255"/>
    </row>
    <row r="49" spans="2:27" ht="16.5" x14ac:dyDescent="0.2">
      <c r="B49" s="3"/>
      <c r="C49" s="82" t="s">
        <v>133</v>
      </c>
      <c r="D49" s="82"/>
      <c r="E49" s="82"/>
      <c r="F49" s="109"/>
      <c r="G49" s="55" t="s">
        <v>181</v>
      </c>
      <c r="H49" s="160">
        <v>-2.9232614338803273</v>
      </c>
      <c r="I49" s="161">
        <v>4.4111540159257743</v>
      </c>
      <c r="J49" s="161">
        <v>5.024248405081849</v>
      </c>
      <c r="K49" s="162">
        <v>2.7412042513003314</v>
      </c>
      <c r="L49" s="161">
        <v>-3.8436972653657904</v>
      </c>
      <c r="M49" s="161">
        <v>-5.5762644101030503</v>
      </c>
      <c r="N49" s="161">
        <v>9.1046075963154607</v>
      </c>
      <c r="O49" s="162">
        <v>0.54284124509484855</v>
      </c>
      <c r="P49" s="187">
        <v>-0.32875444413186017</v>
      </c>
      <c r="Q49" s="161">
        <v>1.2220505174644245</v>
      </c>
      <c r="R49" s="161">
        <v>0.59905132028852393</v>
      </c>
      <c r="S49" s="162">
        <v>0.65678093934751303</v>
      </c>
      <c r="T49" s="187">
        <v>1.5588374013191952</v>
      </c>
      <c r="U49" s="161">
        <v>1.6461187831335025</v>
      </c>
      <c r="V49" s="161">
        <v>1.6875500184009695</v>
      </c>
      <c r="W49" s="162">
        <v>0.75153167555848199</v>
      </c>
      <c r="X49" s="161">
        <v>0.4705992992933119</v>
      </c>
      <c r="Y49" s="161">
        <v>9.1604851120052899E-2</v>
      </c>
      <c r="Z49" s="161">
        <v>0.37061065789517045</v>
      </c>
      <c r="AA49" s="168">
        <v>0.77593789762471488</v>
      </c>
    </row>
    <row r="50" spans="2:27" ht="4.3499999999999996" customHeight="1" x14ac:dyDescent="0.2">
      <c r="B50" s="3"/>
      <c r="C50" s="82"/>
      <c r="D50" s="82"/>
      <c r="E50" s="82"/>
      <c r="F50" s="109"/>
      <c r="G50" s="55"/>
      <c r="H50" s="170"/>
      <c r="I50" s="82"/>
      <c r="J50" s="82"/>
      <c r="K50" s="109"/>
      <c r="L50" s="82"/>
      <c r="M50" s="82"/>
      <c r="N50" s="82"/>
      <c r="O50" s="109"/>
      <c r="P50" s="186"/>
      <c r="Q50" s="82"/>
      <c r="R50" s="82"/>
      <c r="S50" s="109"/>
      <c r="T50" s="186"/>
      <c r="U50" s="82"/>
      <c r="V50" s="82"/>
      <c r="W50" s="109"/>
      <c r="X50" s="82"/>
      <c r="Y50" s="82"/>
      <c r="Z50" s="82"/>
      <c r="AA50" s="4"/>
    </row>
    <row r="51" spans="2:27" x14ac:dyDescent="0.2">
      <c r="B51" s="8" t="s">
        <v>24</v>
      </c>
      <c r="C51" s="82"/>
      <c r="D51" s="82"/>
      <c r="E51" s="82"/>
      <c r="F51" s="109"/>
      <c r="G51" s="55"/>
      <c r="H51" s="170"/>
      <c r="I51" s="82"/>
      <c r="J51" s="82"/>
      <c r="K51" s="109"/>
      <c r="L51" s="82"/>
      <c r="M51" s="82"/>
      <c r="N51" s="82"/>
      <c r="O51" s="109"/>
      <c r="P51" s="186"/>
      <c r="Q51" s="82"/>
      <c r="R51" s="82"/>
      <c r="S51" s="109"/>
      <c r="T51" s="186"/>
      <c r="U51" s="82"/>
      <c r="V51" s="82"/>
      <c r="W51" s="109"/>
      <c r="X51" s="82"/>
      <c r="Y51" s="82"/>
      <c r="Z51" s="82"/>
      <c r="AA51" s="4"/>
    </row>
    <row r="52" spans="2:27" x14ac:dyDescent="0.2">
      <c r="B52" s="3"/>
      <c r="C52" s="82" t="s">
        <v>77</v>
      </c>
      <c r="D52" s="82"/>
      <c r="E52" s="82"/>
      <c r="F52" s="109"/>
      <c r="G52" s="55" t="s">
        <v>181</v>
      </c>
      <c r="H52" s="160">
        <v>-0.78219275082516049</v>
      </c>
      <c r="I52" s="161">
        <v>-0.80366986506726334</v>
      </c>
      <c r="J52" s="161">
        <v>-0.81429071114651208</v>
      </c>
      <c r="K52" s="162">
        <v>-0.75549618514700967</v>
      </c>
      <c r="L52" s="161">
        <v>-0.19941546884439276</v>
      </c>
      <c r="M52" s="161">
        <v>-0.19434632661987905</v>
      </c>
      <c r="N52" s="161">
        <v>-0.18978422329500688</v>
      </c>
      <c r="O52" s="162">
        <v>-0.18419970800049157</v>
      </c>
      <c r="P52" s="187">
        <v>-0.22254127088342557</v>
      </c>
      <c r="Q52" s="161">
        <v>-0.20045120126923166</v>
      </c>
      <c r="R52" s="161">
        <v>-0.2007334476536613</v>
      </c>
      <c r="S52" s="162">
        <v>-0.20502072837219032</v>
      </c>
      <c r="T52" s="187">
        <v>-0.20502072837219032</v>
      </c>
      <c r="U52" s="161">
        <v>-0.20502072837220453</v>
      </c>
      <c r="V52" s="161">
        <v>-0.20502072837219032</v>
      </c>
      <c r="W52" s="162">
        <v>-0.20502072837219032</v>
      </c>
      <c r="X52" s="161">
        <v>-0.18002072837219885</v>
      </c>
      <c r="Y52" s="161">
        <v>-0.18002072837222727</v>
      </c>
      <c r="Z52" s="161">
        <v>-0.18002072837218464</v>
      </c>
      <c r="AA52" s="168">
        <v>-0.18002072837219885</v>
      </c>
    </row>
    <row r="53" spans="2:27" ht="15" thickBot="1" x14ac:dyDescent="0.25">
      <c r="B53" s="77"/>
      <c r="C53" s="111" t="s">
        <v>25</v>
      </c>
      <c r="D53" s="111"/>
      <c r="E53" s="111"/>
      <c r="F53" s="112"/>
      <c r="G53" s="113" t="s">
        <v>181</v>
      </c>
      <c r="H53" s="173">
        <v>-1.045732441325157</v>
      </c>
      <c r="I53" s="174">
        <v>0.64016981182930977</v>
      </c>
      <c r="J53" s="174">
        <v>0.40112190182861696</v>
      </c>
      <c r="K53" s="175">
        <v>-0.1422812751220448</v>
      </c>
      <c r="L53" s="174">
        <v>-0.44820177729269517</v>
      </c>
      <c r="M53" s="174">
        <v>-1.1002754250172586</v>
      </c>
      <c r="N53" s="174">
        <v>0.67138957364724661</v>
      </c>
      <c r="O53" s="175">
        <v>0.2224772878678607</v>
      </c>
      <c r="P53" s="193">
        <v>-0.56042187397838461</v>
      </c>
      <c r="Q53" s="174">
        <v>1.2260674252685817</v>
      </c>
      <c r="R53" s="174">
        <v>0.10020762920758841</v>
      </c>
      <c r="S53" s="175">
        <v>4.2822999999998501E-2</v>
      </c>
      <c r="T53" s="193">
        <v>1.2766900000002579E-2</v>
      </c>
      <c r="U53" s="174">
        <v>1.0000000000005116E-2</v>
      </c>
      <c r="V53" s="174">
        <v>1.1111111117685368E-3</v>
      </c>
      <c r="W53" s="175">
        <v>-2.2999999999967713E-2</v>
      </c>
      <c r="X53" s="174">
        <v>-4.4368907020754023E-2</v>
      </c>
      <c r="Y53" s="174">
        <v>-5.4368907020744928E-2</v>
      </c>
      <c r="Z53" s="174">
        <v>-5.7368907020745041E-2</v>
      </c>
      <c r="AA53" s="194">
        <v>-5.736890702073083E-2</v>
      </c>
    </row>
    <row r="54" spans="2:27" ht="15" thickBot="1" x14ac:dyDescent="0.25"/>
    <row r="55" spans="2:27" ht="30" customHeight="1" x14ac:dyDescent="0.2">
      <c r="B55" s="86" t="str">
        <f>"Strednodobá predikcia "&amp;Súhrn!$H$3&amp;" - trh práce [zmena oproti rovnakému obdobiu predchádzajúceho roka]"</f>
        <v>Strednodobá predikcia P3Q-2021 - trh práce [zmena oproti rovnakému obdobiu predchádzajúceho roka]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196"/>
      <c r="Y55" s="196"/>
      <c r="Z55" s="196"/>
      <c r="AA55" s="197"/>
    </row>
    <row r="56" spans="2:27" x14ac:dyDescent="0.2">
      <c r="B56" s="287" t="s">
        <v>27</v>
      </c>
      <c r="C56" s="288"/>
      <c r="D56" s="288"/>
      <c r="E56" s="288"/>
      <c r="F56" s="289"/>
      <c r="G56" s="285" t="s">
        <v>63</v>
      </c>
      <c r="H56" s="135" t="str">
        <f t="shared" ref="H56:L56" si="1">H$3</f>
        <v>Skutočnosť</v>
      </c>
      <c r="I56" s="293">
        <f t="shared" si="1"/>
        <v>2021</v>
      </c>
      <c r="J56" s="293">
        <f t="shared" si="1"/>
        <v>2022</v>
      </c>
      <c r="K56" s="295">
        <f t="shared" si="1"/>
        <v>2023</v>
      </c>
      <c r="L56" s="281">
        <f t="shared" si="1"/>
        <v>2020</v>
      </c>
      <c r="M56" s="282"/>
      <c r="N56" s="282"/>
      <c r="O56" s="282"/>
      <c r="P56" s="281">
        <f>P$3</f>
        <v>2021</v>
      </c>
      <c r="Q56" s="282"/>
      <c r="R56" s="282"/>
      <c r="S56" s="282"/>
      <c r="T56" s="281">
        <f>T$3</f>
        <v>2022</v>
      </c>
      <c r="U56" s="282"/>
      <c r="V56" s="282"/>
      <c r="W56" s="282"/>
      <c r="X56" s="281">
        <f>X$3</f>
        <v>2023</v>
      </c>
      <c r="Y56" s="282"/>
      <c r="Z56" s="282"/>
      <c r="AA56" s="283"/>
    </row>
    <row r="57" spans="2:27" x14ac:dyDescent="0.2">
      <c r="B57" s="290"/>
      <c r="C57" s="291"/>
      <c r="D57" s="291"/>
      <c r="E57" s="291"/>
      <c r="F57" s="292"/>
      <c r="G57" s="286"/>
      <c r="H57" s="136">
        <f>$H$4</f>
        <v>2020</v>
      </c>
      <c r="I57" s="294"/>
      <c r="J57" s="294"/>
      <c r="K57" s="296"/>
      <c r="L57" s="137" t="s">
        <v>3</v>
      </c>
      <c r="M57" s="137" t="s">
        <v>4</v>
      </c>
      <c r="N57" s="137" t="s">
        <v>5</v>
      </c>
      <c r="O57" s="138" t="s">
        <v>6</v>
      </c>
      <c r="P57" s="139" t="s">
        <v>3</v>
      </c>
      <c r="Q57" s="137" t="s">
        <v>4</v>
      </c>
      <c r="R57" s="137" t="s">
        <v>5</v>
      </c>
      <c r="S57" s="138" t="s">
        <v>6</v>
      </c>
      <c r="T57" s="139" t="s">
        <v>3</v>
      </c>
      <c r="U57" s="137" t="s">
        <v>4</v>
      </c>
      <c r="V57" s="137" t="s">
        <v>5</v>
      </c>
      <c r="W57" s="138" t="s">
        <v>6</v>
      </c>
      <c r="X57" s="137" t="s">
        <v>3</v>
      </c>
      <c r="Y57" s="137" t="s">
        <v>4</v>
      </c>
      <c r="Z57" s="137" t="s">
        <v>5</v>
      </c>
      <c r="AA57" s="140" t="s">
        <v>6</v>
      </c>
    </row>
    <row r="58" spans="2:27" ht="4.3499999999999996" customHeight="1" x14ac:dyDescent="0.2">
      <c r="B58" s="3"/>
      <c r="C58" s="82"/>
      <c r="D58" s="82"/>
      <c r="E58" s="82"/>
      <c r="F58" s="109"/>
      <c r="G58" s="55"/>
      <c r="H58" s="170"/>
      <c r="I58" s="82"/>
      <c r="J58" s="82"/>
      <c r="K58" s="109"/>
      <c r="L58" s="82"/>
      <c r="M58" s="82"/>
      <c r="N58" s="82"/>
      <c r="O58" s="109"/>
      <c r="P58" s="186"/>
      <c r="Q58" s="82"/>
      <c r="R58" s="82"/>
      <c r="S58" s="109"/>
      <c r="T58" s="186"/>
      <c r="U58" s="82"/>
      <c r="V58" s="82"/>
      <c r="W58" s="109"/>
      <c r="X58" s="82"/>
      <c r="Y58" s="82"/>
      <c r="Z58" s="82"/>
      <c r="AA58" s="4"/>
    </row>
    <row r="59" spans="2:27" x14ac:dyDescent="0.2">
      <c r="B59" s="8" t="s">
        <v>22</v>
      </c>
      <c r="C59" s="82"/>
      <c r="D59" s="82"/>
      <c r="E59" s="82"/>
      <c r="F59" s="109"/>
      <c r="G59" s="55"/>
      <c r="H59" s="170"/>
      <c r="I59" s="82"/>
      <c r="J59" s="82"/>
      <c r="K59" s="109"/>
      <c r="L59" s="82"/>
      <c r="M59" s="82"/>
      <c r="N59" s="82"/>
      <c r="O59" s="109"/>
      <c r="P59" s="186"/>
      <c r="Q59" s="82"/>
      <c r="R59" s="82"/>
      <c r="S59" s="109"/>
      <c r="T59" s="186"/>
      <c r="U59" s="82"/>
      <c r="V59" s="82"/>
      <c r="W59" s="109"/>
      <c r="X59" s="82"/>
      <c r="Y59" s="82"/>
      <c r="Z59" s="82"/>
      <c r="AA59" s="4"/>
    </row>
    <row r="60" spans="2:27" x14ac:dyDescent="0.2">
      <c r="B60" s="3"/>
      <c r="C60" s="82" t="s">
        <v>76</v>
      </c>
      <c r="D60" s="82"/>
      <c r="E60" s="82"/>
      <c r="F60" s="109"/>
      <c r="G60" s="55" t="s">
        <v>181</v>
      </c>
      <c r="H60" s="160">
        <v>3.2650045167721231</v>
      </c>
      <c r="I60" s="161">
        <v>4.898925911278269</v>
      </c>
      <c r="J60" s="161">
        <v>5.0416647220763622</v>
      </c>
      <c r="K60" s="162">
        <v>5.4354976760458698</v>
      </c>
      <c r="L60" s="161">
        <v>6.2523348294525931</v>
      </c>
      <c r="M60" s="161">
        <v>-1.0703621891766346</v>
      </c>
      <c r="N60" s="161">
        <v>2.5696726088790598</v>
      </c>
      <c r="O60" s="162">
        <v>5.3630914773778073</v>
      </c>
      <c r="P60" s="187">
        <v>3.8454379001027377</v>
      </c>
      <c r="Q60" s="161">
        <v>8.8130550523259501</v>
      </c>
      <c r="R60" s="161">
        <v>5.1360370514665732</v>
      </c>
      <c r="S60" s="162">
        <v>2.0518819236131236</v>
      </c>
      <c r="T60" s="187">
        <v>3.4259345931679093</v>
      </c>
      <c r="U60" s="161">
        <v>5.0419370622626616</v>
      </c>
      <c r="V60" s="161">
        <v>5.5801705229859664</v>
      </c>
      <c r="W60" s="162">
        <v>6.0634656284207438</v>
      </c>
      <c r="X60" s="161">
        <v>5.9329926091629375</v>
      </c>
      <c r="Y60" s="161">
        <v>5.571911898216257</v>
      </c>
      <c r="Z60" s="161">
        <v>5.1945938558295239</v>
      </c>
      <c r="AA60" s="168">
        <v>5.0865491226139454</v>
      </c>
    </row>
    <row r="61" spans="2:27" ht="16.5" x14ac:dyDescent="0.2">
      <c r="B61" s="3"/>
      <c r="C61" s="82" t="s">
        <v>131</v>
      </c>
      <c r="D61" s="82"/>
      <c r="E61" s="82"/>
      <c r="F61" s="109"/>
      <c r="G61" s="55" t="s">
        <v>181</v>
      </c>
      <c r="H61" s="256">
        <v>3.2784538311496192</v>
      </c>
      <c r="I61" s="257">
        <v>5.0426969094192486</v>
      </c>
      <c r="J61" s="257">
        <v>5.2480264192492427</v>
      </c>
      <c r="K61" s="258">
        <v>5.3437519054787828</v>
      </c>
      <c r="L61" s="259">
        <v>5.7856494888810772</v>
      </c>
      <c r="M61" s="259">
        <v>-0.8367816466163589</v>
      </c>
      <c r="N61" s="259">
        <v>2.8707399167507504</v>
      </c>
      <c r="O61" s="253">
        <v>5.3442251209614682</v>
      </c>
      <c r="P61" s="254">
        <v>3.6998889636513184</v>
      </c>
      <c r="Q61" s="259">
        <v>8.8447339972387482</v>
      </c>
      <c r="R61" s="259">
        <v>5.1871379420409482</v>
      </c>
      <c r="S61" s="253">
        <v>2.63563645216027</v>
      </c>
      <c r="T61" s="254">
        <v>4.2567925288855122</v>
      </c>
      <c r="U61" s="259">
        <v>5.0419370622626758</v>
      </c>
      <c r="V61" s="259">
        <v>5.5801705229859238</v>
      </c>
      <c r="W61" s="253">
        <v>6.0634656284207438</v>
      </c>
      <c r="X61" s="259">
        <v>5.8964121651270176</v>
      </c>
      <c r="Y61" s="259">
        <v>5.4989817157314462</v>
      </c>
      <c r="Z61" s="259">
        <v>5.0855306614471232</v>
      </c>
      <c r="AA61" s="255">
        <v>4.9413167701051464</v>
      </c>
    </row>
    <row r="62" spans="2:27" ht="17.25" thickBot="1" x14ac:dyDescent="0.25">
      <c r="B62" s="77"/>
      <c r="C62" s="111" t="s">
        <v>133</v>
      </c>
      <c r="D62" s="111"/>
      <c r="E62" s="111"/>
      <c r="F62" s="112"/>
      <c r="G62" s="113" t="s">
        <v>181</v>
      </c>
      <c r="H62" s="173">
        <v>-2.9232614338803273</v>
      </c>
      <c r="I62" s="174">
        <v>4.4111540159257743</v>
      </c>
      <c r="J62" s="174">
        <v>5.024248405081849</v>
      </c>
      <c r="K62" s="175">
        <v>2.7412042513003314</v>
      </c>
      <c r="L62" s="174">
        <v>-2.7374445613127705</v>
      </c>
      <c r="M62" s="174">
        <v>-8.2979982068637668</v>
      </c>
      <c r="N62" s="174">
        <v>-0.27720828066625813</v>
      </c>
      <c r="O62" s="175">
        <v>-0.4014124460286439</v>
      </c>
      <c r="P62" s="193">
        <v>3.2393612772914793</v>
      </c>
      <c r="Q62" s="174">
        <v>10.672383138788732</v>
      </c>
      <c r="R62" s="174">
        <v>2.0446065147997388</v>
      </c>
      <c r="S62" s="175">
        <v>2.1602480773659494</v>
      </c>
      <c r="T62" s="193">
        <v>4.0949770970008359</v>
      </c>
      <c r="U62" s="174">
        <v>4.5310814455762767</v>
      </c>
      <c r="V62" s="174">
        <v>5.6621253726560496</v>
      </c>
      <c r="W62" s="175">
        <v>5.7615877643125657</v>
      </c>
      <c r="X62" s="174">
        <v>4.6283157371715333</v>
      </c>
      <c r="Y62" s="174">
        <v>3.0281938983480501</v>
      </c>
      <c r="Z62" s="174">
        <v>1.6938920712118062</v>
      </c>
      <c r="AA62" s="194">
        <v>1.7185265722599894</v>
      </c>
    </row>
    <row r="63" spans="2:27" ht="4.3499999999999996" customHeight="1" x14ac:dyDescent="0.2"/>
    <row r="64" spans="2:27" x14ac:dyDescent="0.2">
      <c r="B64" s="72" t="s">
        <v>141</v>
      </c>
    </row>
    <row r="65" spans="2:2" x14ac:dyDescent="0.2">
      <c r="B65" s="72" t="s">
        <v>197</v>
      </c>
    </row>
    <row r="66" spans="2:2" x14ac:dyDescent="0.2">
      <c r="B66" s="72" t="s">
        <v>153</v>
      </c>
    </row>
    <row r="67" spans="2:2" x14ac:dyDescent="0.2">
      <c r="B67" s="72" t="s">
        <v>198</v>
      </c>
    </row>
    <row r="68" spans="2:2" x14ac:dyDescent="0.2">
      <c r="B68" s="72" t="s">
        <v>154</v>
      </c>
    </row>
    <row r="69" spans="2:2" x14ac:dyDescent="0.2">
      <c r="B69" s="72" t="s">
        <v>155</v>
      </c>
    </row>
  </sheetData>
  <mergeCells count="27">
    <mergeCell ref="J3:J4"/>
    <mergeCell ref="B3:F4"/>
    <mergeCell ref="G3:G4"/>
    <mergeCell ref="B56:F57"/>
    <mergeCell ref="I3:I4"/>
    <mergeCell ref="I31:I32"/>
    <mergeCell ref="J31:J32"/>
    <mergeCell ref="J56:J57"/>
    <mergeCell ref="B31:F32"/>
    <mergeCell ref="G31:G32"/>
    <mergeCell ref="G56:G57"/>
    <mergeCell ref="I56:I57"/>
    <mergeCell ref="X3:AA3"/>
    <mergeCell ref="X31:AA31"/>
    <mergeCell ref="X56:AA56"/>
    <mergeCell ref="P31:S31"/>
    <mergeCell ref="T56:W56"/>
    <mergeCell ref="T31:W31"/>
    <mergeCell ref="P56:S56"/>
    <mergeCell ref="P3:S3"/>
    <mergeCell ref="T3:W3"/>
    <mergeCell ref="L56:O56"/>
    <mergeCell ref="L31:O31"/>
    <mergeCell ref="K56:K57"/>
    <mergeCell ref="K31:K32"/>
    <mergeCell ref="K3:K4"/>
    <mergeCell ref="L3:O3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70" zoomScaleNormal="70" workbookViewId="0">
      <selection activeCell="P48" sqref="P48"/>
    </sheetView>
  </sheetViews>
  <sheetFormatPr defaultColWidth="9.140625" defaultRowHeight="14.25" x14ac:dyDescent="0.2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 x14ac:dyDescent="0.35">
      <c r="B1" s="71" t="s">
        <v>90</v>
      </c>
    </row>
    <row r="2" spans="2:27" ht="30" customHeight="1" x14ac:dyDescent="0.2">
      <c r="B2" s="86" t="str">
        <f>"Strednodobá predikcia "&amp;Súhrn!$H$3&amp;" - obchodná a platobná bilancia [objem]"</f>
        <v>Strednodobá predikcia P3Q-2021 - obchodná a platobná bilancia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 x14ac:dyDescent="0.2">
      <c r="B3" s="287" t="s">
        <v>27</v>
      </c>
      <c r="C3" s="288"/>
      <c r="D3" s="288"/>
      <c r="E3" s="288"/>
      <c r="F3" s="289"/>
      <c r="G3" s="285" t="s">
        <v>63</v>
      </c>
      <c r="H3" s="135" t="s">
        <v>32</v>
      </c>
      <c r="I3" s="293">
        <v>2021</v>
      </c>
      <c r="J3" s="293">
        <v>2022</v>
      </c>
      <c r="K3" s="295">
        <v>2023</v>
      </c>
      <c r="L3" s="281">
        <v>2020</v>
      </c>
      <c r="M3" s="282"/>
      <c r="N3" s="282"/>
      <c r="O3" s="282"/>
      <c r="P3" s="281">
        <v>2021</v>
      </c>
      <c r="Q3" s="282"/>
      <c r="R3" s="282"/>
      <c r="S3" s="282"/>
      <c r="T3" s="281">
        <v>2022</v>
      </c>
      <c r="U3" s="282"/>
      <c r="V3" s="282"/>
      <c r="W3" s="282"/>
      <c r="X3" s="281">
        <v>2023</v>
      </c>
      <c r="Y3" s="282"/>
      <c r="Z3" s="282"/>
      <c r="AA3" s="283"/>
    </row>
    <row r="4" spans="2:27" x14ac:dyDescent="0.2">
      <c r="B4" s="290"/>
      <c r="C4" s="291"/>
      <c r="D4" s="291"/>
      <c r="E4" s="291"/>
      <c r="F4" s="292"/>
      <c r="G4" s="286"/>
      <c r="H4" s="136">
        <v>2020</v>
      </c>
      <c r="I4" s="294"/>
      <c r="J4" s="294"/>
      <c r="K4" s="296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3.75" customHeight="1" x14ac:dyDescent="0.2">
      <c r="B5" s="8"/>
      <c r="C5" s="9"/>
      <c r="D5" s="9"/>
      <c r="E5" s="9"/>
      <c r="F5" s="141"/>
      <c r="G5" s="142"/>
      <c r="H5" s="96"/>
      <c r="I5" s="97"/>
      <c r="J5" s="97"/>
      <c r="K5" s="143"/>
      <c r="L5" s="144"/>
      <c r="M5" s="144"/>
      <c r="N5" s="144"/>
      <c r="O5" s="145"/>
      <c r="P5" s="144"/>
      <c r="Q5" s="144"/>
      <c r="R5" s="144"/>
      <c r="S5" s="145"/>
      <c r="T5" s="144"/>
      <c r="U5" s="144"/>
      <c r="V5" s="144"/>
      <c r="W5" s="145"/>
      <c r="X5" s="144"/>
      <c r="Y5" s="144"/>
      <c r="Z5" s="144"/>
      <c r="AA5" s="146"/>
    </row>
    <row r="6" spans="2:27" x14ac:dyDescent="0.2">
      <c r="B6" s="8" t="s">
        <v>46</v>
      </c>
      <c r="C6" s="9"/>
      <c r="D6" s="9"/>
      <c r="E6" s="9"/>
      <c r="F6" s="94"/>
      <c r="G6" s="95"/>
      <c r="H6" s="99"/>
      <c r="I6" s="100"/>
      <c r="J6" s="100"/>
      <c r="K6" s="147"/>
      <c r="L6" s="148"/>
      <c r="M6" s="148"/>
      <c r="N6" s="148"/>
      <c r="O6" s="149"/>
      <c r="P6" s="148"/>
      <c r="Q6" s="148"/>
      <c r="R6" s="148"/>
      <c r="S6" s="149"/>
      <c r="T6" s="148"/>
      <c r="U6" s="148"/>
      <c r="V6" s="148"/>
      <c r="W6" s="149"/>
      <c r="X6" s="148"/>
      <c r="Y6" s="148"/>
      <c r="Z6" s="148"/>
      <c r="AA6" s="150"/>
    </row>
    <row r="7" spans="2:27" x14ac:dyDescent="0.2">
      <c r="B7" s="8"/>
      <c r="C7" s="102" t="s">
        <v>29</v>
      </c>
      <c r="D7" s="9"/>
      <c r="E7" s="9"/>
      <c r="F7" s="94"/>
      <c r="G7" s="55" t="s">
        <v>188</v>
      </c>
      <c r="H7" s="105">
        <v>78144.248490761558</v>
      </c>
      <c r="I7" s="106">
        <v>87755.685042116107</v>
      </c>
      <c r="J7" s="106">
        <v>95503.211202423132</v>
      </c>
      <c r="K7" s="151">
        <v>100758.93682671113</v>
      </c>
      <c r="L7" s="152">
        <v>20448.653825220179</v>
      </c>
      <c r="M7" s="152">
        <v>15447.761135915507</v>
      </c>
      <c r="N7" s="152">
        <v>20939.459877326783</v>
      </c>
      <c r="O7" s="153">
        <v>21308.373652299091</v>
      </c>
      <c r="P7" s="152">
        <v>22489.338593302225</v>
      </c>
      <c r="Q7" s="152">
        <v>21357.461475390912</v>
      </c>
      <c r="R7" s="152">
        <v>21579.201963967655</v>
      </c>
      <c r="S7" s="153">
        <v>22329.683009455315</v>
      </c>
      <c r="T7" s="152">
        <v>22919.47656343615</v>
      </c>
      <c r="U7" s="152">
        <v>23513.052643358889</v>
      </c>
      <c r="V7" s="152">
        <v>24312.524283074519</v>
      </c>
      <c r="W7" s="153">
        <v>24758.157712553588</v>
      </c>
      <c r="X7" s="152">
        <v>24883.307048433115</v>
      </c>
      <c r="Y7" s="152">
        <v>24937.821472839281</v>
      </c>
      <c r="Z7" s="152">
        <v>25283.19667329919</v>
      </c>
      <c r="AA7" s="154">
        <v>25654.611632139538</v>
      </c>
    </row>
    <row r="8" spans="2:27" x14ac:dyDescent="0.2">
      <c r="B8" s="3"/>
      <c r="C8" s="82"/>
      <c r="D8" s="108" t="s">
        <v>47</v>
      </c>
      <c r="E8" s="82"/>
      <c r="F8" s="109"/>
      <c r="G8" s="55" t="s">
        <v>188</v>
      </c>
      <c r="H8" s="105">
        <v>37286.367837371254</v>
      </c>
      <c r="I8" s="106">
        <v>43137.530956385126</v>
      </c>
      <c r="J8" s="106">
        <v>46795.260632730788</v>
      </c>
      <c r="K8" s="151">
        <v>49302.341625453984</v>
      </c>
      <c r="L8" s="106">
        <v>9828.1970175212555</v>
      </c>
      <c r="M8" s="106">
        <v>7133.5362816464885</v>
      </c>
      <c r="N8" s="106">
        <v>9967.563901676247</v>
      </c>
      <c r="O8" s="151">
        <v>10357.070636527265</v>
      </c>
      <c r="P8" s="106">
        <v>11285.898475242469</v>
      </c>
      <c r="Q8" s="106">
        <v>10377.540684991529</v>
      </c>
      <c r="R8" s="106">
        <v>10536.919560856306</v>
      </c>
      <c r="S8" s="151">
        <v>10937.172235294825</v>
      </c>
      <c r="T8" s="106">
        <v>11225.569622995745</v>
      </c>
      <c r="U8" s="106">
        <v>11525.338635988965</v>
      </c>
      <c r="V8" s="106">
        <v>11916.748772922167</v>
      </c>
      <c r="W8" s="151">
        <v>12127.603600823908</v>
      </c>
      <c r="X8" s="106">
        <v>12179.022202524206</v>
      </c>
      <c r="Y8" s="106">
        <v>12204.221243125556</v>
      </c>
      <c r="Z8" s="106">
        <v>12370.493129897141</v>
      </c>
      <c r="AA8" s="107">
        <v>12548.605049907084</v>
      </c>
    </row>
    <row r="9" spans="2:27" ht="15" customHeight="1" x14ac:dyDescent="0.2">
      <c r="B9" s="3"/>
      <c r="C9" s="82"/>
      <c r="D9" s="108" t="s">
        <v>48</v>
      </c>
      <c r="E9" s="82"/>
      <c r="F9" s="109"/>
      <c r="G9" s="55" t="s">
        <v>188</v>
      </c>
      <c r="H9" s="105">
        <v>40832.545283810912</v>
      </c>
      <c r="I9" s="106">
        <v>44646.549675944305</v>
      </c>
      <c r="J9" s="106">
        <v>48707.950569692359</v>
      </c>
      <c r="K9" s="151">
        <v>51456.595201257136</v>
      </c>
      <c r="L9" s="106">
        <v>10704.125056713741</v>
      </c>
      <c r="M9" s="106">
        <v>8270.0337157205631</v>
      </c>
      <c r="N9" s="106">
        <v>10881.256283768569</v>
      </c>
      <c r="O9" s="151">
        <v>10977.130227608039</v>
      </c>
      <c r="P9" s="106">
        <v>11280.426319447783</v>
      </c>
      <c r="Q9" s="106">
        <v>10931.330179224689</v>
      </c>
      <c r="R9" s="106">
        <v>11042.282403111347</v>
      </c>
      <c r="S9" s="151">
        <v>11392.51077416049</v>
      </c>
      <c r="T9" s="106">
        <v>11693.906940440404</v>
      </c>
      <c r="U9" s="106">
        <v>11987.714007369927</v>
      </c>
      <c r="V9" s="106">
        <v>12395.775510152353</v>
      </c>
      <c r="W9" s="151">
        <v>12630.554111729678</v>
      </c>
      <c r="X9" s="106">
        <v>12704.284845908909</v>
      </c>
      <c r="Y9" s="106">
        <v>12733.600229713724</v>
      </c>
      <c r="Z9" s="106">
        <v>12912.703543402049</v>
      </c>
      <c r="AA9" s="107">
        <v>13106.006582232452</v>
      </c>
    </row>
    <row r="10" spans="2:27" ht="3.75" customHeight="1" x14ac:dyDescent="0.2">
      <c r="B10" s="3"/>
      <c r="C10" s="82"/>
      <c r="D10" s="82"/>
      <c r="E10" s="82"/>
      <c r="F10" s="109"/>
      <c r="G10" s="55"/>
      <c r="H10" s="105"/>
      <c r="I10" s="106"/>
      <c r="J10" s="106"/>
      <c r="K10" s="151"/>
      <c r="L10" s="106"/>
      <c r="M10" s="106"/>
      <c r="N10" s="106"/>
      <c r="O10" s="151"/>
      <c r="P10" s="106"/>
      <c r="Q10" s="106"/>
      <c r="R10" s="106"/>
      <c r="S10" s="151"/>
      <c r="T10" s="106"/>
      <c r="U10" s="106"/>
      <c r="V10" s="106"/>
      <c r="W10" s="151"/>
      <c r="X10" s="106"/>
      <c r="Y10" s="106"/>
      <c r="Z10" s="106"/>
      <c r="AA10" s="107"/>
    </row>
    <row r="11" spans="2:27" ht="15" customHeight="1" x14ac:dyDescent="0.2">
      <c r="B11" s="3"/>
      <c r="C11" s="82" t="s">
        <v>30</v>
      </c>
      <c r="D11" s="82"/>
      <c r="E11" s="82"/>
      <c r="F11" s="109"/>
      <c r="G11" s="55" t="s">
        <v>188</v>
      </c>
      <c r="H11" s="155">
        <v>75645.897178730855</v>
      </c>
      <c r="I11" s="152">
        <v>85326.539832322102</v>
      </c>
      <c r="J11" s="152">
        <v>92217.92538290123</v>
      </c>
      <c r="K11" s="153">
        <v>98124.637943872076</v>
      </c>
      <c r="L11" s="152">
        <v>20360.885728519675</v>
      </c>
      <c r="M11" s="152">
        <v>15276.98025396606</v>
      </c>
      <c r="N11" s="152">
        <v>19528.551043620599</v>
      </c>
      <c r="O11" s="153">
        <v>20479.480152624532</v>
      </c>
      <c r="P11" s="152">
        <v>21466.098118993465</v>
      </c>
      <c r="Q11" s="152">
        <v>20887.840818450612</v>
      </c>
      <c r="R11" s="152">
        <v>21261.14259201572</v>
      </c>
      <c r="S11" s="153">
        <v>21711.458302862306</v>
      </c>
      <c r="T11" s="152">
        <v>22161.939305488111</v>
      </c>
      <c r="U11" s="152">
        <v>22756.75547838656</v>
      </c>
      <c r="V11" s="152">
        <v>23423.820897579481</v>
      </c>
      <c r="W11" s="153">
        <v>23875.409701447079</v>
      </c>
      <c r="X11" s="152">
        <v>24193.126428847598</v>
      </c>
      <c r="Y11" s="152">
        <v>24343.537062370953</v>
      </c>
      <c r="Z11" s="152">
        <v>24608.924401914453</v>
      </c>
      <c r="AA11" s="154">
        <v>24979.050050739061</v>
      </c>
    </row>
    <row r="12" spans="2:27" ht="15" customHeight="1" x14ac:dyDescent="0.2">
      <c r="B12" s="3"/>
      <c r="C12" s="82"/>
      <c r="D12" s="108" t="s">
        <v>49</v>
      </c>
      <c r="E12" s="82"/>
      <c r="F12" s="109"/>
      <c r="G12" s="55" t="s">
        <v>188</v>
      </c>
      <c r="H12" s="105">
        <v>22250.485725622781</v>
      </c>
      <c r="I12" s="106">
        <v>25248.145438041654</v>
      </c>
      <c r="J12" s="106">
        <v>27393.996302809333</v>
      </c>
      <c r="K12" s="151">
        <v>29148.62764357245</v>
      </c>
      <c r="L12" s="106">
        <v>5790.2718031370805</v>
      </c>
      <c r="M12" s="106">
        <v>4165.0601720164632</v>
      </c>
      <c r="N12" s="106">
        <v>6039.8734045090123</v>
      </c>
      <c r="O12" s="151">
        <v>6255.2803459602264</v>
      </c>
      <c r="P12" s="106">
        <v>6408.2893115563738</v>
      </c>
      <c r="Q12" s="106">
        <v>6074.5367468903369</v>
      </c>
      <c r="R12" s="106">
        <v>6315.7749335702647</v>
      </c>
      <c r="S12" s="151">
        <v>6449.5444460246799</v>
      </c>
      <c r="T12" s="106">
        <v>6583.3630595879094</v>
      </c>
      <c r="U12" s="106">
        <v>6760.0574709355378</v>
      </c>
      <c r="V12" s="106">
        <v>6958.2140392082301</v>
      </c>
      <c r="W12" s="151">
        <v>7092.3617330776569</v>
      </c>
      <c r="X12" s="106">
        <v>7186.7417662394564</v>
      </c>
      <c r="Y12" s="106">
        <v>7231.4223239676176</v>
      </c>
      <c r="Z12" s="106">
        <v>7310.2575370574914</v>
      </c>
      <c r="AA12" s="107">
        <v>7420.206016307885</v>
      </c>
    </row>
    <row r="13" spans="2:27" ht="15" customHeight="1" x14ac:dyDescent="0.2">
      <c r="B13" s="3"/>
      <c r="C13" s="82"/>
      <c r="D13" s="108" t="s">
        <v>50</v>
      </c>
      <c r="E13" s="82"/>
      <c r="F13" s="109"/>
      <c r="G13" s="55" t="s">
        <v>188</v>
      </c>
      <c r="H13" s="105">
        <v>53392.609517782832</v>
      </c>
      <c r="I13" s="106">
        <v>60030.249082841125</v>
      </c>
      <c r="J13" s="106">
        <v>64823.929080091897</v>
      </c>
      <c r="K13" s="151">
        <v>68976.010300299647</v>
      </c>
      <c r="L13" s="106">
        <v>14747.036571468667</v>
      </c>
      <c r="M13" s="106">
        <v>11053.693844836675</v>
      </c>
      <c r="N13" s="106">
        <v>13387.984182424312</v>
      </c>
      <c r="O13" s="151">
        <v>14203.894919053178</v>
      </c>
      <c r="P13" s="106">
        <v>15290.174748637583</v>
      </c>
      <c r="Q13" s="106">
        <v>14532.792818920459</v>
      </c>
      <c r="R13" s="106">
        <v>14945.367658445455</v>
      </c>
      <c r="S13" s="151">
        <v>15261.913856837626</v>
      </c>
      <c r="T13" s="106">
        <v>15578.576245900202</v>
      </c>
      <c r="U13" s="106">
        <v>15996.698007451021</v>
      </c>
      <c r="V13" s="106">
        <v>16465.606858371251</v>
      </c>
      <c r="W13" s="151">
        <v>16783.047968369425</v>
      </c>
      <c r="X13" s="106">
        <v>17006.384662608147</v>
      </c>
      <c r="Y13" s="106">
        <v>17112.114738403339</v>
      </c>
      <c r="Z13" s="106">
        <v>17298.666864856968</v>
      </c>
      <c r="AA13" s="107">
        <v>17558.844034431186</v>
      </c>
    </row>
    <row r="14" spans="2:27" ht="3.75" customHeight="1" x14ac:dyDescent="0.2">
      <c r="B14" s="3"/>
      <c r="C14" s="82"/>
      <c r="D14" s="82"/>
      <c r="E14" s="82"/>
      <c r="F14" s="109"/>
      <c r="G14" s="55"/>
      <c r="H14" s="105"/>
      <c r="I14" s="106"/>
      <c r="J14" s="106"/>
      <c r="K14" s="151"/>
      <c r="L14" s="106"/>
      <c r="M14" s="106"/>
      <c r="N14" s="106"/>
      <c r="O14" s="151"/>
      <c r="P14" s="106"/>
      <c r="Q14" s="106"/>
      <c r="R14" s="106"/>
      <c r="S14" s="151"/>
      <c r="T14" s="106"/>
      <c r="U14" s="106"/>
      <c r="V14" s="106"/>
      <c r="W14" s="151"/>
      <c r="X14" s="106"/>
      <c r="Y14" s="106"/>
      <c r="Z14" s="106"/>
      <c r="AA14" s="107"/>
    </row>
    <row r="15" spans="2:27" ht="15" customHeight="1" x14ac:dyDescent="0.2">
      <c r="B15" s="3"/>
      <c r="C15" s="82" t="s">
        <v>31</v>
      </c>
      <c r="D15" s="82"/>
      <c r="E15" s="82"/>
      <c r="F15" s="109"/>
      <c r="G15" s="55" t="s">
        <v>188</v>
      </c>
      <c r="H15" s="155">
        <v>2498.3513120306943</v>
      </c>
      <c r="I15" s="152">
        <v>2429.1452097940055</v>
      </c>
      <c r="J15" s="152">
        <v>3285.285819521916</v>
      </c>
      <c r="K15" s="153">
        <v>2634.2988828390589</v>
      </c>
      <c r="L15" s="152">
        <v>87.76809670050352</v>
      </c>
      <c r="M15" s="152">
        <v>170.78088194944758</v>
      </c>
      <c r="N15" s="152">
        <v>1410.9088337061839</v>
      </c>
      <c r="O15" s="153">
        <v>828.89349967455928</v>
      </c>
      <c r="P15" s="152">
        <v>1023.2404743087609</v>
      </c>
      <c r="Q15" s="152">
        <v>469.62065694030025</v>
      </c>
      <c r="R15" s="152">
        <v>318.05937195193474</v>
      </c>
      <c r="S15" s="153">
        <v>618.22470659300961</v>
      </c>
      <c r="T15" s="152">
        <v>757.53725794803904</v>
      </c>
      <c r="U15" s="152">
        <v>756.29716497232948</v>
      </c>
      <c r="V15" s="152">
        <v>888.70338549503867</v>
      </c>
      <c r="W15" s="153">
        <v>882.74801110650878</v>
      </c>
      <c r="X15" s="152">
        <v>690.18061958551698</v>
      </c>
      <c r="Y15" s="152">
        <v>594.28441046832813</v>
      </c>
      <c r="Z15" s="152">
        <v>674.27227138473609</v>
      </c>
      <c r="AA15" s="154">
        <v>675.56158140047773</v>
      </c>
    </row>
    <row r="16" spans="2:27" ht="4.3499999999999996" customHeight="1" x14ac:dyDescent="0.2">
      <c r="B16" s="8"/>
      <c r="C16" s="82"/>
      <c r="D16" s="82"/>
      <c r="E16" s="82"/>
      <c r="F16" s="109"/>
      <c r="G16" s="55"/>
      <c r="H16" s="155"/>
      <c r="I16" s="152"/>
      <c r="J16" s="152"/>
      <c r="K16" s="153"/>
      <c r="L16" s="152"/>
      <c r="M16" s="152"/>
      <c r="N16" s="152"/>
      <c r="O16" s="153"/>
      <c r="P16" s="152"/>
      <c r="Q16" s="152"/>
      <c r="R16" s="152"/>
      <c r="S16" s="153"/>
      <c r="T16" s="152"/>
      <c r="U16" s="152"/>
      <c r="V16" s="152"/>
      <c r="W16" s="153"/>
      <c r="X16" s="152"/>
      <c r="Y16" s="152"/>
      <c r="Z16" s="152"/>
      <c r="AA16" s="154"/>
    </row>
    <row r="17" spans="2:27" ht="15" customHeight="1" x14ac:dyDescent="0.2">
      <c r="B17" s="8" t="s">
        <v>51</v>
      </c>
      <c r="C17" s="9"/>
      <c r="D17" s="9"/>
      <c r="E17" s="9"/>
      <c r="F17" s="94"/>
      <c r="G17" s="55"/>
      <c r="H17" s="155"/>
      <c r="I17" s="152"/>
      <c r="J17" s="152"/>
      <c r="K17" s="153"/>
      <c r="L17" s="152"/>
      <c r="M17" s="152"/>
      <c r="N17" s="152"/>
      <c r="O17" s="153"/>
      <c r="P17" s="152"/>
      <c r="Q17" s="152"/>
      <c r="R17" s="152"/>
      <c r="S17" s="153"/>
      <c r="T17" s="152"/>
      <c r="U17" s="152"/>
      <c r="V17" s="152"/>
      <c r="W17" s="153"/>
      <c r="X17" s="152"/>
      <c r="Y17" s="152"/>
      <c r="Z17" s="152"/>
      <c r="AA17" s="154"/>
    </row>
    <row r="18" spans="2:27" ht="15" customHeight="1" x14ac:dyDescent="0.2">
      <c r="B18" s="8"/>
      <c r="C18" s="102" t="s">
        <v>29</v>
      </c>
      <c r="D18" s="9"/>
      <c r="E18" s="9"/>
      <c r="F18" s="94"/>
      <c r="G18" s="55" t="s">
        <v>189</v>
      </c>
      <c r="H18" s="155">
        <v>78512.418521999993</v>
      </c>
      <c r="I18" s="152">
        <v>90661.280193339786</v>
      </c>
      <c r="J18" s="152">
        <v>102028.70898375529</v>
      </c>
      <c r="K18" s="153">
        <v>109785.74933332062</v>
      </c>
      <c r="L18" s="156"/>
      <c r="M18" s="156"/>
      <c r="N18" s="156"/>
      <c r="O18" s="157"/>
      <c r="P18" s="158"/>
      <c r="Q18" s="158"/>
      <c r="R18" s="158"/>
      <c r="S18" s="157"/>
      <c r="T18" s="158"/>
      <c r="U18" s="158"/>
      <c r="V18" s="158"/>
      <c r="W18" s="157"/>
      <c r="X18" s="158"/>
      <c r="Y18" s="158"/>
      <c r="Z18" s="158"/>
      <c r="AA18" s="159"/>
    </row>
    <row r="19" spans="2:27" ht="15" customHeight="1" x14ac:dyDescent="0.2">
      <c r="B19" s="3"/>
      <c r="C19" s="82" t="s">
        <v>30</v>
      </c>
      <c r="D19" s="82"/>
      <c r="E19" s="82"/>
      <c r="F19" s="109"/>
      <c r="G19" s="55" t="s">
        <v>189</v>
      </c>
      <c r="H19" s="155">
        <v>76850.702243000007</v>
      </c>
      <c r="I19" s="152">
        <v>90827.984874579532</v>
      </c>
      <c r="J19" s="152">
        <v>100395.52900741226</v>
      </c>
      <c r="K19" s="153">
        <v>108489.46520555245</v>
      </c>
      <c r="L19" s="156"/>
      <c r="M19" s="156"/>
      <c r="N19" s="156"/>
      <c r="O19" s="157"/>
      <c r="P19" s="158"/>
      <c r="Q19" s="158"/>
      <c r="R19" s="158"/>
      <c r="S19" s="157"/>
      <c r="T19" s="158"/>
      <c r="U19" s="158"/>
      <c r="V19" s="158"/>
      <c r="W19" s="157"/>
      <c r="X19" s="158"/>
      <c r="Y19" s="158"/>
      <c r="Z19" s="158"/>
      <c r="AA19" s="159"/>
    </row>
    <row r="20" spans="2:27" ht="3.75" customHeight="1" x14ac:dyDescent="0.2">
      <c r="B20" s="3"/>
      <c r="C20" s="82"/>
      <c r="D20" s="108"/>
      <c r="E20" s="82"/>
      <c r="F20" s="109"/>
      <c r="G20" s="55"/>
      <c r="H20" s="155"/>
      <c r="I20" s="152"/>
      <c r="J20" s="152"/>
      <c r="K20" s="153"/>
      <c r="L20" s="158"/>
      <c r="M20" s="158"/>
      <c r="N20" s="158"/>
      <c r="O20" s="157"/>
      <c r="P20" s="158"/>
      <c r="Q20" s="158"/>
      <c r="R20" s="158"/>
      <c r="S20" s="157"/>
      <c r="T20" s="158"/>
      <c r="U20" s="158"/>
      <c r="V20" s="158"/>
      <c r="W20" s="157"/>
      <c r="X20" s="158"/>
      <c r="Y20" s="158"/>
      <c r="Z20" s="158"/>
      <c r="AA20" s="159"/>
    </row>
    <row r="21" spans="2:27" ht="15" customHeight="1" x14ac:dyDescent="0.2">
      <c r="B21" s="3"/>
      <c r="C21" s="102" t="s">
        <v>80</v>
      </c>
      <c r="D21" s="82"/>
      <c r="E21" s="82"/>
      <c r="F21" s="109"/>
      <c r="G21" s="55" t="s">
        <v>189</v>
      </c>
      <c r="H21" s="155">
        <v>1661.7162789999893</v>
      </c>
      <c r="I21" s="152">
        <v>-166.7046812397457</v>
      </c>
      <c r="J21" s="152">
        <v>1633.1799763430372</v>
      </c>
      <c r="K21" s="153">
        <v>1296.2841277681728</v>
      </c>
      <c r="L21" s="158"/>
      <c r="M21" s="158"/>
      <c r="N21" s="158"/>
      <c r="O21" s="157"/>
      <c r="P21" s="158"/>
      <c r="Q21" s="158"/>
      <c r="R21" s="158"/>
      <c r="S21" s="157"/>
      <c r="T21" s="158"/>
      <c r="U21" s="158"/>
      <c r="V21" s="158"/>
      <c r="W21" s="157"/>
      <c r="X21" s="158"/>
      <c r="Y21" s="158"/>
      <c r="Z21" s="158"/>
      <c r="AA21" s="159"/>
    </row>
    <row r="22" spans="2:27" ht="15" customHeight="1" x14ac:dyDescent="0.2">
      <c r="B22" s="8"/>
      <c r="C22" s="102" t="s">
        <v>80</v>
      </c>
      <c r="D22" s="82"/>
      <c r="E22" s="82"/>
      <c r="F22" s="109"/>
      <c r="G22" s="55" t="s">
        <v>163</v>
      </c>
      <c r="H22" s="160">
        <v>1.8149857647835008</v>
      </c>
      <c r="I22" s="161">
        <v>-0.17245280702976307</v>
      </c>
      <c r="J22" s="161">
        <v>1.5300558715017984</v>
      </c>
      <c r="K22" s="162">
        <v>1.1344327671175967</v>
      </c>
      <c r="L22" s="158"/>
      <c r="M22" s="158"/>
      <c r="N22" s="158"/>
      <c r="O22" s="157"/>
      <c r="P22" s="158"/>
      <c r="Q22" s="158"/>
      <c r="R22" s="158"/>
      <c r="S22" s="157"/>
      <c r="T22" s="158"/>
      <c r="U22" s="158"/>
      <c r="V22" s="158"/>
      <c r="W22" s="157"/>
      <c r="X22" s="158"/>
      <c r="Y22" s="158"/>
      <c r="Z22" s="158"/>
      <c r="AA22" s="159"/>
    </row>
    <row r="23" spans="2:27" ht="15" customHeight="1" x14ac:dyDescent="0.2">
      <c r="B23" s="3"/>
      <c r="C23" s="102" t="s">
        <v>52</v>
      </c>
      <c r="D23" s="82"/>
      <c r="E23" s="82"/>
      <c r="F23" s="109"/>
      <c r="G23" s="55" t="s">
        <v>189</v>
      </c>
      <c r="H23" s="155">
        <v>-327.00453078712462</v>
      </c>
      <c r="I23" s="152">
        <v>-2151.6048071833475</v>
      </c>
      <c r="J23" s="152">
        <v>-685.67728181991151</v>
      </c>
      <c r="K23" s="153">
        <v>-970.79936837372861</v>
      </c>
      <c r="L23" s="158"/>
      <c r="M23" s="158"/>
      <c r="N23" s="158"/>
      <c r="O23" s="157"/>
      <c r="P23" s="158"/>
      <c r="Q23" s="158"/>
      <c r="R23" s="158"/>
      <c r="S23" s="157"/>
      <c r="T23" s="158"/>
      <c r="U23" s="158"/>
      <c r="V23" s="158"/>
      <c r="W23" s="157"/>
      <c r="X23" s="158"/>
      <c r="Y23" s="158"/>
      <c r="Z23" s="158"/>
      <c r="AA23" s="159"/>
    </row>
    <row r="24" spans="2:27" ht="15" customHeight="1" x14ac:dyDescent="0.2">
      <c r="B24" s="3"/>
      <c r="C24" s="102" t="s">
        <v>52</v>
      </c>
      <c r="D24" s="82"/>
      <c r="E24" s="82"/>
      <c r="F24" s="109"/>
      <c r="G24" s="55" t="s">
        <v>163</v>
      </c>
      <c r="H24" s="160">
        <v>-0.35716600715707564</v>
      </c>
      <c r="I24" s="161">
        <v>-2.225794056040189</v>
      </c>
      <c r="J24" s="161">
        <v>-0.64238146817910058</v>
      </c>
      <c r="K24" s="162">
        <v>-0.84958736297755655</v>
      </c>
      <c r="L24" s="158"/>
      <c r="M24" s="158"/>
      <c r="N24" s="158"/>
      <c r="O24" s="157"/>
      <c r="P24" s="158"/>
      <c r="Q24" s="158"/>
      <c r="R24" s="158"/>
      <c r="S24" s="157"/>
      <c r="T24" s="158"/>
      <c r="U24" s="158"/>
      <c r="V24" s="158"/>
      <c r="W24" s="157"/>
      <c r="X24" s="158"/>
      <c r="Y24" s="158"/>
      <c r="Z24" s="158"/>
      <c r="AA24" s="159"/>
    </row>
    <row r="25" spans="2:27" ht="15" customHeight="1" thickBot="1" x14ac:dyDescent="0.25">
      <c r="B25" s="77"/>
      <c r="C25" s="133" t="s">
        <v>53</v>
      </c>
      <c r="D25" s="111"/>
      <c r="E25" s="111"/>
      <c r="F25" s="112"/>
      <c r="G25" s="113" t="s">
        <v>190</v>
      </c>
      <c r="H25" s="114">
        <v>91555.334000000032</v>
      </c>
      <c r="I25" s="115">
        <v>96666.84127152228</v>
      </c>
      <c r="J25" s="115">
        <v>106739.89144854032</v>
      </c>
      <c r="K25" s="163">
        <v>114267.1619986624</v>
      </c>
      <c r="L25" s="164"/>
      <c r="M25" s="164"/>
      <c r="N25" s="164"/>
      <c r="O25" s="165"/>
      <c r="P25" s="164"/>
      <c r="Q25" s="164"/>
      <c r="R25" s="164"/>
      <c r="S25" s="165"/>
      <c r="T25" s="164"/>
      <c r="U25" s="164"/>
      <c r="V25" s="164"/>
      <c r="W25" s="165"/>
      <c r="X25" s="164"/>
      <c r="Y25" s="164"/>
      <c r="Z25" s="164"/>
      <c r="AA25" s="166"/>
    </row>
    <row r="26" spans="2:27" ht="15" thickBot="1" x14ac:dyDescent="0.25"/>
    <row r="27" spans="2:27" ht="30" customHeight="1" x14ac:dyDescent="0.2">
      <c r="B27" s="86" t="str">
        <f>"Strednodobá predikcia "&amp;Súhrn!$H$3&amp;" - obchodná a platobná bilancia [zmena oproti predchádzajúcemu obdobiu]"</f>
        <v>Strednodobá predikcia P3Q-2021 - obchodná a platobná bilancia [zmena oproti predchádzajúcemu obdobiu]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8"/>
    </row>
    <row r="28" spans="2:27" x14ac:dyDescent="0.2">
      <c r="B28" s="287" t="s">
        <v>27</v>
      </c>
      <c r="C28" s="288"/>
      <c r="D28" s="288"/>
      <c r="E28" s="288"/>
      <c r="F28" s="289"/>
      <c r="G28" s="285" t="s">
        <v>63</v>
      </c>
      <c r="H28" s="135" t="str">
        <f t="shared" ref="H28:L28" si="0">H$3</f>
        <v>Skutočnosť</v>
      </c>
      <c r="I28" s="293">
        <f t="shared" si="0"/>
        <v>2021</v>
      </c>
      <c r="J28" s="293">
        <f t="shared" si="0"/>
        <v>2022</v>
      </c>
      <c r="K28" s="295">
        <f t="shared" si="0"/>
        <v>2023</v>
      </c>
      <c r="L28" s="281">
        <f t="shared" si="0"/>
        <v>2020</v>
      </c>
      <c r="M28" s="282"/>
      <c r="N28" s="282"/>
      <c r="O28" s="282"/>
      <c r="P28" s="281">
        <f>P$3</f>
        <v>2021</v>
      </c>
      <c r="Q28" s="282"/>
      <c r="R28" s="282"/>
      <c r="S28" s="282"/>
      <c r="T28" s="281">
        <f>T$3</f>
        <v>2022</v>
      </c>
      <c r="U28" s="282"/>
      <c r="V28" s="282"/>
      <c r="W28" s="282"/>
      <c r="X28" s="281">
        <f>X$3</f>
        <v>2023</v>
      </c>
      <c r="Y28" s="282"/>
      <c r="Z28" s="282"/>
      <c r="AA28" s="283"/>
    </row>
    <row r="29" spans="2:27" x14ac:dyDescent="0.2">
      <c r="B29" s="290"/>
      <c r="C29" s="291"/>
      <c r="D29" s="291"/>
      <c r="E29" s="291"/>
      <c r="F29" s="292"/>
      <c r="G29" s="286"/>
      <c r="H29" s="136">
        <f>$H$4</f>
        <v>2020</v>
      </c>
      <c r="I29" s="294"/>
      <c r="J29" s="294"/>
      <c r="K29" s="296"/>
      <c r="L29" s="137" t="s">
        <v>3</v>
      </c>
      <c r="M29" s="137" t="s">
        <v>4</v>
      </c>
      <c r="N29" s="137" t="s">
        <v>5</v>
      </c>
      <c r="O29" s="138" t="s">
        <v>6</v>
      </c>
      <c r="P29" s="139" t="s">
        <v>3</v>
      </c>
      <c r="Q29" s="137" t="s">
        <v>4</v>
      </c>
      <c r="R29" s="137" t="s">
        <v>5</v>
      </c>
      <c r="S29" s="138" t="s">
        <v>6</v>
      </c>
      <c r="T29" s="139" t="s">
        <v>3</v>
      </c>
      <c r="U29" s="137" t="s">
        <v>4</v>
      </c>
      <c r="V29" s="137" t="s">
        <v>5</v>
      </c>
      <c r="W29" s="138" t="s">
        <v>6</v>
      </c>
      <c r="X29" s="137" t="s">
        <v>3</v>
      </c>
      <c r="Y29" s="137" t="s">
        <v>4</v>
      </c>
      <c r="Z29" s="137" t="s">
        <v>5</v>
      </c>
      <c r="AA29" s="140" t="s">
        <v>6</v>
      </c>
    </row>
    <row r="30" spans="2:27" ht="4.3499999999999996" customHeight="1" x14ac:dyDescent="0.2">
      <c r="B30" s="8"/>
      <c r="C30" s="9"/>
      <c r="D30" s="9"/>
      <c r="E30" s="9"/>
      <c r="F30" s="141"/>
      <c r="G30" s="142"/>
      <c r="H30" s="96"/>
      <c r="I30" s="97"/>
      <c r="J30" s="97"/>
      <c r="K30" s="143"/>
      <c r="L30" s="144"/>
      <c r="M30" s="144"/>
      <c r="N30" s="144"/>
      <c r="O30" s="145"/>
      <c r="P30" s="144"/>
      <c r="Q30" s="144"/>
      <c r="R30" s="144"/>
      <c r="S30" s="145"/>
      <c r="T30" s="144"/>
      <c r="U30" s="144"/>
      <c r="V30" s="144"/>
      <c r="W30" s="145"/>
      <c r="X30" s="144"/>
      <c r="Y30" s="144"/>
      <c r="Z30" s="144"/>
      <c r="AA30" s="146"/>
    </row>
    <row r="31" spans="2:27" x14ac:dyDescent="0.2">
      <c r="B31" s="8" t="s">
        <v>46</v>
      </c>
      <c r="C31" s="9"/>
      <c r="D31" s="9"/>
      <c r="E31" s="9"/>
      <c r="F31" s="94"/>
      <c r="G31" s="95"/>
      <c r="H31" s="96"/>
      <c r="I31" s="97"/>
      <c r="J31" s="97"/>
      <c r="K31" s="143"/>
      <c r="L31" s="144"/>
      <c r="M31" s="144"/>
      <c r="N31" s="144"/>
      <c r="O31" s="145"/>
      <c r="P31" s="144"/>
      <c r="Q31" s="144"/>
      <c r="R31" s="144"/>
      <c r="S31" s="145"/>
      <c r="T31" s="144"/>
      <c r="U31" s="144"/>
      <c r="V31" s="144"/>
      <c r="W31" s="145"/>
      <c r="X31" s="144"/>
      <c r="Y31" s="144"/>
      <c r="Z31" s="144"/>
      <c r="AA31" s="146"/>
    </row>
    <row r="32" spans="2:27" x14ac:dyDescent="0.2">
      <c r="B32" s="8"/>
      <c r="C32" s="102" t="s">
        <v>29</v>
      </c>
      <c r="D32" s="9"/>
      <c r="E32" s="9"/>
      <c r="F32" s="94"/>
      <c r="G32" s="55" t="s">
        <v>181</v>
      </c>
      <c r="H32" s="27">
        <v>-7.625216563953785</v>
      </c>
      <c r="I32" s="229">
        <v>12.299608399831044</v>
      </c>
      <c r="J32" s="229">
        <v>8.8285176699250911</v>
      </c>
      <c r="K32" s="167">
        <v>5.5031925713453234</v>
      </c>
      <c r="L32" s="179">
        <v>-2.9182237980898265</v>
      </c>
      <c r="M32" s="179">
        <v>-24.455852850014324</v>
      </c>
      <c r="N32" s="179">
        <v>35.550127252053812</v>
      </c>
      <c r="O32" s="162">
        <v>1.7618113224198595</v>
      </c>
      <c r="P32" s="179">
        <v>5.5422575193847052</v>
      </c>
      <c r="Q32" s="179">
        <v>-5.0329497829180667</v>
      </c>
      <c r="R32" s="179">
        <v>1.0382342903075994</v>
      </c>
      <c r="S32" s="162">
        <v>3.4777979590755734</v>
      </c>
      <c r="T32" s="179">
        <v>2.6412983728031065</v>
      </c>
      <c r="U32" s="179">
        <v>2.5898326180349187</v>
      </c>
      <c r="V32" s="179">
        <v>3.4001184441758738</v>
      </c>
      <c r="W32" s="162">
        <v>1.8329377249786489</v>
      </c>
      <c r="X32" s="179">
        <v>0.50548727143808492</v>
      </c>
      <c r="Y32" s="179">
        <v>0.21908030271080747</v>
      </c>
      <c r="Z32" s="179">
        <v>1.3849453563378376</v>
      </c>
      <c r="AA32" s="168">
        <v>1.4690189837924521</v>
      </c>
    </row>
    <row r="33" spans="2:27" x14ac:dyDescent="0.2">
      <c r="B33" s="3"/>
      <c r="C33" s="82"/>
      <c r="D33" s="108" t="s">
        <v>47</v>
      </c>
      <c r="E33" s="82"/>
      <c r="F33" s="109"/>
      <c r="G33" s="55" t="s">
        <v>181</v>
      </c>
      <c r="H33" s="27">
        <v>-10.212659395807435</v>
      </c>
      <c r="I33" s="229">
        <v>15.692499587340848</v>
      </c>
      <c r="J33" s="229">
        <v>8.4792281691872091</v>
      </c>
      <c r="K33" s="167">
        <v>5.3575532197583868</v>
      </c>
      <c r="L33" s="230">
        <v>-3.8208865712948352</v>
      </c>
      <c r="M33" s="230">
        <v>-27.41765077634129</v>
      </c>
      <c r="N33" s="230">
        <v>39.728228863449999</v>
      </c>
      <c r="O33" s="169">
        <v>3.9077425406374005</v>
      </c>
      <c r="P33" s="230">
        <v>8.9680554600006133</v>
      </c>
      <c r="Q33" s="230">
        <v>-8.0486085555667302</v>
      </c>
      <c r="R33" s="230">
        <v>1.5358058397716405</v>
      </c>
      <c r="S33" s="169">
        <v>3.7985738823082897</v>
      </c>
      <c r="T33" s="230">
        <v>2.6368551349154501</v>
      </c>
      <c r="U33" s="230">
        <v>2.6704124873907347</v>
      </c>
      <c r="V33" s="230">
        <v>3.3960836145064519</v>
      </c>
      <c r="W33" s="169">
        <v>1.7693989520099365</v>
      </c>
      <c r="X33" s="230">
        <v>0.42397990066895375</v>
      </c>
      <c r="Y33" s="230">
        <v>0.20690528502467487</v>
      </c>
      <c r="Z33" s="230">
        <v>1.3624129181142308</v>
      </c>
      <c r="AA33" s="124">
        <v>1.4398126100525417</v>
      </c>
    </row>
    <row r="34" spans="2:27" ht="15" customHeight="1" x14ac:dyDescent="0.2">
      <c r="B34" s="3"/>
      <c r="C34" s="82"/>
      <c r="D34" s="108" t="s">
        <v>48</v>
      </c>
      <c r="E34" s="82"/>
      <c r="F34" s="109"/>
      <c r="G34" s="55" t="s">
        <v>181</v>
      </c>
      <c r="H34" s="27">
        <v>-5.207027187149265</v>
      </c>
      <c r="I34" s="229">
        <v>9.3405991853404089</v>
      </c>
      <c r="J34" s="229">
        <v>9.0967855819244789</v>
      </c>
      <c r="K34" s="167">
        <v>5.6431128787321114</v>
      </c>
      <c r="L34" s="230">
        <v>-1.4303752476464382</v>
      </c>
      <c r="M34" s="230">
        <v>-22.739750592380176</v>
      </c>
      <c r="N34" s="230">
        <v>31.574509340685211</v>
      </c>
      <c r="O34" s="169">
        <v>0.88109259941320772</v>
      </c>
      <c r="P34" s="230">
        <v>2.762981631364255</v>
      </c>
      <c r="Q34" s="230">
        <v>-3.0947069759344288</v>
      </c>
      <c r="R34" s="230">
        <v>1.0149928880341008</v>
      </c>
      <c r="S34" s="169">
        <v>3.1717027174604766</v>
      </c>
      <c r="T34" s="230">
        <v>2.6455640223181973</v>
      </c>
      <c r="U34" s="230">
        <v>2.5124799472575461</v>
      </c>
      <c r="V34" s="230">
        <v>3.4039976473542453</v>
      </c>
      <c r="W34" s="169">
        <v>1.8940210831104309</v>
      </c>
      <c r="X34" s="230">
        <v>0.58374900678947483</v>
      </c>
      <c r="Y34" s="230">
        <v>0.23075194047035552</v>
      </c>
      <c r="Z34" s="230">
        <v>1.4065410446166595</v>
      </c>
      <c r="AA34" s="124">
        <v>1.4969989683467588</v>
      </c>
    </row>
    <row r="35" spans="2:27" ht="4.3499999999999996" customHeight="1" x14ac:dyDescent="0.2">
      <c r="B35" s="3"/>
      <c r="C35" s="82"/>
      <c r="D35" s="82"/>
      <c r="E35" s="82"/>
      <c r="F35" s="109"/>
      <c r="G35" s="55"/>
      <c r="H35" s="160"/>
      <c r="K35" s="109"/>
      <c r="O35" s="109"/>
      <c r="S35" s="109"/>
      <c r="W35" s="109"/>
      <c r="AA35" s="4"/>
    </row>
    <row r="36" spans="2:27" ht="15" customHeight="1" x14ac:dyDescent="0.2">
      <c r="B36" s="3"/>
      <c r="C36" s="82" t="s">
        <v>30</v>
      </c>
      <c r="D36" s="82"/>
      <c r="E36" s="82"/>
      <c r="F36" s="109"/>
      <c r="G36" s="55" t="s">
        <v>181</v>
      </c>
      <c r="H36" s="27">
        <v>-8.5045209136137174</v>
      </c>
      <c r="I36" s="179">
        <v>12.797313555179983</v>
      </c>
      <c r="J36" s="179">
        <v>8.0764854219116415</v>
      </c>
      <c r="K36" s="162">
        <v>6.4051674730757355</v>
      </c>
      <c r="L36" s="179">
        <v>-0.74745925483573217</v>
      </c>
      <c r="M36" s="179">
        <v>-24.968979946842609</v>
      </c>
      <c r="N36" s="179">
        <v>27.829916115462595</v>
      </c>
      <c r="O36" s="162">
        <v>4.8694299279032975</v>
      </c>
      <c r="P36" s="179">
        <v>4.817592824701137</v>
      </c>
      <c r="Q36" s="179">
        <v>-2.6938165349724414</v>
      </c>
      <c r="R36" s="179">
        <v>1.7871726274137671</v>
      </c>
      <c r="S36" s="162">
        <v>2.1180221566064574</v>
      </c>
      <c r="T36" s="179">
        <v>2.0748537308818982</v>
      </c>
      <c r="U36" s="179">
        <v>2.6839536229175991</v>
      </c>
      <c r="V36" s="179">
        <v>2.9312852608820918</v>
      </c>
      <c r="W36" s="162">
        <v>1.9279041017354501</v>
      </c>
      <c r="X36" s="179">
        <v>1.3307278550334729</v>
      </c>
      <c r="Y36" s="179">
        <v>0.62170812840463441</v>
      </c>
      <c r="Z36" s="179">
        <v>1.0901757573829514</v>
      </c>
      <c r="AA36" s="168">
        <v>1.5040301753123941</v>
      </c>
    </row>
    <row r="37" spans="2:27" ht="15" customHeight="1" x14ac:dyDescent="0.2">
      <c r="B37" s="3"/>
      <c r="C37" s="82"/>
      <c r="D37" s="108" t="s">
        <v>49</v>
      </c>
      <c r="E37" s="82"/>
      <c r="F37" s="109"/>
      <c r="G37" s="55" t="s">
        <v>181</v>
      </c>
      <c r="H37" s="27">
        <v>-8.1706734291545757</v>
      </c>
      <c r="I37" s="229">
        <v>13.472333815018203</v>
      </c>
      <c r="J37" s="229">
        <v>8.4990435041399195</v>
      </c>
      <c r="K37" s="167">
        <v>6.4051674730757497</v>
      </c>
      <c r="L37" s="230">
        <v>-3.2813830712196932</v>
      </c>
      <c r="M37" s="230">
        <v>-28.067967901612192</v>
      </c>
      <c r="N37" s="230">
        <v>45.012872685219349</v>
      </c>
      <c r="O37" s="169">
        <v>3.5664148405892888</v>
      </c>
      <c r="P37" s="230">
        <v>2.4460768684006808</v>
      </c>
      <c r="Q37" s="230">
        <v>-5.2081382166089867</v>
      </c>
      <c r="R37" s="230">
        <v>3.9713017919172415</v>
      </c>
      <c r="S37" s="169">
        <v>2.1180221566064574</v>
      </c>
      <c r="T37" s="229">
        <v>2.0748537308818982</v>
      </c>
      <c r="U37" s="230">
        <v>2.6839536229175991</v>
      </c>
      <c r="V37" s="230">
        <v>2.9312852608820918</v>
      </c>
      <c r="W37" s="169">
        <v>1.9279041017354501</v>
      </c>
      <c r="X37" s="230">
        <v>1.3307278550334729</v>
      </c>
      <c r="Y37" s="230">
        <v>0.62170812840463441</v>
      </c>
      <c r="Z37" s="230">
        <v>1.0901757573829514</v>
      </c>
      <c r="AA37" s="124">
        <v>1.5040301753123941</v>
      </c>
    </row>
    <row r="38" spans="2:27" ht="15" customHeight="1" x14ac:dyDescent="0.2">
      <c r="B38" s="3"/>
      <c r="C38" s="82"/>
      <c r="D38" s="108" t="s">
        <v>50</v>
      </c>
      <c r="E38" s="82"/>
      <c r="F38" s="109"/>
      <c r="G38" s="55" t="s">
        <v>181</v>
      </c>
      <c r="H38" s="27">
        <v>-8.6310594044835511</v>
      </c>
      <c r="I38" s="229">
        <v>12.431757175770869</v>
      </c>
      <c r="J38" s="229">
        <v>7.9854407910844145</v>
      </c>
      <c r="K38" s="167">
        <v>6.4051674730757782</v>
      </c>
      <c r="L38" s="230">
        <v>1.3677412680128072</v>
      </c>
      <c r="M38" s="230">
        <v>-25.044643435533104</v>
      </c>
      <c r="N38" s="230">
        <v>21.117740099867291</v>
      </c>
      <c r="O38" s="169">
        <v>6.0943509158009732</v>
      </c>
      <c r="P38" s="230">
        <v>7.6477602500935262</v>
      </c>
      <c r="Q38" s="230">
        <v>-4.9533896254822594</v>
      </c>
      <c r="R38" s="230">
        <v>2.8389232865678764</v>
      </c>
      <c r="S38" s="169">
        <v>2.1180221566064574</v>
      </c>
      <c r="T38" s="229">
        <v>2.0748537308818982</v>
      </c>
      <c r="U38" s="230">
        <v>2.6839536229175991</v>
      </c>
      <c r="V38" s="230">
        <v>2.9312852608820918</v>
      </c>
      <c r="W38" s="169">
        <v>1.9279041017354501</v>
      </c>
      <c r="X38" s="230">
        <v>1.3307278550334729</v>
      </c>
      <c r="Y38" s="230">
        <v>0.62170812840463441</v>
      </c>
      <c r="Z38" s="230">
        <v>1.0901757573829514</v>
      </c>
      <c r="AA38" s="124">
        <v>1.5040301753123941</v>
      </c>
    </row>
    <row r="39" spans="2:27" ht="4.3499999999999996" customHeight="1" x14ac:dyDescent="0.2">
      <c r="B39" s="8"/>
      <c r="C39" s="82"/>
      <c r="D39" s="82"/>
      <c r="E39" s="82"/>
      <c r="F39" s="109"/>
      <c r="G39" s="55"/>
      <c r="H39" s="170"/>
      <c r="K39" s="109"/>
      <c r="O39" s="109"/>
      <c r="S39" s="109"/>
      <c r="W39" s="109"/>
      <c r="AA39" s="4"/>
    </row>
    <row r="40" spans="2:27" ht="15" customHeight="1" x14ac:dyDescent="0.2">
      <c r="B40" s="8" t="s">
        <v>51</v>
      </c>
      <c r="C40" s="9"/>
      <c r="D40" s="9"/>
      <c r="E40" s="9"/>
      <c r="F40" s="94"/>
      <c r="G40" s="55"/>
      <c r="H40" s="170"/>
      <c r="K40" s="109"/>
      <c r="O40" s="109"/>
      <c r="S40" s="109"/>
      <c r="W40" s="109"/>
      <c r="AA40" s="4"/>
    </row>
    <row r="41" spans="2:27" ht="15" customHeight="1" x14ac:dyDescent="0.2">
      <c r="B41" s="8"/>
      <c r="C41" s="102" t="s">
        <v>29</v>
      </c>
      <c r="D41" s="9"/>
      <c r="E41" s="9"/>
      <c r="F41" s="94"/>
      <c r="G41" s="55" t="s">
        <v>181</v>
      </c>
      <c r="H41" s="160"/>
      <c r="I41" s="179"/>
      <c r="J41" s="179"/>
      <c r="K41" s="162"/>
      <c r="L41" s="231"/>
      <c r="M41" s="231"/>
      <c r="N41" s="231"/>
      <c r="O41" s="171"/>
      <c r="P41" s="231"/>
      <c r="Q41" s="231"/>
      <c r="R41" s="231"/>
      <c r="S41" s="171"/>
      <c r="T41" s="231"/>
      <c r="U41" s="231"/>
      <c r="V41" s="231"/>
      <c r="W41" s="171"/>
      <c r="X41" s="231"/>
      <c r="Y41" s="231"/>
      <c r="Z41" s="231"/>
      <c r="AA41" s="172"/>
    </row>
    <row r="42" spans="2:27" ht="15" customHeight="1" thickBot="1" x14ac:dyDescent="0.25">
      <c r="B42" s="77"/>
      <c r="C42" s="111" t="s">
        <v>30</v>
      </c>
      <c r="D42" s="111"/>
      <c r="E42" s="111"/>
      <c r="F42" s="112"/>
      <c r="G42" s="113" t="s">
        <v>181</v>
      </c>
      <c r="H42" s="173"/>
      <c r="I42" s="174"/>
      <c r="J42" s="174"/>
      <c r="K42" s="175"/>
      <c r="L42" s="176"/>
      <c r="M42" s="176"/>
      <c r="N42" s="176"/>
      <c r="O42" s="177"/>
      <c r="P42" s="176"/>
      <c r="Q42" s="176"/>
      <c r="R42" s="176"/>
      <c r="S42" s="177"/>
      <c r="T42" s="176"/>
      <c r="U42" s="176"/>
      <c r="V42" s="176"/>
      <c r="W42" s="177"/>
      <c r="X42" s="176"/>
      <c r="Y42" s="176"/>
      <c r="Z42" s="176"/>
      <c r="AA42" s="178"/>
    </row>
    <row r="43" spans="2:27" x14ac:dyDescent="0.2">
      <c r="B43" s="72" t="s">
        <v>141</v>
      </c>
    </row>
    <row r="44" spans="2:27" x14ac:dyDescent="0.2"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</row>
    <row r="45" spans="2:27" x14ac:dyDescent="0.2"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70" zoomScaleNormal="70" workbookViewId="0">
      <selection activeCell="P37" sqref="P37"/>
    </sheetView>
  </sheetViews>
  <sheetFormatPr defaultColWidth="9.140625" defaultRowHeight="14.25" x14ac:dyDescent="0.2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0" width="9.140625" style="72" customWidth="1"/>
    <col min="11" max="16384" width="9.140625" style="68"/>
  </cols>
  <sheetData>
    <row r="1" spans="2:11" ht="22.5" customHeight="1" thickBot="1" x14ac:dyDescent="0.35">
      <c r="B1" s="71" t="s">
        <v>112</v>
      </c>
    </row>
    <row r="2" spans="2:11" ht="30" customHeight="1" x14ac:dyDescent="0.2">
      <c r="B2" s="86" t="str">
        <f>"Strednodobá predikcia "&amp;Súhrn!H3&amp;" - sektor verejnej správy [objem]"</f>
        <v>Strednodobá predikcia P3Q-2021 - sektor verejnej správy [objem]</v>
      </c>
      <c r="C2" s="87"/>
      <c r="D2" s="87"/>
      <c r="E2" s="87"/>
      <c r="F2" s="87"/>
      <c r="G2" s="87"/>
      <c r="H2" s="87"/>
      <c r="I2" s="87"/>
      <c r="J2" s="87"/>
      <c r="K2" s="88"/>
    </row>
    <row r="3" spans="2:11" ht="30" customHeight="1" x14ac:dyDescent="0.2">
      <c r="B3" s="6" t="s">
        <v>27</v>
      </c>
      <c r="C3" s="7"/>
      <c r="D3" s="7"/>
      <c r="E3" s="7"/>
      <c r="F3" s="89"/>
      <c r="G3" s="90" t="s">
        <v>63</v>
      </c>
      <c r="H3" s="91">
        <v>2020</v>
      </c>
      <c r="I3" s="92">
        <v>2021</v>
      </c>
      <c r="J3" s="92">
        <v>2022</v>
      </c>
      <c r="K3" s="93">
        <v>2023</v>
      </c>
    </row>
    <row r="4" spans="2:11" ht="4.3499999999999996" customHeight="1" x14ac:dyDescent="0.2">
      <c r="B4" s="8"/>
      <c r="C4" s="9"/>
      <c r="D4" s="9"/>
      <c r="E4" s="9"/>
      <c r="F4" s="94"/>
      <c r="G4" s="95"/>
      <c r="H4" s="96"/>
      <c r="I4" s="97"/>
      <c r="J4" s="97"/>
      <c r="K4" s="98"/>
    </row>
    <row r="5" spans="2:11" ht="15" customHeight="1" x14ac:dyDescent="0.2">
      <c r="B5" s="8" t="s">
        <v>94</v>
      </c>
      <c r="C5" s="9"/>
      <c r="D5" s="9"/>
      <c r="E5" s="9"/>
      <c r="F5" s="94"/>
      <c r="G5" s="95"/>
      <c r="H5" s="99"/>
      <c r="I5" s="100"/>
      <c r="J5" s="100"/>
      <c r="K5" s="101"/>
    </row>
    <row r="6" spans="2:11" ht="15" customHeight="1" x14ac:dyDescent="0.2">
      <c r="B6" s="3"/>
      <c r="C6" s="102" t="s">
        <v>129</v>
      </c>
      <c r="D6" s="103"/>
      <c r="E6" s="103"/>
      <c r="F6" s="104"/>
      <c r="G6" s="55" t="s">
        <v>191</v>
      </c>
      <c r="H6" s="105">
        <v>-5608.7659999999523</v>
      </c>
      <c r="I6" s="106">
        <v>-6400.7865027416119</v>
      </c>
      <c r="J6" s="106">
        <v>-4130.5851441220802</v>
      </c>
      <c r="K6" s="107">
        <v>-3887.8876682935661</v>
      </c>
    </row>
    <row r="7" spans="2:11" ht="15" customHeight="1" x14ac:dyDescent="0.2">
      <c r="B7" s="3"/>
      <c r="C7" s="102" t="s">
        <v>95</v>
      </c>
      <c r="D7" s="103"/>
      <c r="E7" s="103"/>
      <c r="F7" s="104"/>
      <c r="G7" s="55" t="s">
        <v>191</v>
      </c>
      <c r="H7" s="105">
        <v>-4474.2919999999522</v>
      </c>
      <c r="I7" s="106">
        <v>-5249.5455515775047</v>
      </c>
      <c r="J7" s="106">
        <v>-2935.5630592943489</v>
      </c>
      <c r="K7" s="107">
        <v>-2636.6154117552869</v>
      </c>
    </row>
    <row r="8" spans="2:11" ht="15" customHeight="1" x14ac:dyDescent="0.2">
      <c r="B8" s="3"/>
      <c r="C8" s="82" t="s">
        <v>92</v>
      </c>
      <c r="D8" s="108"/>
      <c r="E8" s="82"/>
      <c r="F8" s="109"/>
      <c r="G8" s="55" t="s">
        <v>191</v>
      </c>
      <c r="H8" s="105">
        <v>38109.816999999981</v>
      </c>
      <c r="I8" s="106">
        <v>41108.463503174185</v>
      </c>
      <c r="J8" s="106">
        <v>44360.234732621546</v>
      </c>
      <c r="K8" s="107">
        <v>47807.951883443136</v>
      </c>
    </row>
    <row r="9" spans="2:11" ht="15" customHeight="1" x14ac:dyDescent="0.2">
      <c r="B9" s="3"/>
      <c r="C9" s="82"/>
      <c r="D9" s="82" t="s">
        <v>96</v>
      </c>
      <c r="E9" s="82"/>
      <c r="F9" s="109"/>
      <c r="G9" s="55" t="s">
        <v>191</v>
      </c>
      <c r="H9" s="105">
        <v>37507.792999999983</v>
      </c>
      <c r="I9" s="106">
        <v>40218.402921344328</v>
      </c>
      <c r="J9" s="106">
        <v>42574.383635145314</v>
      </c>
      <c r="K9" s="107">
        <v>45549.920634898321</v>
      </c>
    </row>
    <row r="10" spans="2:11" ht="15" customHeight="1" x14ac:dyDescent="0.2">
      <c r="B10" s="3"/>
      <c r="C10" s="82"/>
      <c r="D10" s="82" t="s">
        <v>97</v>
      </c>
      <c r="E10" s="82"/>
      <c r="F10" s="109"/>
      <c r="G10" s="55" t="s">
        <v>191</v>
      </c>
      <c r="H10" s="105">
        <v>602.024</v>
      </c>
      <c r="I10" s="106">
        <v>890.06058182985839</v>
      </c>
      <c r="J10" s="106">
        <v>1785.8510974762337</v>
      </c>
      <c r="K10" s="107">
        <v>2258.0312485448158</v>
      </c>
    </row>
    <row r="11" spans="2:11" ht="6" customHeight="1" x14ac:dyDescent="0.2">
      <c r="B11" s="3"/>
      <c r="C11" s="82"/>
      <c r="D11" s="108"/>
      <c r="E11" s="82"/>
      <c r="F11" s="109"/>
      <c r="G11" s="55"/>
      <c r="H11" s="105"/>
      <c r="I11" s="106"/>
      <c r="J11" s="106"/>
      <c r="K11" s="107"/>
    </row>
    <row r="12" spans="2:11" ht="15" customHeight="1" x14ac:dyDescent="0.2">
      <c r="B12" s="3"/>
      <c r="C12" s="82" t="s">
        <v>93</v>
      </c>
      <c r="D12" s="108"/>
      <c r="E12" s="82"/>
      <c r="F12" s="109"/>
      <c r="G12" s="55" t="s">
        <v>191</v>
      </c>
      <c r="H12" s="105">
        <v>43718.582999999933</v>
      </c>
      <c r="I12" s="106">
        <v>47509.250005915797</v>
      </c>
      <c r="J12" s="106">
        <v>48490.819876743626</v>
      </c>
      <c r="K12" s="107">
        <v>51695.839551736703</v>
      </c>
    </row>
    <row r="13" spans="2:11" ht="15" customHeight="1" x14ac:dyDescent="0.2">
      <c r="B13" s="3"/>
      <c r="C13" s="82" t="s">
        <v>98</v>
      </c>
      <c r="D13" s="108"/>
      <c r="E13" s="82"/>
      <c r="F13" s="109"/>
      <c r="G13" s="55" t="s">
        <v>191</v>
      </c>
      <c r="H13" s="105">
        <v>42584.108999999931</v>
      </c>
      <c r="I13" s="106">
        <v>46358.009054751688</v>
      </c>
      <c r="J13" s="106">
        <v>47295.797791915895</v>
      </c>
      <c r="K13" s="107">
        <v>50444.567295198423</v>
      </c>
    </row>
    <row r="14" spans="2:11" ht="15" customHeight="1" x14ac:dyDescent="0.2">
      <c r="B14" s="3"/>
      <c r="C14" s="82"/>
      <c r="D14" s="82" t="s">
        <v>99</v>
      </c>
      <c r="E14" s="82"/>
      <c r="F14" s="109"/>
      <c r="G14" s="55" t="s">
        <v>191</v>
      </c>
      <c r="H14" s="105">
        <v>39658.937999999936</v>
      </c>
      <c r="I14" s="106">
        <v>43379.203402587584</v>
      </c>
      <c r="J14" s="106">
        <v>43316.594482947025</v>
      </c>
      <c r="K14" s="107">
        <v>45080.635999328195</v>
      </c>
    </row>
    <row r="15" spans="2:11" ht="15" customHeight="1" x14ac:dyDescent="0.2">
      <c r="B15" s="3"/>
      <c r="C15" s="82"/>
      <c r="D15" s="82" t="s">
        <v>100</v>
      </c>
      <c r="E15" s="82"/>
      <c r="F15" s="109"/>
      <c r="G15" s="55" t="s">
        <v>191</v>
      </c>
      <c r="H15" s="105">
        <v>4059.6449999999986</v>
      </c>
      <c r="I15" s="106">
        <v>4130.0466033282146</v>
      </c>
      <c r="J15" s="106">
        <v>5174.2253937965979</v>
      </c>
      <c r="K15" s="107">
        <v>6615.203552408504</v>
      </c>
    </row>
    <row r="16" spans="2:11" ht="6" customHeight="1" x14ac:dyDescent="0.2">
      <c r="B16" s="3"/>
      <c r="C16" s="82"/>
      <c r="D16" s="82"/>
      <c r="E16" s="82"/>
      <c r="F16" s="109"/>
      <c r="G16" s="55"/>
      <c r="H16" s="105"/>
      <c r="I16" s="106"/>
      <c r="J16" s="106"/>
      <c r="K16" s="107"/>
    </row>
    <row r="17" spans="1:11" ht="15" customHeight="1" thickBot="1" x14ac:dyDescent="0.25">
      <c r="B17" s="110" t="s">
        <v>91</v>
      </c>
      <c r="C17" s="111"/>
      <c r="D17" s="111"/>
      <c r="E17" s="111"/>
      <c r="F17" s="112"/>
      <c r="G17" s="113" t="s">
        <v>191</v>
      </c>
      <c r="H17" s="114">
        <v>55181</v>
      </c>
      <c r="I17" s="115">
        <v>59549.512922703834</v>
      </c>
      <c r="J17" s="115">
        <v>63347.314556434831</v>
      </c>
      <c r="K17" s="116">
        <v>65491.476772178488</v>
      </c>
    </row>
    <row r="18" spans="1:11" s="52" customFormat="1" ht="12.75" customHeight="1" thickBot="1" x14ac:dyDescent="0.25">
      <c r="A18" s="82"/>
      <c r="B18" s="82"/>
      <c r="C18" s="82"/>
      <c r="D18" s="108"/>
      <c r="E18" s="82"/>
      <c r="F18" s="82"/>
      <c r="G18" s="117"/>
      <c r="H18" s="106"/>
      <c r="I18" s="106"/>
      <c r="J18" s="106"/>
      <c r="K18" s="106"/>
    </row>
    <row r="19" spans="1:11" s="52" customFormat="1" ht="30" customHeight="1" x14ac:dyDescent="0.2">
      <c r="A19" s="82"/>
      <c r="B19" s="86" t="str">
        <f>"Strednodobá predikcia "&amp;Súhrn!H3&amp;" - sektor verejnej správy [% HDP]"</f>
        <v>Strednodobá predikcia P3Q-2021 - sektor verejnej správy [% HDP]</v>
      </c>
      <c r="C19" s="87"/>
      <c r="D19" s="87"/>
      <c r="E19" s="87"/>
      <c r="F19" s="87"/>
      <c r="G19" s="87"/>
      <c r="H19" s="87"/>
      <c r="I19" s="87"/>
      <c r="J19" s="87"/>
      <c r="K19" s="88"/>
    </row>
    <row r="20" spans="1:11" s="52" customFormat="1" ht="30" customHeight="1" x14ac:dyDescent="0.2">
      <c r="A20" s="82"/>
      <c r="B20" s="6" t="s">
        <v>27</v>
      </c>
      <c r="C20" s="7"/>
      <c r="D20" s="7"/>
      <c r="E20" s="7"/>
      <c r="F20" s="89"/>
      <c r="G20" s="118" t="s">
        <v>63</v>
      </c>
      <c r="H20" s="91">
        <f>H3</f>
        <v>2020</v>
      </c>
      <c r="I20" s="92">
        <f>I3</f>
        <v>2021</v>
      </c>
      <c r="J20" s="92">
        <f>J3</f>
        <v>2022</v>
      </c>
      <c r="K20" s="93">
        <f>K3</f>
        <v>2023</v>
      </c>
    </row>
    <row r="21" spans="1:11" ht="3.75" customHeight="1" x14ac:dyDescent="0.2">
      <c r="B21" s="119"/>
      <c r="C21" s="120"/>
      <c r="D21" s="120"/>
      <c r="E21" s="120"/>
      <c r="F21" s="121"/>
      <c r="G21" s="95"/>
      <c r="H21" s="96"/>
      <c r="I21" s="97"/>
      <c r="J21" s="97"/>
      <c r="K21" s="98"/>
    </row>
    <row r="22" spans="1:11" ht="15" customHeight="1" x14ac:dyDescent="0.2">
      <c r="B22" s="8" t="s">
        <v>94</v>
      </c>
      <c r="C22" s="9"/>
      <c r="D22" s="9"/>
      <c r="E22" s="9"/>
      <c r="F22" s="94"/>
      <c r="G22" s="55"/>
      <c r="H22" s="105"/>
      <c r="I22" s="106"/>
      <c r="J22" s="106"/>
      <c r="K22" s="107"/>
    </row>
    <row r="23" spans="1:11" ht="15" customHeight="1" x14ac:dyDescent="0.2">
      <c r="B23" s="3"/>
      <c r="C23" s="102" t="s">
        <v>129</v>
      </c>
      <c r="D23" s="103"/>
      <c r="E23" s="103"/>
      <c r="F23" s="104"/>
      <c r="G23" s="55" t="s">
        <v>163</v>
      </c>
      <c r="H23" s="122">
        <f>+H6/H$41*100</f>
        <v>-6.1260941934851667</v>
      </c>
      <c r="I23" s="123">
        <f t="shared" ref="H23:I27" si="0">+I6/I$41*100</f>
        <v>-6.6214913185823328</v>
      </c>
      <c r="J23" s="123">
        <f t="shared" ref="J23:K27" si="1">+J6/J$41*100</f>
        <v>-3.869767045915959</v>
      </c>
      <c r="K23" s="124">
        <f t="shared" si="1"/>
        <v>-3.4024540386669244</v>
      </c>
    </row>
    <row r="24" spans="1:11" ht="15" customHeight="1" x14ac:dyDescent="0.2">
      <c r="B24" s="3"/>
      <c r="C24" s="102" t="s">
        <v>95</v>
      </c>
      <c r="D24" s="103"/>
      <c r="E24" s="103"/>
      <c r="F24" s="104"/>
      <c r="G24" s="55" t="s">
        <v>163</v>
      </c>
      <c r="H24" s="122">
        <f t="shared" si="0"/>
        <v>-4.8869812434958195</v>
      </c>
      <c r="I24" s="123">
        <f t="shared" si="0"/>
        <v>-5.430554554722999</v>
      </c>
      <c r="J24" s="123">
        <f t="shared" si="1"/>
        <v>-2.750202402734871</v>
      </c>
      <c r="K24" s="124">
        <f t="shared" si="1"/>
        <v>-2.3074130534423798</v>
      </c>
    </row>
    <row r="25" spans="1:11" ht="15" customHeight="1" x14ac:dyDescent="0.2">
      <c r="B25" s="3"/>
      <c r="C25" s="82" t="s">
        <v>92</v>
      </c>
      <c r="D25" s="108"/>
      <c r="E25" s="82"/>
      <c r="F25" s="109"/>
      <c r="G25" s="55" t="s">
        <v>163</v>
      </c>
      <c r="H25" s="122">
        <f t="shared" si="0"/>
        <v>41.62490084957799</v>
      </c>
      <c r="I25" s="123">
        <f t="shared" si="0"/>
        <v>42.52591991467564</v>
      </c>
      <c r="J25" s="123">
        <f t="shared" si="1"/>
        <v>41.559190411963058</v>
      </c>
      <c r="K25" s="124">
        <f t="shared" si="1"/>
        <v>41.838749687336048</v>
      </c>
    </row>
    <row r="26" spans="1:11" ht="15" customHeight="1" x14ac:dyDescent="0.2">
      <c r="B26" s="3"/>
      <c r="C26" s="82"/>
      <c r="D26" s="82" t="s">
        <v>96</v>
      </c>
      <c r="E26" s="82"/>
      <c r="F26" s="109"/>
      <c r="G26" s="55" t="s">
        <v>163</v>
      </c>
      <c r="H26" s="122">
        <f>+H9/H$41*100</f>
        <v>40.967348772928915</v>
      </c>
      <c r="I26" s="123">
        <f t="shared" si="0"/>
        <v>41.605169251757204</v>
      </c>
      <c r="J26" s="123">
        <f t="shared" si="1"/>
        <v>39.886103552644677</v>
      </c>
      <c r="K26" s="124">
        <f t="shared" si="1"/>
        <v>39.862651559886928</v>
      </c>
    </row>
    <row r="27" spans="1:11" ht="15" customHeight="1" x14ac:dyDescent="0.2">
      <c r="B27" s="3"/>
      <c r="C27" s="82"/>
      <c r="D27" s="82" t="s">
        <v>97</v>
      </c>
      <c r="E27" s="82"/>
      <c r="F27" s="109"/>
      <c r="G27" s="55" t="s">
        <v>163</v>
      </c>
      <c r="H27" s="122">
        <f>+H10/H$41*100</f>
        <v>0.65755207664907844</v>
      </c>
      <c r="I27" s="123">
        <f t="shared" si="0"/>
        <v>0.92075066291844088</v>
      </c>
      <c r="J27" s="123">
        <f t="shared" si="1"/>
        <v>1.6730868593183821</v>
      </c>
      <c r="K27" s="124">
        <f t="shared" si="1"/>
        <v>1.9760981274491163</v>
      </c>
    </row>
    <row r="28" spans="1:11" ht="3.75" customHeight="1" x14ac:dyDescent="0.2">
      <c r="B28" s="3"/>
      <c r="C28" s="82"/>
      <c r="D28" s="108"/>
      <c r="E28" s="82"/>
      <c r="F28" s="109"/>
      <c r="G28" s="55"/>
      <c r="H28" s="122"/>
      <c r="I28" s="123"/>
      <c r="J28" s="123"/>
      <c r="K28" s="124"/>
    </row>
    <row r="29" spans="1:11" ht="15" customHeight="1" x14ac:dyDescent="0.2">
      <c r="B29" s="3"/>
      <c r="C29" s="82" t="s">
        <v>93</v>
      </c>
      <c r="D29" s="108"/>
      <c r="E29" s="82"/>
      <c r="F29" s="109"/>
      <c r="G29" s="55" t="s">
        <v>163</v>
      </c>
      <c r="H29" s="122">
        <f t="shared" ref="H29:I32" si="2">+H12/H$41*100</f>
        <v>47.750995043063163</v>
      </c>
      <c r="I29" s="123">
        <f t="shared" si="2"/>
        <v>49.147411233257976</v>
      </c>
      <c r="J29" s="123">
        <f t="shared" ref="J29:K32" si="3">+J12/J$41*100</f>
        <v>45.428957457879015</v>
      </c>
      <c r="K29" s="124">
        <f t="shared" si="3"/>
        <v>45.241203726002972</v>
      </c>
    </row>
    <row r="30" spans="1:11" ht="15" customHeight="1" x14ac:dyDescent="0.2">
      <c r="B30" s="3"/>
      <c r="C30" s="82" t="s">
        <v>98</v>
      </c>
      <c r="D30" s="108"/>
      <c r="E30" s="82"/>
      <c r="F30" s="109"/>
      <c r="G30" s="55" t="s">
        <v>163</v>
      </c>
      <c r="H30" s="122">
        <f t="shared" si="2"/>
        <v>46.511882093073808</v>
      </c>
      <c r="I30" s="123">
        <f t="shared" si="2"/>
        <v>47.956474469398636</v>
      </c>
      <c r="J30" s="123">
        <f t="shared" si="3"/>
        <v>44.309392814697929</v>
      </c>
      <c r="K30" s="124">
        <f t="shared" si="3"/>
        <v>44.146162740778429</v>
      </c>
    </row>
    <row r="31" spans="1:11" ht="15" customHeight="1" x14ac:dyDescent="0.2">
      <c r="B31" s="3"/>
      <c r="C31" s="82"/>
      <c r="D31" s="82" t="s">
        <v>99</v>
      </c>
      <c r="E31" s="82"/>
      <c r="F31" s="109"/>
      <c r="G31" s="55" t="s">
        <v>163</v>
      </c>
      <c r="H31" s="122">
        <f t="shared" si="2"/>
        <v>43.31690603629923</v>
      </c>
      <c r="I31" s="123">
        <f t="shared" si="2"/>
        <v>44.874956946966002</v>
      </c>
      <c r="J31" s="123">
        <f t="shared" si="3"/>
        <v>40.581448880178137</v>
      </c>
      <c r="K31" s="124">
        <f t="shared" si="3"/>
        <v>39.451960835306217</v>
      </c>
    </row>
    <row r="32" spans="1:11" ht="15" customHeight="1" x14ac:dyDescent="0.2">
      <c r="B32" s="3"/>
      <c r="C32" s="82"/>
      <c r="D32" s="82" t="s">
        <v>100</v>
      </c>
      <c r="E32" s="82"/>
      <c r="F32" s="109"/>
      <c r="G32" s="55" t="s">
        <v>163</v>
      </c>
      <c r="H32" s="122">
        <f t="shared" si="2"/>
        <v>4.4340890067639283</v>
      </c>
      <c r="I32" s="123">
        <f t="shared" si="2"/>
        <v>4.2724542862919757</v>
      </c>
      <c r="J32" s="123">
        <f t="shared" si="3"/>
        <v>4.8475085777008777</v>
      </c>
      <c r="K32" s="124">
        <f t="shared" si="3"/>
        <v>5.7892428906967526</v>
      </c>
    </row>
    <row r="33" spans="1:18" ht="3.75" customHeight="1" x14ac:dyDescent="0.2">
      <c r="A33" s="4"/>
      <c r="B33" s="3"/>
      <c r="C33" s="82"/>
      <c r="D33" s="82"/>
      <c r="E33" s="82"/>
      <c r="F33" s="109"/>
      <c r="G33" s="55"/>
      <c r="H33" s="122"/>
      <c r="I33" s="123"/>
      <c r="J33" s="123"/>
      <c r="K33" s="124"/>
    </row>
    <row r="34" spans="1:18" ht="15" customHeight="1" x14ac:dyDescent="0.2">
      <c r="A34" s="4"/>
      <c r="B34" s="8" t="s">
        <v>107</v>
      </c>
      <c r="C34" s="9"/>
      <c r="D34" s="9"/>
      <c r="E34" s="9"/>
      <c r="F34" s="94"/>
      <c r="G34" s="55"/>
      <c r="H34" s="122"/>
      <c r="I34" s="123"/>
      <c r="J34" s="123"/>
      <c r="K34" s="124"/>
    </row>
    <row r="35" spans="1:18" ht="15" customHeight="1" x14ac:dyDescent="0.2">
      <c r="A35" s="4"/>
      <c r="B35" s="3"/>
      <c r="C35" s="82" t="s">
        <v>104</v>
      </c>
      <c r="D35" s="103"/>
      <c r="E35" s="103"/>
      <c r="F35" s="104"/>
      <c r="G35" s="54" t="s">
        <v>172</v>
      </c>
      <c r="H35" s="125">
        <v>-1.2966445647780702</v>
      </c>
      <c r="I35" s="126">
        <v>-0.96438499242860054</v>
      </c>
      <c r="J35" s="126">
        <v>-0.12212884159148585</v>
      </c>
      <c r="K35" s="127">
        <v>0.19302533479828909</v>
      </c>
      <c r="L35" s="128"/>
      <c r="M35" s="128"/>
      <c r="O35" s="128"/>
      <c r="P35" s="128"/>
      <c r="Q35" s="128"/>
      <c r="R35" s="128"/>
    </row>
    <row r="36" spans="1:18" ht="15" customHeight="1" x14ac:dyDescent="0.2">
      <c r="A36" s="4"/>
      <c r="B36" s="3"/>
      <c r="C36" s="82" t="s">
        <v>105</v>
      </c>
      <c r="D36" s="103"/>
      <c r="E36" s="103"/>
      <c r="F36" s="104"/>
      <c r="G36" s="54" t="s">
        <v>172</v>
      </c>
      <c r="H36" s="125">
        <v>-4.8447409278464884</v>
      </c>
      <c r="I36" s="126">
        <v>-5.7926233228609165</v>
      </c>
      <c r="J36" s="126">
        <v>-3.7476382060842424</v>
      </c>
      <c r="K36" s="127">
        <v>-3.5954793734253911</v>
      </c>
      <c r="L36" s="128"/>
      <c r="M36" s="128"/>
      <c r="O36" s="128"/>
      <c r="P36" s="128"/>
      <c r="Q36" s="128"/>
      <c r="R36" s="128"/>
    </row>
    <row r="37" spans="1:18" ht="15" customHeight="1" x14ac:dyDescent="0.2">
      <c r="A37" s="4"/>
      <c r="B37" s="3"/>
      <c r="C37" s="82" t="s">
        <v>106</v>
      </c>
      <c r="D37" s="103"/>
      <c r="E37" s="103"/>
      <c r="F37" s="104"/>
      <c r="G37" s="54" t="s">
        <v>172</v>
      </c>
      <c r="H37" s="125">
        <v>-3.6430239064180951</v>
      </c>
      <c r="I37" s="126">
        <v>-4.4931263863670585</v>
      </c>
      <c r="J37" s="126">
        <v>-2.6281600368101814</v>
      </c>
      <c r="K37" s="127">
        <v>-2.4934669742188467</v>
      </c>
      <c r="L37" s="128"/>
      <c r="M37" s="128"/>
      <c r="O37" s="128"/>
      <c r="P37" s="128"/>
      <c r="Q37" s="128"/>
      <c r="R37" s="128"/>
    </row>
    <row r="38" spans="1:18" ht="15" customHeight="1" x14ac:dyDescent="0.2">
      <c r="A38" s="4"/>
      <c r="B38" s="3"/>
      <c r="C38" s="82" t="s">
        <v>130</v>
      </c>
      <c r="D38" s="103"/>
      <c r="E38" s="103"/>
      <c r="F38" s="104"/>
      <c r="G38" s="54" t="s">
        <v>173</v>
      </c>
      <c r="H38" s="125">
        <v>-3.1031988538142219</v>
      </c>
      <c r="I38" s="126">
        <v>-0.85010247994896337</v>
      </c>
      <c r="J38" s="126">
        <v>1.8649663495568771</v>
      </c>
      <c r="K38" s="127">
        <v>0.13469306259133473</v>
      </c>
      <c r="L38" s="128"/>
      <c r="M38" s="128"/>
      <c r="O38" s="128"/>
      <c r="P38" s="128"/>
      <c r="Q38" s="128"/>
      <c r="R38" s="128"/>
    </row>
    <row r="39" spans="1:18" ht="14.85" customHeight="1" x14ac:dyDescent="0.2">
      <c r="A39" s="4"/>
      <c r="B39" s="3"/>
      <c r="C39" s="82"/>
      <c r="D39" s="82"/>
      <c r="E39" s="82"/>
      <c r="F39" s="109"/>
      <c r="G39" s="55"/>
      <c r="H39" s="122"/>
      <c r="I39" s="123"/>
      <c r="J39" s="123"/>
      <c r="K39" s="124"/>
    </row>
    <row r="40" spans="1:18" ht="15" customHeight="1" x14ac:dyDescent="0.2">
      <c r="A40" s="4"/>
      <c r="B40" s="129" t="s">
        <v>91</v>
      </c>
      <c r="C40" s="82"/>
      <c r="D40" s="82"/>
      <c r="E40" s="82"/>
      <c r="F40" s="109"/>
      <c r="G40" s="55" t="s">
        <v>163</v>
      </c>
      <c r="H40" s="130">
        <f>+H17/H$41*100</f>
        <v>60.270655557872779</v>
      </c>
      <c r="I40" s="131">
        <f>+I17/I$41*100</f>
        <v>61.602833132240676</v>
      </c>
      <c r="J40" s="131">
        <f>+J17/J$41*100</f>
        <v>59.34736647823442</v>
      </c>
      <c r="K40" s="132">
        <f>+K17/K$41*100</f>
        <v>57.314346157424588</v>
      </c>
    </row>
    <row r="41" spans="1:18" ht="15" customHeight="1" thickBot="1" x14ac:dyDescent="0.25">
      <c r="B41" s="77"/>
      <c r="C41" s="133" t="s">
        <v>53</v>
      </c>
      <c r="D41" s="111"/>
      <c r="E41" s="111"/>
      <c r="F41" s="112"/>
      <c r="G41" s="113" t="s">
        <v>190</v>
      </c>
      <c r="H41" s="114">
        <f>HDP!H6</f>
        <v>91555.334000000032</v>
      </c>
      <c r="I41" s="115">
        <f>HDP!I6</f>
        <v>96666.84127152228</v>
      </c>
      <c r="J41" s="115">
        <f>HDP!J6</f>
        <v>106739.89144854032</v>
      </c>
      <c r="K41" s="116">
        <f>HDP!K6</f>
        <v>114267.1619986624</v>
      </c>
    </row>
    <row r="42" spans="1:18" ht="15" customHeight="1" x14ac:dyDescent="0.2">
      <c r="B42" s="72" t="s">
        <v>141</v>
      </c>
    </row>
    <row r="43" spans="1:18" ht="15" customHeight="1" x14ac:dyDescent="0.2">
      <c r="B43" s="72" t="s">
        <v>156</v>
      </c>
    </row>
    <row r="44" spans="1:18" ht="15" customHeight="1" x14ac:dyDescent="0.2">
      <c r="B44" s="72" t="s">
        <v>157</v>
      </c>
      <c r="H44" s="134"/>
      <c r="I44" s="134"/>
      <c r="J44" s="134"/>
    </row>
    <row r="45" spans="1:18" ht="15" customHeight="1" x14ac:dyDescent="0.2"/>
    <row r="46" spans="1:18" ht="15" customHeight="1" x14ac:dyDescent="0.2"/>
    <row r="47" spans="1:18" ht="15" customHeight="1" x14ac:dyDescent="0.2"/>
    <row r="48" spans="1:1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R41"/>
  <sheetViews>
    <sheetView showGridLines="0" zoomScale="80" zoomScaleNormal="80" workbookViewId="0">
      <selection activeCell="W15" sqref="W15"/>
    </sheetView>
  </sheetViews>
  <sheetFormatPr defaultColWidth="9.140625" defaultRowHeight="14.25" x14ac:dyDescent="0.2"/>
  <cols>
    <col min="1" max="2" width="3.140625" style="72" customWidth="1"/>
    <col min="3" max="3" width="36.42578125" style="72" customWidth="1"/>
    <col min="4" max="18" width="7.5703125" style="72" customWidth="1"/>
    <col min="19" max="16384" width="9.140625" style="72"/>
  </cols>
  <sheetData>
    <row r="1" spans="2:18" ht="22.5" customHeight="1" thickBot="1" x14ac:dyDescent="0.35">
      <c r="B1" s="71" t="s">
        <v>113</v>
      </c>
    </row>
    <row r="2" spans="2:18" ht="18" customHeight="1" x14ac:dyDescent="0.2">
      <c r="B2" s="307" t="s">
        <v>56</v>
      </c>
      <c r="C2" s="308"/>
      <c r="D2" s="304">
        <v>2021</v>
      </c>
      <c r="E2" s="305"/>
      <c r="F2" s="305"/>
      <c r="G2" s="305"/>
      <c r="H2" s="306"/>
      <c r="I2" s="305">
        <v>2022</v>
      </c>
      <c r="J2" s="305"/>
      <c r="K2" s="305"/>
      <c r="L2" s="305"/>
      <c r="M2" s="306"/>
      <c r="N2" s="305">
        <v>2023</v>
      </c>
      <c r="O2" s="305"/>
      <c r="P2" s="305"/>
      <c r="Q2" s="305"/>
      <c r="R2" s="306"/>
    </row>
    <row r="3" spans="2:18" ht="81.75" customHeight="1" thickBot="1" x14ac:dyDescent="0.25">
      <c r="B3" s="309"/>
      <c r="C3" s="310"/>
      <c r="D3" s="1" t="s">
        <v>58</v>
      </c>
      <c r="E3" s="2" t="s">
        <v>59</v>
      </c>
      <c r="F3" s="2" t="s">
        <v>60</v>
      </c>
      <c r="G3" s="73" t="s">
        <v>61</v>
      </c>
      <c r="H3" s="74" t="s">
        <v>62</v>
      </c>
      <c r="I3" s="1" t="s">
        <v>58</v>
      </c>
      <c r="J3" s="2" t="s">
        <v>59</v>
      </c>
      <c r="K3" s="2" t="s">
        <v>60</v>
      </c>
      <c r="L3" s="73" t="s">
        <v>61</v>
      </c>
      <c r="M3" s="74" t="s">
        <v>62</v>
      </c>
      <c r="N3" s="1" t="s">
        <v>58</v>
      </c>
      <c r="O3" s="2" t="s">
        <v>59</v>
      </c>
      <c r="P3" s="2" t="s">
        <v>60</v>
      </c>
      <c r="Q3" s="73" t="s">
        <v>61</v>
      </c>
      <c r="R3" s="74" t="s">
        <v>62</v>
      </c>
    </row>
    <row r="4" spans="2:18" ht="15" customHeight="1" x14ac:dyDescent="0.2">
      <c r="B4" s="3" t="s">
        <v>86</v>
      </c>
      <c r="C4" s="4"/>
      <c r="D4" s="228">
        <v>3.4989957467641801</v>
      </c>
      <c r="E4" s="5">
        <v>3.6718484361970116</v>
      </c>
      <c r="F4" s="5">
        <v>4.9000000000000004</v>
      </c>
      <c r="G4" s="75">
        <v>4.6749999999999998</v>
      </c>
      <c r="H4" s="76">
        <v>4.2</v>
      </c>
      <c r="I4" s="228">
        <v>6.2903228409207514</v>
      </c>
      <c r="J4" s="5">
        <v>4.2056758055444288</v>
      </c>
      <c r="K4" s="5">
        <v>5.3</v>
      </c>
      <c r="L4" s="75">
        <v>4.45</v>
      </c>
      <c r="M4" s="76">
        <v>5.2</v>
      </c>
      <c r="N4" s="228">
        <v>4.4884356349403021</v>
      </c>
      <c r="O4" s="5">
        <v>4.997439849067109</v>
      </c>
      <c r="P4" s="5" t="s">
        <v>158</v>
      </c>
      <c r="Q4" s="75">
        <v>3.8439999999999999</v>
      </c>
      <c r="R4" s="76" t="s">
        <v>158</v>
      </c>
    </row>
    <row r="5" spans="2:18" ht="15" customHeight="1" x14ac:dyDescent="0.2">
      <c r="B5" s="3"/>
      <c r="C5" s="4" t="s">
        <v>108</v>
      </c>
      <c r="D5" s="228">
        <v>0.73425126390942808</v>
      </c>
      <c r="E5" s="5">
        <v>0.13799679260317887</v>
      </c>
      <c r="F5" s="5">
        <v>0.8</v>
      </c>
      <c r="G5" s="75" t="s">
        <v>158</v>
      </c>
      <c r="H5" s="76">
        <v>0.1</v>
      </c>
      <c r="I5" s="228">
        <v>4.4741725311373273</v>
      </c>
      <c r="J5" s="5">
        <v>2.4449587574081111</v>
      </c>
      <c r="K5" s="5">
        <v>5.2</v>
      </c>
      <c r="L5" s="75" t="s">
        <v>158</v>
      </c>
      <c r="M5" s="76">
        <v>4.9000000000000004</v>
      </c>
      <c r="N5" s="228">
        <v>3.7908540947439349</v>
      </c>
      <c r="O5" s="5">
        <v>3.5668045212731148</v>
      </c>
      <c r="P5" s="5" t="s">
        <v>158</v>
      </c>
      <c r="Q5" s="75" t="s">
        <v>158</v>
      </c>
      <c r="R5" s="76" t="s">
        <v>158</v>
      </c>
    </row>
    <row r="6" spans="2:18" x14ac:dyDescent="0.2">
      <c r="B6" s="3"/>
      <c r="C6" s="4" t="s">
        <v>87</v>
      </c>
      <c r="D6" s="228">
        <v>2.0271989852562911</v>
      </c>
      <c r="E6" s="5">
        <v>4.9390802474485795</v>
      </c>
      <c r="F6" s="5">
        <v>2.5</v>
      </c>
      <c r="G6" s="75" t="s">
        <v>158</v>
      </c>
      <c r="H6" s="76">
        <v>2.2999999999999998</v>
      </c>
      <c r="I6" s="228">
        <v>0.42028585513398298</v>
      </c>
      <c r="J6" s="5">
        <v>4.0844008055829217</v>
      </c>
      <c r="K6" s="5">
        <v>-0.2</v>
      </c>
      <c r="L6" s="75" t="s">
        <v>158</v>
      </c>
      <c r="M6" s="76">
        <v>0.8</v>
      </c>
      <c r="N6" s="228">
        <v>2.2808694947577379</v>
      </c>
      <c r="O6" s="5">
        <v>1.8393761457486724</v>
      </c>
      <c r="P6" s="5" t="s">
        <v>158</v>
      </c>
      <c r="Q6" s="75" t="s">
        <v>158</v>
      </c>
      <c r="R6" s="76" t="s">
        <v>158</v>
      </c>
    </row>
    <row r="7" spans="2:18" x14ac:dyDescent="0.2">
      <c r="B7" s="3"/>
      <c r="C7" s="4" t="s">
        <v>88</v>
      </c>
      <c r="D7" s="228">
        <v>1.3645569085720268</v>
      </c>
      <c r="E7" s="5">
        <v>-0.25904047974576461</v>
      </c>
      <c r="F7" s="5">
        <v>8.6</v>
      </c>
      <c r="G7" s="75" t="s">
        <v>158</v>
      </c>
      <c r="H7" s="76">
        <v>1.1000000000000001</v>
      </c>
      <c r="I7" s="228">
        <v>15.792956610406378</v>
      </c>
      <c r="J7" s="5">
        <v>16.669307103774813</v>
      </c>
      <c r="K7" s="5">
        <v>12.5</v>
      </c>
      <c r="L7" s="75" t="s">
        <v>158</v>
      </c>
      <c r="M7" s="76">
        <v>13.7</v>
      </c>
      <c r="N7" s="228">
        <v>12.489947961757352</v>
      </c>
      <c r="O7" s="5">
        <v>15.229300137971791</v>
      </c>
      <c r="P7" s="5" t="s">
        <v>158</v>
      </c>
      <c r="Q7" s="75" t="s">
        <v>158</v>
      </c>
      <c r="R7" s="76" t="s">
        <v>158</v>
      </c>
    </row>
    <row r="8" spans="2:18" x14ac:dyDescent="0.2">
      <c r="B8" s="3"/>
      <c r="C8" s="4" t="s">
        <v>89</v>
      </c>
      <c r="D8" s="228">
        <v>12.299608399831044</v>
      </c>
      <c r="E8" s="5">
        <v>10.460937564083771</v>
      </c>
      <c r="F8" s="5">
        <v>12.2</v>
      </c>
      <c r="G8" s="75">
        <v>10.789</v>
      </c>
      <c r="H8" s="76">
        <v>10.199999999999999</v>
      </c>
      <c r="I8" s="228">
        <v>8.8285176699250911</v>
      </c>
      <c r="J8" s="5">
        <v>3.0997577744184213</v>
      </c>
      <c r="K8" s="5">
        <v>5.3</v>
      </c>
      <c r="L8" s="75">
        <v>4.5229999999999997</v>
      </c>
      <c r="M8" s="76">
        <v>5.9</v>
      </c>
      <c r="N8" s="228">
        <v>5.5031925713453234</v>
      </c>
      <c r="O8" s="5">
        <v>5.9615052419844883</v>
      </c>
      <c r="P8" s="5" t="s">
        <v>158</v>
      </c>
      <c r="Q8" s="75">
        <v>5.133</v>
      </c>
      <c r="R8" s="76" t="s">
        <v>158</v>
      </c>
    </row>
    <row r="9" spans="2:18" x14ac:dyDescent="0.2">
      <c r="B9" s="3"/>
      <c r="C9" s="4" t="s">
        <v>109</v>
      </c>
      <c r="D9" s="228">
        <v>12.797313555179983</v>
      </c>
      <c r="E9" s="5">
        <v>10.937736207751403</v>
      </c>
      <c r="F9" s="5">
        <v>10.9</v>
      </c>
      <c r="G9" s="75">
        <v>11.458</v>
      </c>
      <c r="H9" s="76">
        <v>9.5</v>
      </c>
      <c r="I9" s="228">
        <v>8.0764854219116415</v>
      </c>
      <c r="J9" s="5">
        <v>3.8777777978013628</v>
      </c>
      <c r="K9" s="5">
        <v>5.6</v>
      </c>
      <c r="L9" s="75">
        <v>5.8310000000000004</v>
      </c>
      <c r="M9" s="76">
        <v>6.5</v>
      </c>
      <c r="N9" s="228">
        <v>6.4051674730757355</v>
      </c>
      <c r="O9" s="5">
        <v>6.4567392088699993</v>
      </c>
      <c r="P9" s="5" t="s">
        <v>158</v>
      </c>
      <c r="Q9" s="75">
        <v>6.27</v>
      </c>
      <c r="R9" s="76" t="s">
        <v>158</v>
      </c>
    </row>
    <row r="10" spans="2:18" ht="3.75" customHeight="1" x14ac:dyDescent="0.2">
      <c r="B10" s="3"/>
      <c r="C10" s="4"/>
      <c r="D10" s="228"/>
      <c r="E10" s="5"/>
      <c r="F10" s="5"/>
      <c r="G10" s="75"/>
      <c r="H10" s="76"/>
      <c r="I10" s="228"/>
      <c r="J10" s="5"/>
      <c r="K10" s="5"/>
      <c r="L10" s="75"/>
      <c r="M10" s="76"/>
      <c r="N10" s="228"/>
      <c r="O10" s="5"/>
      <c r="P10" s="5"/>
      <c r="Q10" s="75"/>
      <c r="R10" s="76"/>
    </row>
    <row r="11" spans="2:18" ht="16.5" x14ac:dyDescent="0.2">
      <c r="B11" s="3" t="s">
        <v>160</v>
      </c>
      <c r="C11" s="4"/>
      <c r="D11" s="228">
        <v>2.4166168978789244</v>
      </c>
      <c r="E11" s="5">
        <v>2.3327873187517056</v>
      </c>
      <c r="F11" s="5">
        <v>2.1</v>
      </c>
      <c r="G11" s="75">
        <v>1.2330000000000001</v>
      </c>
      <c r="H11" s="76">
        <v>1.1000000000000001</v>
      </c>
      <c r="I11" s="228">
        <v>3.9428963748606236</v>
      </c>
      <c r="J11" s="5">
        <v>4.0221807630820727</v>
      </c>
      <c r="K11" s="5">
        <v>2.2000000000000002</v>
      </c>
      <c r="L11" s="75">
        <v>1.887</v>
      </c>
      <c r="M11" s="76">
        <v>2.2000000000000002</v>
      </c>
      <c r="N11" s="228">
        <v>2.1441998599638197</v>
      </c>
      <c r="O11" s="5">
        <v>3.1269838240679082</v>
      </c>
      <c r="P11" s="5" t="s">
        <v>158</v>
      </c>
      <c r="Q11" s="75">
        <v>2.0329999999999999</v>
      </c>
      <c r="R11" s="76" t="s">
        <v>158</v>
      </c>
    </row>
    <row r="12" spans="2:18" ht="3.75" customHeight="1" x14ac:dyDescent="0.2">
      <c r="B12" s="3"/>
      <c r="C12" s="4"/>
      <c r="D12" s="228"/>
      <c r="E12" s="5"/>
      <c r="F12" s="5"/>
      <c r="G12" s="75"/>
      <c r="H12" s="76"/>
      <c r="I12" s="228"/>
      <c r="J12" s="5"/>
      <c r="K12" s="5"/>
      <c r="L12" s="75"/>
      <c r="M12" s="76"/>
      <c r="N12" s="228"/>
      <c r="O12" s="5"/>
      <c r="P12" s="5"/>
      <c r="Q12" s="75"/>
      <c r="R12" s="76"/>
    </row>
    <row r="13" spans="2:18" x14ac:dyDescent="0.2">
      <c r="B13" s="3" t="s">
        <v>84</v>
      </c>
      <c r="C13" s="4"/>
      <c r="D13" s="228">
        <v>-0.87362148015573382</v>
      </c>
      <c r="E13" s="5">
        <v>-0.81936641206497018</v>
      </c>
      <c r="F13" s="5">
        <v>-0.6</v>
      </c>
      <c r="G13" s="75" t="s">
        <v>158</v>
      </c>
      <c r="H13" s="76" t="s">
        <v>158</v>
      </c>
      <c r="I13" s="228">
        <v>1.2055067806394675</v>
      </c>
      <c r="J13" s="5">
        <v>0.75416518357946938</v>
      </c>
      <c r="K13" s="5">
        <v>0.8</v>
      </c>
      <c r="L13" s="75" t="s">
        <v>158</v>
      </c>
      <c r="M13" s="76" t="s">
        <v>158</v>
      </c>
      <c r="N13" s="228">
        <v>1.70061407822935</v>
      </c>
      <c r="O13" s="5">
        <v>0.99764059596931798</v>
      </c>
      <c r="P13" s="5" t="s">
        <v>158</v>
      </c>
      <c r="Q13" s="75" t="s">
        <v>158</v>
      </c>
      <c r="R13" s="76" t="s">
        <v>158</v>
      </c>
    </row>
    <row r="14" spans="2:18" x14ac:dyDescent="0.2">
      <c r="B14" s="3" t="s">
        <v>57</v>
      </c>
      <c r="C14" s="4"/>
      <c r="D14" s="228">
        <v>6.998329918351585</v>
      </c>
      <c r="E14" s="5">
        <v>7.0493511856596243</v>
      </c>
      <c r="F14" s="5">
        <v>7.4</v>
      </c>
      <c r="G14" s="75">
        <v>7.3</v>
      </c>
      <c r="H14" s="76">
        <v>7.6</v>
      </c>
      <c r="I14" s="228">
        <v>6.4801498029080493</v>
      </c>
      <c r="J14" s="5">
        <v>6.7172391406567113</v>
      </c>
      <c r="K14" s="5">
        <v>6.6</v>
      </c>
      <c r="L14" s="75">
        <v>6.7</v>
      </c>
      <c r="M14" s="76">
        <v>7.2</v>
      </c>
      <c r="N14" s="228">
        <v>5.6066898659646833</v>
      </c>
      <c r="O14" s="5">
        <v>5.7276464366146866</v>
      </c>
      <c r="P14" s="5" t="s">
        <v>158</v>
      </c>
      <c r="Q14" s="75">
        <v>6.3</v>
      </c>
      <c r="R14" s="76" t="s">
        <v>158</v>
      </c>
    </row>
    <row r="15" spans="2:18" x14ac:dyDescent="0.2">
      <c r="B15" s="3" t="s">
        <v>78</v>
      </c>
      <c r="C15" s="4"/>
      <c r="D15" s="228">
        <v>5.5191645473109361</v>
      </c>
      <c r="E15" s="5">
        <v>5.3839364518976085</v>
      </c>
      <c r="F15" s="5" t="s">
        <v>158</v>
      </c>
      <c r="G15" s="75" t="s">
        <v>158</v>
      </c>
      <c r="H15" s="76" t="s">
        <v>158</v>
      </c>
      <c r="I15" s="228">
        <v>5.4146276202834684</v>
      </c>
      <c r="J15" s="5">
        <v>5.5276381909547645</v>
      </c>
      <c r="K15" s="5" t="s">
        <v>158</v>
      </c>
      <c r="L15" s="75" t="s">
        <v>158</v>
      </c>
      <c r="M15" s="76" t="s">
        <v>158</v>
      </c>
      <c r="N15" s="228">
        <v>5.3483652219731681</v>
      </c>
      <c r="O15" s="5">
        <v>5.0793650793650835</v>
      </c>
      <c r="P15" s="5" t="s">
        <v>158</v>
      </c>
      <c r="Q15" s="75" t="s">
        <v>158</v>
      </c>
      <c r="R15" s="76" t="s">
        <v>158</v>
      </c>
    </row>
    <row r="16" spans="2:18" x14ac:dyDescent="0.2">
      <c r="B16" s="3" t="s">
        <v>75</v>
      </c>
      <c r="C16" s="4"/>
      <c r="D16" s="228">
        <v>4.898925911278269</v>
      </c>
      <c r="E16" s="5">
        <v>4.9045290896640337</v>
      </c>
      <c r="F16" s="5">
        <v>4</v>
      </c>
      <c r="G16" s="75" t="s">
        <v>158</v>
      </c>
      <c r="H16" s="76" t="s">
        <v>158</v>
      </c>
      <c r="I16" s="228">
        <v>5.0416647220763622</v>
      </c>
      <c r="J16" s="5">
        <v>5.1735145342298283</v>
      </c>
      <c r="K16" s="5">
        <v>4.7</v>
      </c>
      <c r="L16" s="75" t="s">
        <v>158</v>
      </c>
      <c r="M16" s="76" t="s">
        <v>158</v>
      </c>
      <c r="N16" s="228">
        <v>5.4354976760458698</v>
      </c>
      <c r="O16" s="5">
        <v>5.5040460400322289</v>
      </c>
      <c r="P16" s="5" t="s">
        <v>158</v>
      </c>
      <c r="Q16" s="75" t="s">
        <v>158</v>
      </c>
      <c r="R16" s="76" t="s">
        <v>158</v>
      </c>
    </row>
    <row r="17" spans="1:18" ht="3.75" customHeight="1" x14ac:dyDescent="0.2">
      <c r="B17" s="3"/>
      <c r="C17" s="4"/>
      <c r="D17" s="228"/>
      <c r="E17" s="5"/>
      <c r="F17" s="5"/>
      <c r="G17" s="75"/>
      <c r="H17" s="76"/>
      <c r="I17" s="228"/>
      <c r="J17" s="5"/>
      <c r="K17" s="5"/>
      <c r="L17" s="75"/>
      <c r="M17" s="76"/>
      <c r="N17" s="228"/>
      <c r="O17" s="5"/>
      <c r="P17" s="5"/>
      <c r="Q17" s="75"/>
      <c r="R17" s="76"/>
    </row>
    <row r="18" spans="1:18" x14ac:dyDescent="0.2">
      <c r="B18" s="3" t="s">
        <v>54</v>
      </c>
      <c r="C18" s="4"/>
      <c r="D18" s="228">
        <v>-6.6</v>
      </c>
      <c r="E18" s="5">
        <v>-9.9294637844643798</v>
      </c>
      <c r="F18" s="5">
        <v>-6.5</v>
      </c>
      <c r="G18" s="75">
        <v>-7.0659999999999998</v>
      </c>
      <c r="H18" s="76">
        <v>-6.843</v>
      </c>
      <c r="I18" s="228">
        <v>-3.9</v>
      </c>
      <c r="J18" s="5">
        <v>-5.1199999799049625</v>
      </c>
      <c r="K18" s="5">
        <v>-4.0999999999999996</v>
      </c>
      <c r="L18" s="75">
        <v>-4.93</v>
      </c>
      <c r="M18" s="76">
        <v>-4.1429999999999998</v>
      </c>
      <c r="N18" s="228">
        <v>-3.4</v>
      </c>
      <c r="O18" s="5">
        <v>-4.1100000000000003</v>
      </c>
      <c r="P18" s="5" t="s">
        <v>158</v>
      </c>
      <c r="Q18" s="75">
        <v>-4.375</v>
      </c>
      <c r="R18" s="76" t="s">
        <v>158</v>
      </c>
    </row>
    <row r="19" spans="1:18" x14ac:dyDescent="0.2">
      <c r="B19" s="3" t="s">
        <v>74</v>
      </c>
      <c r="C19" s="4"/>
      <c r="D19" s="228">
        <v>61.6</v>
      </c>
      <c r="E19" s="5">
        <v>64.09062135974024</v>
      </c>
      <c r="F19" s="5">
        <v>59.5</v>
      </c>
      <c r="G19" s="75">
        <v>63.976999999999997</v>
      </c>
      <c r="H19" s="76">
        <v>60.99</v>
      </c>
      <c r="I19" s="228">
        <v>59.3</v>
      </c>
      <c r="J19" s="5">
        <v>65.465780892438616</v>
      </c>
      <c r="K19" s="5">
        <v>59</v>
      </c>
      <c r="L19" s="75">
        <v>64.286000000000001</v>
      </c>
      <c r="M19" s="76">
        <v>59.046999999999997</v>
      </c>
      <c r="N19" s="228">
        <v>57.3</v>
      </c>
      <c r="O19" s="5">
        <v>64.62414023270594</v>
      </c>
      <c r="P19" s="5" t="s">
        <v>158</v>
      </c>
      <c r="Q19" s="75">
        <v>63.304000000000002</v>
      </c>
      <c r="R19" s="76" t="s">
        <v>158</v>
      </c>
    </row>
    <row r="20" spans="1:18" ht="3.75" customHeight="1" x14ac:dyDescent="0.2">
      <c r="B20" s="3"/>
      <c r="C20" s="4"/>
      <c r="D20" s="228"/>
      <c r="E20" s="75"/>
      <c r="F20" s="75"/>
      <c r="G20" s="75"/>
      <c r="H20" s="76"/>
      <c r="I20" s="228"/>
      <c r="J20" s="5"/>
      <c r="K20" s="5"/>
      <c r="L20" s="75"/>
      <c r="M20" s="76"/>
      <c r="N20" s="228"/>
      <c r="O20" s="5"/>
      <c r="P20" s="5"/>
      <c r="Q20" s="75"/>
      <c r="R20" s="76"/>
    </row>
    <row r="21" spans="1:18" ht="15" thickBot="1" x14ac:dyDescent="0.25">
      <c r="B21" s="77" t="s">
        <v>55</v>
      </c>
      <c r="C21" s="78"/>
      <c r="D21" s="232">
        <f>Súhrn!H49</f>
        <v>-2.225794056040189</v>
      </c>
      <c r="E21" s="79">
        <v>0.33167776057035253</v>
      </c>
      <c r="F21" s="79">
        <v>-0.3</v>
      </c>
      <c r="G21" s="79">
        <v>-1.2</v>
      </c>
      <c r="H21" s="80">
        <v>0.3</v>
      </c>
      <c r="I21" s="232">
        <f>Súhrn!I49</f>
        <v>-0.64238146817910058</v>
      </c>
      <c r="J21" s="81">
        <v>0.18049341298189875</v>
      </c>
      <c r="K21" s="81">
        <v>-0.4</v>
      </c>
      <c r="L21" s="79">
        <v>-1.978</v>
      </c>
      <c r="M21" s="80">
        <v>0</v>
      </c>
      <c r="N21" s="232">
        <f>Súhrn!J49</f>
        <v>-0.84958736297755655</v>
      </c>
      <c r="O21" s="81">
        <v>7.2626370914352104E-2</v>
      </c>
      <c r="P21" s="81" t="s">
        <v>158</v>
      </c>
      <c r="Q21" s="79">
        <v>-2.73</v>
      </c>
      <c r="R21" s="80" t="s">
        <v>158</v>
      </c>
    </row>
    <row r="22" spans="1:18" x14ac:dyDescent="0.2">
      <c r="B22" s="72" t="s">
        <v>85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1:18" x14ac:dyDescent="0.2">
      <c r="B23" s="72" t="s">
        <v>202</v>
      </c>
    </row>
    <row r="24" spans="1:18" x14ac:dyDescent="0.2">
      <c r="A24" s="68"/>
      <c r="B24" s="68" t="s">
        <v>205</v>
      </c>
      <c r="C24" s="68"/>
      <c r="D24" s="83"/>
      <c r="E24" s="83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8" x14ac:dyDescent="0.2">
      <c r="B25" s="68" t="s">
        <v>203</v>
      </c>
    </row>
    <row r="26" spans="1:18" x14ac:dyDescent="0.2">
      <c r="B26" s="68" t="s">
        <v>193</v>
      </c>
    </row>
    <row r="27" spans="1:18" x14ac:dyDescent="0.2">
      <c r="B27" s="83" t="s">
        <v>199</v>
      </c>
    </row>
    <row r="29" spans="1:18" x14ac:dyDescent="0.2">
      <c r="B29" s="72" t="s">
        <v>159</v>
      </c>
    </row>
    <row r="35" spans="3:18" x14ac:dyDescent="0.2"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</row>
    <row r="36" spans="3:18" x14ac:dyDescent="0.2"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</row>
    <row r="37" spans="3:18" x14ac:dyDescent="0.2">
      <c r="C37" s="82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</row>
    <row r="38" spans="3:18" x14ac:dyDescent="0.2">
      <c r="C38" s="82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</row>
    <row r="39" spans="3:18" x14ac:dyDescent="0.2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</row>
    <row r="40" spans="3:18" x14ac:dyDescent="0.2">
      <c r="C40" s="82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3:18" x14ac:dyDescent="0.2">
      <c r="C41" s="82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</sheetData>
  <mergeCells count="4">
    <mergeCell ref="D2:H2"/>
    <mergeCell ref="B2:C3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2021-09-28T06:31:11Z</dcterms:created>
  <dcterms:modified xsi:type="dcterms:W3CDTF">2021-09-28T06:31:22Z</dcterms:modified>
</cp:coreProperties>
</file>