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2DAC76A8-619E-4E7C-BB58-786A0CD6F247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Market'!$A$1:$AA$69</definedName>
    <definedName name="_xlnm.Print_Area" localSheetId="6">'Other Institutions'!$A$1:$R$30</definedName>
    <definedName name="_xlnm.Print_Area" localSheetId="0">Summary!$B$2:$J$78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1" l="1"/>
  <c r="K24" i="21" s="1"/>
  <c r="J41" i="21"/>
  <c r="J40" i="21" s="1"/>
  <c r="I41" i="21"/>
  <c r="I32" i="21" s="1"/>
  <c r="H41" i="21"/>
  <c r="H40" i="21" s="1"/>
  <c r="H27" i="21"/>
  <c r="H26" i="21"/>
  <c r="H24" i="21"/>
  <c r="H23" i="21"/>
  <c r="H25" i="21" l="1"/>
  <c r="J26" i="21"/>
  <c r="H29" i="21"/>
  <c r="H30" i="21"/>
  <c r="H31" i="21"/>
  <c r="J24" i="21"/>
  <c r="J23" i="21"/>
  <c r="J27" i="21"/>
  <c r="J30" i="21"/>
  <c r="J25" i="21"/>
  <c r="H32" i="21"/>
  <c r="J32" i="21"/>
  <c r="K40" i="21"/>
  <c r="J29" i="21"/>
  <c r="J31" i="21"/>
  <c r="I40" i="21"/>
  <c r="K25" i="21"/>
  <c r="I26" i="21"/>
  <c r="I29" i="21"/>
  <c r="I31" i="21"/>
  <c r="K27" i="21"/>
  <c r="K32" i="21"/>
  <c r="I24" i="21"/>
  <c r="K26" i="21"/>
  <c r="K29" i="21"/>
  <c r="K31" i="21"/>
  <c r="K23" i="21"/>
  <c r="K30" i="21"/>
  <c r="I23" i="21"/>
  <c r="I25" i="21"/>
  <c r="I27" i="21"/>
  <c r="I30" i="21"/>
  <c r="K20" i="21"/>
  <c r="K28" i="17"/>
  <c r="K31" i="14"/>
  <c r="K56" i="14" s="1"/>
  <c r="K16" i="12" l="1"/>
  <c r="K29" i="12" s="1"/>
  <c r="K44" i="12" s="1"/>
  <c r="B2" i="20" l="1"/>
  <c r="I20" i="21"/>
  <c r="J20" i="21"/>
  <c r="I28" i="17"/>
  <c r="P56" i="14"/>
  <c r="T56" i="14"/>
  <c r="X56" i="14"/>
  <c r="I56" i="14"/>
  <c r="J56" i="14"/>
  <c r="P31" i="14"/>
  <c r="T31" i="14"/>
  <c r="X31" i="14"/>
  <c r="I31" i="14"/>
  <c r="J31" i="14"/>
  <c r="T29" i="12"/>
  <c r="T16" i="12"/>
  <c r="J28" i="17" l="1"/>
  <c r="J44" i="12"/>
  <c r="J29" i="12"/>
  <c r="J16" i="12"/>
  <c r="B19" i="21"/>
  <c r="B2" i="21"/>
  <c r="B27" i="17"/>
  <c r="B2" i="17"/>
  <c r="B2" i="13"/>
  <c r="B55" i="14"/>
  <c r="B30" i="14"/>
  <c r="B2" i="14"/>
  <c r="B28" i="12"/>
  <c r="B15" i="12"/>
  <c r="B2" i="12"/>
  <c r="L29" i="12"/>
  <c r="L16" i="12"/>
  <c r="H29" i="17"/>
  <c r="H57" i="14"/>
  <c r="H32" i="14"/>
  <c r="H45" i="12"/>
  <c r="H30" i="12"/>
  <c r="H17" i="12"/>
  <c r="X28" i="17"/>
  <c r="T28" i="17"/>
  <c r="P28" i="17"/>
  <c r="L28" i="17"/>
  <c r="H28" i="17"/>
  <c r="L56" i="14"/>
  <c r="L31" i="14"/>
  <c r="H56" i="14"/>
  <c r="H31" i="14"/>
  <c r="X29" i="12"/>
  <c r="X16" i="12"/>
  <c r="H44" i="12"/>
  <c r="P29" i="12"/>
  <c r="P16" i="12"/>
  <c r="H29" i="12"/>
  <c r="H16" i="12"/>
</calcChain>
</file>

<file path=xl/sharedStrings.xml><?xml version="1.0" encoding="utf-8"?>
<sst xmlns="http://schemas.openxmlformats.org/spreadsheetml/2006/main" count="665" uniqueCount="221">
  <si>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</si>
  <si>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</si>
  <si>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</si>
  <si>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</si>
  <si>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</si>
  <si>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</si>
  <si>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</si>
  <si>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</si>
  <si>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</si>
  <si>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</si>
  <si>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</si>
  <si>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</si>
  <si>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</si>
  <si>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</si>
  <si>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</si>
  <si>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</si>
  <si>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</si>
  <si>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</si>
  <si>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</si>
  <si>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</si>
  <si>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</si>
  <si>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</si>
  <si>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</si>
  <si>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</si>
  <si>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</si>
  <si>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</si>
  <si>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</si>
  <si>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</si>
  <si>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</si>
  <si>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</si>
  <si>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</si>
  <si>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</si>
  <si>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</si>
  <si>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</si>
  <si>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</si>
  <si>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</si>
  <si>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</si>
  <si>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</si>
  <si>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</si>
  <si>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</si>
  <si>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</si>
  <si>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</si>
  <si>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</si>
  <si>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</si>
  <si>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</si>
  <si>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</si>
  <si>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</si>
  <si>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</si>
  <si>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</si>
  <si>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</si>
  <si>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</si>
  <si>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</si>
  <si>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</si>
  <si>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</si>
  <si>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</si>
  <si>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</si>
  <si>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</si>
  <si>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</si>
  <si>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</si>
  <si>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</si>
  <si>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</si>
  <si>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</si>
  <si>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</si>
  <si>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</si>
  <si>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</si>
  <si>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</si>
  <si>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</si>
  <si>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</si>
  <si>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</si>
  <si>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</si>
  <si>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</si>
  <si>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</si>
  <si>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</si>
  <si>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</si>
  <si>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</si>
  <si>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</si>
  <si>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</si>
  <si>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</si>
  <si>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</si>
  <si>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</si>
  <si>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</si>
  <si>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</si>
  <si>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</si>
  <si>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</si>
  <si>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</si>
  <si>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</si>
  <si>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</si>
  <si>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</si>
  <si>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</si>
  <si>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</si>
  <si>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</si>
  <si>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</si>
  <si>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</si>
  <si>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</si>
  <si>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</si>
  <si>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</si>
  <si>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</si>
  <si>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</si>
  <si>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</si>
  <si>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</si>
  <si>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</si>
  <si>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</si>
  <si>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</si>
  <si>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</si>
  <si>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</si>
  <si>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</si>
  <si>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</si>
  <si>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</si>
  <si>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</si>
  <si>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</si>
  <si>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</si>
  <si>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</si>
  <si>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</si>
  <si>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</si>
  <si>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</si>
  <si>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</si>
  <si>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</si>
  <si>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</si>
  <si>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</si>
  <si>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</si>
  <si>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</si>
  <si>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</si>
  <si>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</si>
  <si>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</si>
  <si>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</si>
  <si>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</si>
  <si>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</si>
  <si>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</si>
  <si>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</si>
  <si>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</si>
  <si>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</si>
  <si>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</si>
  <si>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</si>
  <si>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</si>
  <si>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</si>
  <si>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</si>
  <si>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</si>
  <si>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</si>
  <si>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</si>
  <si>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</si>
  <si>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</si>
  <si>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</si>
  <si>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</si>
  <si>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</si>
  <si>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</si>
  <si>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</si>
  <si>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</si>
  <si>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</si>
  <si>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</si>
  <si>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</si>
  <si>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</si>
  <si>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</si>
  <si>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</si>
  <si>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</si>
  <si>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</si>
  <si>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</si>
  <si>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</si>
  <si>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</si>
  <si>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</si>
  <si>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</si>
  <si>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</si>
  <si>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</si>
  <si>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</si>
  <si>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</si>
  <si>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</si>
  <si>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</si>
  <si>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</si>
  <si>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</si>
  <si>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</si>
  <si>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</si>
  <si>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</si>
  <si>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</si>
  <si>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</si>
  <si>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</si>
  <si>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</si>
  <si>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</si>
  <si>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</si>
  <si>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</si>
  <si>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</si>
  <si>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</si>
  <si>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</si>
  <si>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</si>
  <si>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</si>
  <si>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</si>
  <si>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</si>
  <si>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</si>
  <si>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</si>
  <si>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</si>
  <si>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</si>
  <si>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</si>
  <si>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</si>
  <si>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</si>
  <si>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</si>
  <si>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</si>
  <si>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</si>
  <si>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</si>
  <si>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</si>
  <si>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</si>
  <si>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</si>
  <si>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</si>
  <si>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</si>
  <si>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</si>
  <si>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</si>
  <si>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</si>
  <si>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</si>
  <si>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</si>
  <si>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</si>
  <si>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</si>
  <si>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</si>
  <si>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1) IMF: index CPI</t>
  </si>
  <si>
    <t xml:space="preserve">  5) Average monthly wages ESA 2010</t>
  </si>
  <si>
    <t xml:space="preserve">  6) Wages ESA 2010, deflated by CPI inflation</t>
  </si>
  <si>
    <t xml:space="preserve">  8) Sector S.13</t>
  </si>
  <si>
    <t>1) Average monthly wages according to ESA 2010</t>
  </si>
  <si>
    <t>Internation Monetary Fund - World Economic Outlook (April 2022)</t>
  </si>
  <si>
    <t>OECD - Economic Outlook 111 (June 2022)</t>
  </si>
  <si>
    <t>MTF-2022Q3</t>
  </si>
  <si>
    <t>Difference vis-à-vis                           MTF-2022Q2</t>
  </si>
  <si>
    <t>National Bank of Slovakia - Medium-Term Forecast 2022Q3</t>
  </si>
  <si>
    <t>European Commision -  European Economic Forecast (Spring Forecast, May 2022), GDP and HICP Inflation (Summer Forecast, July 2022)</t>
  </si>
  <si>
    <t>Institute for Financial Policy - Macroeconomic Forecast (September 2022), GG deficit and GG debt from the Stability Program of Slovakia for the years 2021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</si>
</sst>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17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1" xfId="0" applyFont="1" applyFill="1" applyBorder="1"/>
    <xf numFmtId="0" fontId="48" fillId="0" borderId="61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0" fontId="50" fillId="0" borderId="15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2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3" xfId="0" applyNumberFormat="1" applyFont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3" xfId="0" applyNumberFormat="1" applyFont="1" applyBorder="1"/>
    <xf numFmtId="165" fontId="52" fillId="0" borderId="65" xfId="0" applyNumberFormat="1" applyFont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8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3" fontId="52" fillId="0" borderId="64" xfId="0" applyNumberFormat="1" applyFont="1" applyBorder="1"/>
    <xf numFmtId="3" fontId="52" fillId="0" borderId="65" xfId="0" applyNumberFormat="1" applyFont="1" applyBorder="1"/>
    <xf numFmtId="3" fontId="52" fillId="0" borderId="66" xfId="0" applyNumberFormat="1" applyFont="1" applyBorder="1"/>
    <xf numFmtId="3" fontId="52" fillId="0" borderId="67" xfId="0" applyNumberFormat="1" applyFont="1" applyBorder="1"/>
    <xf numFmtId="3" fontId="52" fillId="0" borderId="68" xfId="0" applyNumberFormat="1" applyFont="1" applyBorder="1"/>
    <xf numFmtId="0" fontId="52" fillId="26" borderId="49" xfId="0" applyFont="1" applyFill="1" applyBorder="1" applyAlignment="1">
      <alignment horizontal="center"/>
    </xf>
    <xf numFmtId="0" fontId="55" fillId="27" borderId="54" xfId="0" applyFont="1" applyFill="1" applyBorder="1" applyAlignment="1">
      <alignment vertical="center"/>
    </xf>
    <xf numFmtId="0" fontId="55" fillId="27" borderId="55" xfId="0" applyFont="1" applyFill="1" applyBorder="1" applyAlignment="1">
      <alignment vertical="center"/>
    </xf>
    <xf numFmtId="0" fontId="55" fillId="27" borderId="56" xfId="0" applyFont="1" applyFill="1" applyBorder="1" applyAlignment="1">
      <alignment vertical="center"/>
    </xf>
    <xf numFmtId="0" fontId="52" fillId="26" borderId="37" xfId="0" applyFont="1" applyFill="1" applyBorder="1" applyAlignment="1">
      <alignment horizontal="center"/>
    </xf>
    <xf numFmtId="3" fontId="52" fillId="0" borderId="25" xfId="0" applyNumberFormat="1" applyFont="1" applyBorder="1"/>
    <xf numFmtId="165" fontId="52" fillId="0" borderId="25" xfId="0" applyNumberFormat="1" applyFont="1" applyBorder="1"/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0" fillId="0" borderId="14" xfId="0" applyFont="1" applyBorder="1" applyAlignment="1">
      <alignment horizontal="center" vertical="center"/>
    </xf>
    <xf numFmtId="3" fontId="52" fillId="0" borderId="0" xfId="0" applyNumberFormat="1" applyFont="1"/>
    <xf numFmtId="3" fontId="52" fillId="0" borderId="38" xfId="0" applyNumberFormat="1" applyFont="1" applyBorder="1"/>
    <xf numFmtId="3" fontId="52" fillId="0" borderId="13" xfId="0" applyNumberFormat="1" applyFont="1" applyBorder="1"/>
    <xf numFmtId="3" fontId="52" fillId="0" borderId="70" xfId="0" applyNumberFormat="1" applyFont="1" applyBorder="1"/>
    <xf numFmtId="3" fontId="52" fillId="0" borderId="71" xfId="0" applyNumberFormat="1" applyFont="1" applyBorder="1"/>
    <xf numFmtId="1" fontId="52" fillId="0" borderId="38" xfId="0" applyNumberFormat="1" applyFont="1" applyBorder="1"/>
    <xf numFmtId="1" fontId="52" fillId="0" borderId="0" xfId="0" applyNumberFormat="1" applyFont="1"/>
    <xf numFmtId="1" fontId="52" fillId="0" borderId="25" xfId="0" applyNumberFormat="1" applyFont="1" applyBorder="1"/>
    <xf numFmtId="1" fontId="52" fillId="0" borderId="13" xfId="0" applyNumberFormat="1" applyFont="1" applyBorder="1"/>
    <xf numFmtId="3" fontId="52" fillId="0" borderId="72" xfId="0" applyNumberFormat="1" applyFont="1" applyBorder="1"/>
    <xf numFmtId="165" fontId="52" fillId="0" borderId="26" xfId="0" applyNumberFormat="1" applyFont="1" applyBorder="1"/>
    <xf numFmtId="165" fontId="52" fillId="0" borderId="0" xfId="0" applyNumberFormat="1" applyFont="1"/>
    <xf numFmtId="165" fontId="52" fillId="0" borderId="38" xfId="0" applyNumberFormat="1" applyFont="1" applyBorder="1"/>
    <xf numFmtId="165" fontId="52" fillId="0" borderId="13" xfId="0" applyNumberFormat="1" applyFont="1" applyBorder="1"/>
    <xf numFmtId="165" fontId="52" fillId="0" borderId="70" xfId="0" applyNumberFormat="1" applyFont="1" applyBorder="1"/>
    <xf numFmtId="165" fontId="52" fillId="0" borderId="71" xfId="0" applyNumberFormat="1" applyFont="1" applyBorder="1"/>
    <xf numFmtId="165" fontId="52" fillId="0" borderId="72" xfId="0" applyNumberFormat="1" applyFont="1" applyBorder="1"/>
    <xf numFmtId="165" fontId="52" fillId="26" borderId="0" xfId="0" applyNumberFormat="1" applyFont="1" applyFill="1" applyBorder="1" applyAlignment="1">
      <alignment horizontal="center"/>
    </xf>
    <xf numFmtId="0" fontId="50" fillId="0" borderId="45" xfId="0" applyFont="1" applyBorder="1" applyAlignment="1">
      <alignment horizontal="center" wrapText="1"/>
    </xf>
    <xf numFmtId="0" fontId="50" fillId="0" borderId="46" xfId="0" applyFont="1" applyBorder="1" applyAlignment="1">
      <alignment horizontal="center" wrapText="1"/>
    </xf>
    <xf numFmtId="0" fontId="50" fillId="0" borderId="53" xfId="0" applyFont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69" xfId="0" applyFont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58" xfId="0" applyFont="1" applyFill="1" applyBorder="1" applyAlignment="1">
      <alignment horizontal="center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1" fillId="26" borderId="57" xfId="0" applyFont="1" applyFill="1" applyBorder="1" applyAlignment="1">
      <alignment horizontal="left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0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B/MPE/MPE_sep2022/text/Podklady_predikcia/Web_tab_P3Q_2022_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/>
      <sheetData sheetId="1">
        <row r="6">
          <cell r="H6">
            <v>97122.508999999991</v>
          </cell>
          <cell r="I6">
            <v>106439.87069128583</v>
          </cell>
          <cell r="J6">
            <v>120424.64894745129</v>
          </cell>
          <cell r="K6">
            <v>129383.1973839979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83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H3" sqref="H3:J3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3" width="10.42578125" style="66" customWidth="1"/>
  </cols>
  <sheetData>
    <row r="1" spans="2:13" ht="22.5" customHeight="1" thickBot="1">
      <c r="B1" s="1"/>
    </row>
    <row r="2" spans="2:13" s="9" customFormat="1" ht="30" customHeight="1" thickBot="1">
      <c r="B2" s="247" t="str">
        <f>"Medium-Term Forecast "&amp;H3&amp;" for key macroeconomic indicators"</f>
        <v>Medium-Term Forecast MTF-2022Q3 for key macroeconomic indicators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</row>
    <row r="3" spans="2:13" ht="30" customHeight="1">
      <c r="B3" s="279" t="s">
        <v>16</v>
      </c>
      <c r="C3" s="280"/>
      <c r="D3" s="280"/>
      <c r="E3" s="281"/>
      <c r="F3" s="285" t="s">
        <v>14</v>
      </c>
      <c r="G3" s="255" t="s">
        <v>13</v>
      </c>
      <c r="H3" s="276" t="s">
        <v>216</v>
      </c>
      <c r="I3" s="277"/>
      <c r="J3" s="278"/>
      <c r="K3" s="274" t="s">
        <v>217</v>
      </c>
      <c r="L3" s="274"/>
      <c r="M3" s="275"/>
    </row>
    <row r="4" spans="2:13">
      <c r="B4" s="282"/>
      <c r="C4" s="283"/>
      <c r="D4" s="283"/>
      <c r="E4" s="284"/>
      <c r="F4" s="286"/>
      <c r="G4" s="20">
        <v>2021</v>
      </c>
      <c r="H4" s="253">
        <v>2022</v>
      </c>
      <c r="I4" s="253">
        <v>2023</v>
      </c>
      <c r="J4" s="254">
        <v>2024</v>
      </c>
      <c r="K4" s="20">
        <v>2022</v>
      </c>
      <c r="L4" s="20">
        <v>2023</v>
      </c>
      <c r="M4" s="21">
        <v>2024</v>
      </c>
    </row>
    <row r="5" spans="2:13" ht="15.75" thickBot="1">
      <c r="B5" s="22" t="s">
        <v>17</v>
      </c>
      <c r="C5" s="23"/>
      <c r="D5" s="23"/>
      <c r="E5" s="24"/>
      <c r="F5" s="25"/>
      <c r="G5" s="26"/>
      <c r="H5" s="27"/>
      <c r="I5" s="27"/>
      <c r="J5" s="27"/>
      <c r="K5" s="27"/>
      <c r="L5" s="27"/>
      <c r="M5" s="28"/>
    </row>
    <row r="6" spans="2:13">
      <c r="B6" s="29"/>
      <c r="C6" s="30" t="s">
        <v>23</v>
      </c>
      <c r="D6" s="30"/>
      <c r="E6" s="31"/>
      <c r="F6" s="32" t="s">
        <v>174</v>
      </c>
      <c r="G6" s="34">
        <v>2.8195849755303044</v>
      </c>
      <c r="H6" s="205">
        <v>11.675520948520557</v>
      </c>
      <c r="I6" s="205">
        <v>18.308268735678894</v>
      </c>
      <c r="J6" s="34">
        <v>4.9679804124894957</v>
      </c>
      <c r="K6" s="205">
        <v>1.3</v>
      </c>
      <c r="L6" s="205">
        <v>7.2</v>
      </c>
      <c r="M6" s="35">
        <v>2.7</v>
      </c>
    </row>
    <row r="7" spans="2:13">
      <c r="B7" s="29"/>
      <c r="C7" s="30" t="s">
        <v>24</v>
      </c>
      <c r="D7" s="30"/>
      <c r="E7" s="31"/>
      <c r="F7" s="32" t="s">
        <v>174</v>
      </c>
      <c r="G7" s="33">
        <v>3.1577443815123019</v>
      </c>
      <c r="H7" s="205">
        <v>12.337934687713044</v>
      </c>
      <c r="I7" s="205">
        <v>16.12963618897281</v>
      </c>
      <c r="J7" s="34">
        <v>4.5715359485024294</v>
      </c>
      <c r="K7" s="205">
        <v>1.5</v>
      </c>
      <c r="L7" s="205">
        <v>6.3</v>
      </c>
      <c r="M7" s="35">
        <v>2.2000000000000002</v>
      </c>
    </row>
    <row r="8" spans="2:13">
      <c r="B8" s="29"/>
      <c r="C8" s="30" t="s">
        <v>25</v>
      </c>
      <c r="D8" s="30"/>
      <c r="E8" s="31"/>
      <c r="F8" s="32" t="s">
        <v>174</v>
      </c>
      <c r="G8" s="36">
        <v>2.3845843442519339</v>
      </c>
      <c r="H8" s="206">
        <v>7.686537291528424</v>
      </c>
      <c r="I8" s="206">
        <v>14.321735684209642</v>
      </c>
      <c r="J8" s="37">
        <v>3.7688586880412203</v>
      </c>
      <c r="K8" s="205">
        <v>1.7000000000000002</v>
      </c>
      <c r="L8" s="205">
        <v>8.4</v>
      </c>
      <c r="M8" s="35">
        <v>1.5</v>
      </c>
    </row>
    <row r="9" spans="2:13" ht="3.75" customHeight="1">
      <c r="B9" s="29"/>
      <c r="C9" s="30"/>
      <c r="D9" s="30"/>
      <c r="E9" s="31"/>
      <c r="F9" s="32"/>
      <c r="G9" s="36"/>
      <c r="H9" s="206"/>
      <c r="I9" s="206"/>
      <c r="J9" s="37"/>
      <c r="K9" s="206"/>
      <c r="L9" s="206"/>
      <c r="M9" s="38"/>
    </row>
    <row r="10" spans="2:13" ht="15.75" thickBot="1">
      <c r="B10" s="22" t="s">
        <v>18</v>
      </c>
      <c r="C10" s="23"/>
      <c r="D10" s="23"/>
      <c r="E10" s="24"/>
      <c r="F10" s="25"/>
      <c r="G10" s="39"/>
      <c r="H10" s="40"/>
      <c r="I10" s="40"/>
      <c r="J10" s="41"/>
      <c r="K10" s="40"/>
      <c r="L10" s="40"/>
      <c r="M10" s="42"/>
    </row>
    <row r="11" spans="2:13">
      <c r="B11" s="29"/>
      <c r="C11" s="30" t="s">
        <v>26</v>
      </c>
      <c r="D11" s="30"/>
      <c r="E11" s="31"/>
      <c r="F11" s="32" t="s">
        <v>175</v>
      </c>
      <c r="G11" s="36">
        <v>3.0204717509561618</v>
      </c>
      <c r="H11" s="206">
        <v>1.7707635444807863</v>
      </c>
      <c r="I11" s="206">
        <v>-1.0348604933360832</v>
      </c>
      <c r="J11" s="37">
        <v>3.5369697866692178</v>
      </c>
      <c r="K11" s="205">
        <v>0.40000000000000013</v>
      </c>
      <c r="L11" s="205">
        <v>-2.9</v>
      </c>
      <c r="M11" s="35">
        <v>0</v>
      </c>
    </row>
    <row r="12" spans="2:13">
      <c r="B12" s="29"/>
      <c r="C12" s="30"/>
      <c r="D12" s="30" t="s">
        <v>27</v>
      </c>
      <c r="E12" s="31"/>
      <c r="F12" s="32" t="s">
        <v>175</v>
      </c>
      <c r="G12" s="36">
        <v>1.3506303314484711</v>
      </c>
      <c r="H12" s="206">
        <v>5.2396406768889392</v>
      </c>
      <c r="I12" s="206">
        <v>-4.915841529903048</v>
      </c>
      <c r="J12" s="37">
        <v>2.149499308835118</v>
      </c>
      <c r="K12" s="205">
        <v>2.6</v>
      </c>
      <c r="L12" s="205">
        <v>-3.6000000000000005</v>
      </c>
      <c r="M12" s="35">
        <v>-0.79999999999999982</v>
      </c>
    </row>
    <row r="13" spans="2:13">
      <c r="B13" s="29"/>
      <c r="C13" s="30"/>
      <c r="D13" s="30" t="s">
        <v>28</v>
      </c>
      <c r="E13" s="31"/>
      <c r="F13" s="32" t="s">
        <v>175</v>
      </c>
      <c r="G13" s="36">
        <v>1.9052923451476289</v>
      </c>
      <c r="H13" s="206">
        <v>-1.8927275729810162</v>
      </c>
      <c r="I13" s="206">
        <v>-4.4449714780207046</v>
      </c>
      <c r="J13" s="37">
        <v>1.5902790730072383</v>
      </c>
      <c r="K13" s="205">
        <v>1.3000000000000003</v>
      </c>
      <c r="L13" s="205">
        <v>-4.7</v>
      </c>
      <c r="M13" s="35">
        <v>-0.39999999999999991</v>
      </c>
    </row>
    <row r="14" spans="2:13">
      <c r="B14" s="29"/>
      <c r="C14" s="30"/>
      <c r="D14" s="30" t="s">
        <v>29</v>
      </c>
      <c r="E14" s="31"/>
      <c r="F14" s="32" t="s">
        <v>175</v>
      </c>
      <c r="G14" s="36">
        <v>0.55323782265614341</v>
      </c>
      <c r="H14" s="206">
        <v>4.5213349958386289</v>
      </c>
      <c r="I14" s="206">
        <v>2.5143213033311582</v>
      </c>
      <c r="J14" s="37">
        <v>5.5345774547138689</v>
      </c>
      <c r="K14" s="205">
        <v>-2.0999999999999996</v>
      </c>
      <c r="L14" s="205">
        <v>-4.4000000000000004</v>
      </c>
      <c r="M14" s="35">
        <v>1.7000000000000002</v>
      </c>
    </row>
    <row r="15" spans="2:13">
      <c r="B15" s="29"/>
      <c r="C15" s="30"/>
      <c r="D15" s="30" t="s">
        <v>30</v>
      </c>
      <c r="E15" s="31"/>
      <c r="F15" s="32" t="s">
        <v>175</v>
      </c>
      <c r="G15" s="36">
        <v>10.167600119639644</v>
      </c>
      <c r="H15" s="206">
        <v>-1.1157942102695415</v>
      </c>
      <c r="I15" s="206">
        <v>3.463062512382578</v>
      </c>
      <c r="J15" s="37">
        <v>6.7310295649345022</v>
      </c>
      <c r="K15" s="205">
        <v>-0.70000000000000007</v>
      </c>
      <c r="L15" s="205">
        <v>-1.7000000000000002</v>
      </c>
      <c r="M15" s="35">
        <v>0</v>
      </c>
    </row>
    <row r="16" spans="2:13">
      <c r="B16" s="29"/>
      <c r="C16" s="30"/>
      <c r="D16" s="30" t="s">
        <v>31</v>
      </c>
      <c r="E16" s="31"/>
      <c r="F16" s="32" t="s">
        <v>175</v>
      </c>
      <c r="G16" s="36">
        <v>11.121970950563224</v>
      </c>
      <c r="H16" s="206">
        <v>-0.33323114122909203</v>
      </c>
      <c r="I16" s="206">
        <v>0.90986933927321445</v>
      </c>
      <c r="J16" s="37">
        <v>6.0902849185208794</v>
      </c>
      <c r="K16" s="205">
        <v>-0.7</v>
      </c>
      <c r="L16" s="205">
        <v>-2.2000000000000002</v>
      </c>
      <c r="M16" s="35">
        <v>0</v>
      </c>
    </row>
    <row r="17" spans="2:13" s="9" customFormat="1">
      <c r="B17" s="29"/>
      <c r="C17" s="30"/>
      <c r="D17" s="30" t="s">
        <v>32</v>
      </c>
      <c r="E17" s="31"/>
      <c r="F17" s="32" t="s">
        <v>176</v>
      </c>
      <c r="G17" s="43">
        <v>2154.0361766120441</v>
      </c>
      <c r="H17" s="207">
        <v>1471.4477007372843</v>
      </c>
      <c r="I17" s="207">
        <v>3663.8453327879397</v>
      </c>
      <c r="J17" s="44">
        <v>4452.7615419971662</v>
      </c>
      <c r="K17" s="208">
        <v>21.200000000000045</v>
      </c>
      <c r="L17" s="208">
        <v>398</v>
      </c>
      <c r="M17" s="168">
        <v>424.60000000000036</v>
      </c>
    </row>
    <row r="18" spans="2:13">
      <c r="B18" s="29"/>
      <c r="C18" s="30" t="s">
        <v>33</v>
      </c>
      <c r="D18" s="30"/>
      <c r="E18" s="31"/>
      <c r="F18" s="32" t="s">
        <v>177</v>
      </c>
      <c r="G18" s="36">
        <v>-0.19623919500000001</v>
      </c>
      <c r="H18" s="206">
        <v>0.70850327908835531</v>
      </c>
      <c r="I18" s="206">
        <v>-2.2490596739324769</v>
      </c>
      <c r="J18" s="37">
        <v>-1.5985737376894349</v>
      </c>
      <c r="K18" s="208">
        <v>1.4</v>
      </c>
      <c r="L18" s="208">
        <v>-1.3000000000000003</v>
      </c>
      <c r="M18" s="168">
        <v>-1.1000000000000001</v>
      </c>
    </row>
    <row r="19" spans="2:13">
      <c r="B19" s="29"/>
      <c r="C19" s="30" t="s">
        <v>26</v>
      </c>
      <c r="D19" s="30"/>
      <c r="E19" s="31"/>
      <c r="F19" s="32" t="s">
        <v>178</v>
      </c>
      <c r="G19" s="43">
        <v>97122.508999999991</v>
      </c>
      <c r="H19" s="207">
        <v>106439.87069128583</v>
      </c>
      <c r="I19" s="207">
        <v>120424.64894745129</v>
      </c>
      <c r="J19" s="44">
        <v>129383.1973839979</v>
      </c>
      <c r="K19" s="208">
        <v>1993.5</v>
      </c>
      <c r="L19" s="208">
        <v>7644.6000000000058</v>
      </c>
      <c r="M19" s="168">
        <v>9973.5</v>
      </c>
    </row>
    <row r="20" spans="2:13" ht="3.75" customHeight="1">
      <c r="B20" s="29"/>
      <c r="C20" s="30"/>
      <c r="D20" s="30"/>
      <c r="E20" s="31"/>
      <c r="F20" s="32"/>
      <c r="G20" s="45"/>
      <c r="H20" s="209"/>
      <c r="I20" s="209"/>
      <c r="J20" s="32"/>
      <c r="K20" s="206"/>
      <c r="L20" s="206"/>
      <c r="M20" s="38"/>
    </row>
    <row r="21" spans="2:13" ht="15.75" thickBot="1">
      <c r="B21" s="22" t="s">
        <v>19</v>
      </c>
      <c r="C21" s="23"/>
      <c r="D21" s="23"/>
      <c r="E21" s="24"/>
      <c r="F21" s="25"/>
      <c r="G21" s="46"/>
      <c r="H21" s="47"/>
      <c r="I21" s="47"/>
      <c r="J21" s="25"/>
      <c r="K21" s="40"/>
      <c r="L21" s="40"/>
      <c r="M21" s="42"/>
    </row>
    <row r="22" spans="2:13">
      <c r="B22" s="29"/>
      <c r="C22" s="30" t="s">
        <v>34</v>
      </c>
      <c r="D22" s="30"/>
      <c r="E22" s="31"/>
      <c r="F22" s="32" t="s">
        <v>179</v>
      </c>
      <c r="G22" s="43">
        <v>2385.1185</v>
      </c>
      <c r="H22" s="207">
        <v>2428.1251150649741</v>
      </c>
      <c r="I22" s="207">
        <v>2425.3767153324243</v>
      </c>
      <c r="J22" s="44">
        <v>2416.3085460310222</v>
      </c>
      <c r="K22" s="206">
        <v>6.5</v>
      </c>
      <c r="L22" s="206">
        <v>-14.299999999999727</v>
      </c>
      <c r="M22" s="38">
        <v>-18.099999999999909</v>
      </c>
    </row>
    <row r="23" spans="2:13">
      <c r="B23" s="29"/>
      <c r="C23" s="30" t="s">
        <v>152</v>
      </c>
      <c r="D23" s="30"/>
      <c r="E23" s="31"/>
      <c r="F23" s="32" t="s">
        <v>180</v>
      </c>
      <c r="G23" s="36">
        <v>-0.58154820601858148</v>
      </c>
      <c r="H23" s="206">
        <v>1.8031227825776313</v>
      </c>
      <c r="I23" s="206">
        <v>-0.11319020241163003</v>
      </c>
      <c r="J23" s="37">
        <v>-0.37388704377660531</v>
      </c>
      <c r="K23" s="206">
        <v>0.30000000000000004</v>
      </c>
      <c r="L23" s="206">
        <v>-0.79999999999999993</v>
      </c>
      <c r="M23" s="38">
        <v>-0.2</v>
      </c>
    </row>
    <row r="24" spans="2:13" ht="18">
      <c r="B24" s="29"/>
      <c r="C24" s="30" t="s">
        <v>36</v>
      </c>
      <c r="D24" s="30"/>
      <c r="E24" s="31"/>
      <c r="F24" s="32" t="s">
        <v>181</v>
      </c>
      <c r="G24" s="48">
        <v>187.60950000000003</v>
      </c>
      <c r="H24" s="210">
        <v>173.78184255468582</v>
      </c>
      <c r="I24" s="210">
        <v>186.52483485229627</v>
      </c>
      <c r="J24" s="49">
        <v>189.22271061510139</v>
      </c>
      <c r="K24" s="206">
        <v>-9.0999999999999943</v>
      </c>
      <c r="L24" s="206">
        <v>4.3000000000000114</v>
      </c>
      <c r="M24" s="38">
        <v>8.5999999999999943</v>
      </c>
    </row>
    <row r="25" spans="2:13">
      <c r="B25" s="29"/>
      <c r="C25" s="30" t="s">
        <v>37</v>
      </c>
      <c r="D25" s="30"/>
      <c r="E25" s="31"/>
      <c r="F25" s="32" t="s">
        <v>182</v>
      </c>
      <c r="G25" s="36">
        <v>6.8284080288285782</v>
      </c>
      <c r="H25" s="206">
        <v>6.2327261480922314</v>
      </c>
      <c r="I25" s="206">
        <v>6.6839974493845684</v>
      </c>
      <c r="J25" s="37">
        <v>6.8068651129344557</v>
      </c>
      <c r="K25" s="206">
        <v>-0.29999999999999982</v>
      </c>
      <c r="L25" s="206">
        <v>0.20000000000000018</v>
      </c>
      <c r="M25" s="38">
        <v>0.29999999999999982</v>
      </c>
    </row>
    <row r="26" spans="2:13" ht="18">
      <c r="B26" s="29"/>
      <c r="C26" s="30" t="s">
        <v>140</v>
      </c>
      <c r="D26" s="30"/>
      <c r="E26" s="31"/>
      <c r="F26" s="32" t="s">
        <v>182</v>
      </c>
      <c r="G26" s="36">
        <v>6.7664078188648507</v>
      </c>
      <c r="H26" s="206">
        <v>6.5078931092195811</v>
      </c>
      <c r="I26" s="206">
        <v>6.4074962608741961</v>
      </c>
      <c r="J26" s="37">
        <v>6.3889204452285142</v>
      </c>
      <c r="K26" s="206">
        <v>9.9999999999999645E-2</v>
      </c>
      <c r="L26" s="206">
        <v>0.10000000000000053</v>
      </c>
      <c r="M26" s="38">
        <v>0.10000000000000053</v>
      </c>
    </row>
    <row r="27" spans="2:13" ht="18">
      <c r="B27" s="29"/>
      <c r="C27" s="30" t="s">
        <v>38</v>
      </c>
      <c r="D27" s="30"/>
      <c r="E27" s="31"/>
      <c r="F27" s="32" t="s">
        <v>174</v>
      </c>
      <c r="G27" s="36">
        <v>3.6230899717076426</v>
      </c>
      <c r="H27" s="206">
        <v>-3.1786095762470268E-2</v>
      </c>
      <c r="I27" s="206">
        <v>-0.92271471357643975</v>
      </c>
      <c r="J27" s="37">
        <v>3.9255338930710622</v>
      </c>
      <c r="K27" s="206">
        <v>0.1</v>
      </c>
      <c r="L27" s="206">
        <v>-2.1</v>
      </c>
      <c r="M27" s="38">
        <v>0.19999999999999973</v>
      </c>
    </row>
    <row r="28" spans="2:13" ht="18">
      <c r="B28" s="29"/>
      <c r="C28" s="30" t="s">
        <v>39</v>
      </c>
      <c r="D28" s="30"/>
      <c r="E28" s="31"/>
      <c r="F28" s="32" t="s">
        <v>174</v>
      </c>
      <c r="G28" s="36">
        <v>6.0940699522030712</v>
      </c>
      <c r="H28" s="206">
        <v>7.6523079456616045</v>
      </c>
      <c r="I28" s="206">
        <v>13.266872208235483</v>
      </c>
      <c r="J28" s="37">
        <v>7.8423404062932747</v>
      </c>
      <c r="K28" s="206">
        <v>1.7999999999999998</v>
      </c>
      <c r="L28" s="206">
        <v>6.1000000000000005</v>
      </c>
      <c r="M28" s="38">
        <v>1.7000000000000002</v>
      </c>
    </row>
    <row r="29" spans="2:13">
      <c r="B29" s="29"/>
      <c r="C29" s="50" t="s">
        <v>40</v>
      </c>
      <c r="D29" s="50"/>
      <c r="E29" s="51"/>
      <c r="F29" s="52" t="s">
        <v>35</v>
      </c>
      <c r="G29" s="36">
        <v>5.910701359144241</v>
      </c>
      <c r="H29" s="206">
        <v>7.5924418756282677</v>
      </c>
      <c r="I29" s="206">
        <v>11.544203803708754</v>
      </c>
      <c r="J29" s="37">
        <v>9.1747435243738806</v>
      </c>
      <c r="K29" s="206">
        <v>-0.40000000000000036</v>
      </c>
      <c r="L29" s="206">
        <v>1.9000000000000004</v>
      </c>
      <c r="M29" s="38">
        <v>3.4999999999999991</v>
      </c>
    </row>
    <row r="30" spans="2:13" ht="18">
      <c r="B30" s="29"/>
      <c r="C30" s="30" t="s">
        <v>41</v>
      </c>
      <c r="D30" s="30"/>
      <c r="E30" s="31"/>
      <c r="F30" s="32" t="s">
        <v>174</v>
      </c>
      <c r="G30" s="36">
        <v>5.9</v>
      </c>
      <c r="H30" s="206">
        <v>8.2402787170502876</v>
      </c>
      <c r="I30" s="206">
        <v>11.553687112780977</v>
      </c>
      <c r="J30" s="37">
        <v>9.0252513514892172</v>
      </c>
      <c r="K30" s="206">
        <v>7.2855298048310146E-2</v>
      </c>
      <c r="L30" s="206">
        <v>1.9993213608913862</v>
      </c>
      <c r="M30" s="38">
        <v>3.4371479368081594</v>
      </c>
    </row>
    <row r="31" spans="2:13" ht="18">
      <c r="B31" s="29"/>
      <c r="C31" s="30" t="s">
        <v>42</v>
      </c>
      <c r="D31" s="30"/>
      <c r="E31" s="31"/>
      <c r="F31" s="32" t="s">
        <v>174</v>
      </c>
      <c r="G31" s="36">
        <v>2.6546568238925374</v>
      </c>
      <c r="H31" s="206">
        <v>-3.7909370034452223</v>
      </c>
      <c r="I31" s="206">
        <v>-3.9269650275340666</v>
      </c>
      <c r="J31" s="37">
        <v>4.2550232144536579</v>
      </c>
      <c r="K31" s="206">
        <v>-1.3158279542681299</v>
      </c>
      <c r="L31" s="206">
        <v>-3.5682983876346697</v>
      </c>
      <c r="M31" s="38">
        <v>1.2086938355053007</v>
      </c>
    </row>
    <row r="32" spans="2:13" ht="3.95" customHeight="1">
      <c r="B32" s="29"/>
      <c r="C32" s="30"/>
      <c r="D32" s="30"/>
      <c r="E32" s="31"/>
      <c r="F32" s="31"/>
      <c r="G32" s="45"/>
      <c r="H32" s="209"/>
      <c r="I32" s="209"/>
      <c r="J32" s="32"/>
      <c r="K32" s="206"/>
      <c r="L32" s="206"/>
      <c r="M32" s="38"/>
    </row>
    <row r="33" spans="2:13" ht="15.75" thickBot="1">
      <c r="B33" s="22" t="s">
        <v>20</v>
      </c>
      <c r="C33" s="23"/>
      <c r="D33" s="23"/>
      <c r="E33" s="24"/>
      <c r="F33" s="24"/>
      <c r="G33" s="46"/>
      <c r="H33" s="47"/>
      <c r="I33" s="47"/>
      <c r="J33" s="25"/>
      <c r="K33" s="40"/>
      <c r="L33" s="40"/>
      <c r="M33" s="42"/>
    </row>
    <row r="34" spans="2:13">
      <c r="B34" s="29"/>
      <c r="C34" s="30" t="s">
        <v>43</v>
      </c>
      <c r="D34" s="30"/>
      <c r="E34" s="31"/>
      <c r="F34" s="32" t="s">
        <v>183</v>
      </c>
      <c r="G34" s="36">
        <v>-1.2388383039145054</v>
      </c>
      <c r="H34" s="206">
        <v>1.3116868757038702</v>
      </c>
      <c r="I34" s="206">
        <v>-5.2587649986671465</v>
      </c>
      <c r="J34" s="37">
        <v>3.2770257626855397</v>
      </c>
      <c r="K34" s="205">
        <v>1.2</v>
      </c>
      <c r="L34" s="205">
        <v>-3.9</v>
      </c>
      <c r="M34" s="35">
        <v>0.29999999999999982</v>
      </c>
    </row>
    <row r="35" spans="2:13" ht="18">
      <c r="B35" s="29"/>
      <c r="C35" s="30" t="s">
        <v>44</v>
      </c>
      <c r="D35" s="30"/>
      <c r="E35" s="31"/>
      <c r="F35" s="32" t="s">
        <v>184</v>
      </c>
      <c r="G35" s="36">
        <v>8.8142009258982448</v>
      </c>
      <c r="H35" s="206">
        <v>5.7405261710354711</v>
      </c>
      <c r="I35" s="206">
        <v>5.3378259483659773</v>
      </c>
      <c r="J35" s="37">
        <v>6.3712997982759116</v>
      </c>
      <c r="K35" s="205">
        <v>-0.59999999999999964</v>
      </c>
      <c r="L35" s="205">
        <v>-0.79999999999999982</v>
      </c>
      <c r="M35" s="35">
        <v>0.20000000000000018</v>
      </c>
    </row>
    <row r="36" spans="2:13" ht="3.95" customHeight="1">
      <c r="B36" s="29"/>
      <c r="C36" s="30"/>
      <c r="D36" s="30"/>
      <c r="E36" s="31"/>
      <c r="F36" s="31"/>
      <c r="G36" s="45"/>
      <c r="H36" s="209"/>
      <c r="I36" s="209"/>
      <c r="J36" s="32"/>
      <c r="K36" s="206"/>
      <c r="L36" s="206"/>
      <c r="M36" s="38"/>
    </row>
    <row r="37" spans="2:13" s="9" customFormat="1" ht="18" customHeight="1" thickBot="1">
      <c r="B37" s="22" t="s">
        <v>21</v>
      </c>
      <c r="C37" s="23"/>
      <c r="D37" s="23"/>
      <c r="E37" s="24"/>
      <c r="F37" s="24"/>
      <c r="G37" s="46"/>
      <c r="H37" s="47"/>
      <c r="I37" s="47"/>
      <c r="J37" s="25"/>
      <c r="K37" s="40"/>
      <c r="L37" s="40"/>
      <c r="M37" s="42"/>
    </row>
    <row r="38" spans="2:13" s="9" customFormat="1">
      <c r="B38" s="53"/>
      <c r="C38" s="54" t="s">
        <v>45</v>
      </c>
      <c r="D38" s="54"/>
      <c r="E38" s="55"/>
      <c r="F38" s="56" t="s">
        <v>185</v>
      </c>
      <c r="G38" s="36">
        <v>40.682890513052953</v>
      </c>
      <c r="H38" s="206">
        <v>40.694140158436625</v>
      </c>
      <c r="I38" s="206">
        <v>40.179065387674243</v>
      </c>
      <c r="J38" s="37">
        <v>38.904015745175307</v>
      </c>
      <c r="K38" s="206">
        <v>-0.50438029824023545</v>
      </c>
      <c r="L38" s="206">
        <v>-1.7863836965501463</v>
      </c>
      <c r="M38" s="38">
        <v>-1.508325821584009</v>
      </c>
    </row>
    <row r="39" spans="2:13" s="9" customFormat="1">
      <c r="B39" s="53"/>
      <c r="C39" s="54" t="s">
        <v>46</v>
      </c>
      <c r="D39" s="54"/>
      <c r="E39" s="55"/>
      <c r="F39" s="56" t="s">
        <v>185</v>
      </c>
      <c r="G39" s="36">
        <v>46.83075159790193</v>
      </c>
      <c r="H39" s="206">
        <v>44.279999149085178</v>
      </c>
      <c r="I39" s="206">
        <v>43.720519575331693</v>
      </c>
      <c r="J39" s="37">
        <v>44.107911448140506</v>
      </c>
      <c r="K39" s="206">
        <v>-0.54200606181610311</v>
      </c>
      <c r="L39" s="206">
        <v>-1.4298375601906059</v>
      </c>
      <c r="M39" s="38">
        <v>-0.94906589195849023</v>
      </c>
    </row>
    <row r="40" spans="2:13" s="9" customFormat="1" ht="18">
      <c r="B40" s="53"/>
      <c r="C40" s="54" t="s">
        <v>47</v>
      </c>
      <c r="D40" s="54"/>
      <c r="E40" s="55"/>
      <c r="F40" s="56" t="s">
        <v>185</v>
      </c>
      <c r="G40" s="36">
        <v>-6.1478610848489748</v>
      </c>
      <c r="H40" s="206">
        <v>-3.5858589906485436</v>
      </c>
      <c r="I40" s="206">
        <v>-3.5414541876574468</v>
      </c>
      <c r="J40" s="37">
        <v>-5.2038957029651991</v>
      </c>
      <c r="K40" s="206">
        <v>3.762576357587788E-2</v>
      </c>
      <c r="L40" s="206">
        <v>-0.35654613635952881</v>
      </c>
      <c r="M40" s="38">
        <v>-0.55925992962551518</v>
      </c>
    </row>
    <row r="41" spans="2:13" s="9" customFormat="1">
      <c r="B41" s="53"/>
      <c r="C41" s="54" t="s">
        <v>48</v>
      </c>
      <c r="D41" s="54"/>
      <c r="E41" s="55"/>
      <c r="F41" s="57" t="s">
        <v>186</v>
      </c>
      <c r="G41" s="36">
        <v>-0.21926873816765546</v>
      </c>
      <c r="H41" s="206">
        <v>0.1883243041822249</v>
      </c>
      <c r="I41" s="206">
        <v>-0.59579859916417366</v>
      </c>
      <c r="J41" s="37">
        <v>-0.54521064688171528</v>
      </c>
      <c r="K41" s="206">
        <v>0.40562932097790094</v>
      </c>
      <c r="L41" s="206">
        <v>-0.31268027792344277</v>
      </c>
      <c r="M41" s="38">
        <v>-0.37597296283399384</v>
      </c>
    </row>
    <row r="42" spans="2:13" s="9" customFormat="1">
      <c r="B42" s="53"/>
      <c r="C42" s="54" t="s">
        <v>49</v>
      </c>
      <c r="D42" s="54"/>
      <c r="E42" s="55"/>
      <c r="F42" s="57" t="s">
        <v>186</v>
      </c>
      <c r="G42" s="36">
        <v>-6.0634735409058367</v>
      </c>
      <c r="H42" s="206">
        <v>-3.7741832948307685</v>
      </c>
      <c r="I42" s="206">
        <v>-2.9647546684582364</v>
      </c>
      <c r="J42" s="37">
        <v>-4.678780401171327</v>
      </c>
      <c r="K42" s="206">
        <v>-0.36800355740203683</v>
      </c>
      <c r="L42" s="206">
        <v>-6.2964938401068427E-2</v>
      </c>
      <c r="M42" s="38">
        <v>-0.20338231187936451</v>
      </c>
    </row>
    <row r="43" spans="2:13" s="9" customFormat="1">
      <c r="B43" s="53"/>
      <c r="C43" s="54" t="s">
        <v>50</v>
      </c>
      <c r="D43" s="54"/>
      <c r="E43" s="55"/>
      <c r="F43" s="57" t="s">
        <v>186</v>
      </c>
      <c r="G43" s="36">
        <v>-4.8158960182047448</v>
      </c>
      <c r="H43" s="206">
        <v>-2.7144085855908155</v>
      </c>
      <c r="I43" s="206">
        <v>-1.9533747048086323</v>
      </c>
      <c r="J43" s="37">
        <v>-3.5954939017351863</v>
      </c>
      <c r="K43" s="206">
        <v>-0.41563088799340253</v>
      </c>
      <c r="L43" s="206">
        <v>-0.17723285052701554</v>
      </c>
      <c r="M43" s="38">
        <v>-0.30241349615276958</v>
      </c>
    </row>
    <row r="44" spans="2:13" s="9" customFormat="1" ht="18">
      <c r="B44" s="53"/>
      <c r="C44" s="54" t="s">
        <v>51</v>
      </c>
      <c r="D44" s="54"/>
      <c r="E44" s="55"/>
      <c r="F44" s="57" t="s">
        <v>187</v>
      </c>
      <c r="G44" s="36">
        <v>-1.4729147052177467</v>
      </c>
      <c r="H44" s="206">
        <v>2.1014874326139292</v>
      </c>
      <c r="I44" s="206">
        <v>0.76103388078218326</v>
      </c>
      <c r="J44" s="37">
        <v>-1.6421191969265541</v>
      </c>
      <c r="K44" s="206">
        <v>-0.27474300990268041</v>
      </c>
      <c r="L44" s="206">
        <v>0.23839803746638699</v>
      </c>
      <c r="M44" s="38">
        <v>-0.12518064562575404</v>
      </c>
    </row>
    <row r="45" spans="2:13" s="9" customFormat="1">
      <c r="B45" s="53"/>
      <c r="C45" s="54" t="s">
        <v>52</v>
      </c>
      <c r="D45" s="54"/>
      <c r="E45" s="55"/>
      <c r="F45" s="56" t="s">
        <v>185</v>
      </c>
      <c r="G45" s="36">
        <v>63.073947152662626</v>
      </c>
      <c r="H45" s="206">
        <v>59.933522124516514</v>
      </c>
      <c r="I45" s="206">
        <v>55.496700919101251</v>
      </c>
      <c r="J45" s="37">
        <v>56.054505905336384</v>
      </c>
      <c r="K45" s="206">
        <v>-2.454340981346391</v>
      </c>
      <c r="L45" s="206">
        <v>-4.3189606154476436</v>
      </c>
      <c r="M45" s="38">
        <v>-4.2027514737837919</v>
      </c>
    </row>
    <row r="46" spans="2:13" s="9" customFormat="1" ht="3.95" customHeight="1">
      <c r="B46" s="29"/>
      <c r="C46" s="30"/>
      <c r="D46" s="30"/>
      <c r="E46" s="31"/>
      <c r="F46" s="31"/>
      <c r="G46" s="45"/>
      <c r="H46" s="209"/>
      <c r="I46" s="209"/>
      <c r="J46" s="32"/>
      <c r="K46" s="206"/>
      <c r="L46" s="206"/>
      <c r="M46" s="38"/>
    </row>
    <row r="47" spans="2:13" ht="15.75" thickBot="1">
      <c r="B47" s="22" t="s">
        <v>22</v>
      </c>
      <c r="C47" s="23"/>
      <c r="D47" s="23"/>
      <c r="E47" s="24"/>
      <c r="F47" s="24"/>
      <c r="G47" s="46"/>
      <c r="H47" s="47"/>
      <c r="I47" s="47"/>
      <c r="J47" s="25"/>
      <c r="K47" s="40"/>
      <c r="L47" s="40"/>
      <c r="M47" s="42"/>
    </row>
    <row r="48" spans="2:13">
      <c r="B48" s="29"/>
      <c r="C48" s="30" t="s">
        <v>53</v>
      </c>
      <c r="D48" s="30"/>
      <c r="E48" s="31"/>
      <c r="F48" s="32" t="s">
        <v>185</v>
      </c>
      <c r="G48" s="36">
        <v>0.74275512672781918</v>
      </c>
      <c r="H48" s="206">
        <v>-5.4131213408819177</v>
      </c>
      <c r="I48" s="206">
        <v>-1.2648158252452513</v>
      </c>
      <c r="J48" s="37">
        <v>-0.28550953880352958</v>
      </c>
      <c r="K48" s="205">
        <v>-2.3199867005581041</v>
      </c>
      <c r="L48" s="205">
        <v>-1.1573150245518067</v>
      </c>
      <c r="M48" s="35">
        <v>-0.92485417512177071</v>
      </c>
    </row>
    <row r="49" spans="2:13">
      <c r="B49" s="29"/>
      <c r="C49" s="30" t="s">
        <v>54</v>
      </c>
      <c r="D49" s="30"/>
      <c r="E49" s="31"/>
      <c r="F49" s="32" t="s">
        <v>185</v>
      </c>
      <c r="G49" s="36">
        <v>-1.9668366648880289</v>
      </c>
      <c r="H49" s="206">
        <v>-7.8916703798640953</v>
      </c>
      <c r="I49" s="206">
        <v>-3.3368018265552322</v>
      </c>
      <c r="J49" s="37">
        <v>-2.4649214380524374</v>
      </c>
      <c r="K49" s="205">
        <v>-2.3752692127629711</v>
      </c>
      <c r="L49" s="205">
        <v>-1.0857582857724446</v>
      </c>
      <c r="M49" s="35">
        <v>-0.7975185773316058</v>
      </c>
    </row>
    <row r="50" spans="2:13" ht="3.75" customHeight="1">
      <c r="B50" s="29"/>
      <c r="C50" s="30"/>
      <c r="D50" s="30"/>
      <c r="E50" s="31"/>
      <c r="F50" s="31"/>
      <c r="G50" s="45"/>
      <c r="H50" s="209"/>
      <c r="I50" s="209"/>
      <c r="J50" s="32"/>
      <c r="K50" s="206"/>
      <c r="L50" s="206"/>
      <c r="M50" s="38"/>
    </row>
    <row r="51" spans="2:13" ht="15.75" hidden="1" customHeight="1" outlineLevel="1">
      <c r="B51" s="22" t="s">
        <v>4</v>
      </c>
      <c r="C51" s="23"/>
      <c r="D51" s="23"/>
      <c r="E51" s="24"/>
      <c r="F51" s="24"/>
      <c r="G51" s="46"/>
      <c r="H51" s="47"/>
      <c r="I51" s="47"/>
      <c r="J51" s="25"/>
      <c r="K51" s="40"/>
      <c r="L51" s="40"/>
      <c r="M51" s="42"/>
    </row>
    <row r="52" spans="2:13" ht="15" hidden="1" customHeight="1" outlineLevel="1" thickBot="1">
      <c r="B52" s="29"/>
      <c r="C52" s="30" t="s">
        <v>6</v>
      </c>
      <c r="D52" s="30"/>
      <c r="E52" s="31"/>
      <c r="F52" s="32" t="s">
        <v>10</v>
      </c>
      <c r="G52" s="45"/>
      <c r="H52" s="209"/>
      <c r="I52" s="209"/>
      <c r="J52" s="32"/>
      <c r="K52" s="206"/>
      <c r="L52" s="206"/>
      <c r="M52" s="38"/>
    </row>
    <row r="53" spans="2:13" ht="15" hidden="1" customHeight="1" outlineLevel="1" thickBot="1">
      <c r="B53" s="29"/>
      <c r="C53" s="30" t="s">
        <v>5</v>
      </c>
      <c r="D53" s="30"/>
      <c r="E53" s="31"/>
      <c r="F53" s="56" t="s">
        <v>10</v>
      </c>
      <c r="G53" s="45"/>
      <c r="H53" s="209"/>
      <c r="I53" s="209"/>
      <c r="J53" s="32"/>
      <c r="K53" s="206"/>
      <c r="L53" s="206"/>
      <c r="M53" s="38"/>
    </row>
    <row r="54" spans="2:13" ht="3.75" hidden="1" customHeight="1" collapsed="1" thickBot="1">
      <c r="B54" s="29"/>
      <c r="C54" s="30"/>
      <c r="D54" s="30"/>
      <c r="E54" s="31"/>
      <c r="F54" s="31"/>
      <c r="G54" s="45"/>
      <c r="H54" s="209"/>
      <c r="I54" s="209"/>
      <c r="J54" s="32"/>
      <c r="K54" s="206"/>
      <c r="L54" s="206"/>
      <c r="M54" s="38"/>
    </row>
    <row r="55" spans="2:13" ht="15.75" thickBot="1">
      <c r="B55" s="22" t="s">
        <v>145</v>
      </c>
      <c r="C55" s="23"/>
      <c r="D55" s="23"/>
      <c r="E55" s="58"/>
      <c r="F55" s="24"/>
      <c r="G55" s="46"/>
      <c r="H55" s="47"/>
      <c r="I55" s="47"/>
      <c r="J55" s="25"/>
      <c r="K55" s="40"/>
      <c r="L55" s="40"/>
      <c r="M55" s="42"/>
    </row>
    <row r="56" spans="2:13">
      <c r="B56" s="29"/>
      <c r="C56" s="30" t="s">
        <v>150</v>
      </c>
      <c r="D56" s="30"/>
      <c r="E56" s="31"/>
      <c r="F56" s="32" t="s">
        <v>174</v>
      </c>
      <c r="G56" s="36">
        <v>10.714021676004521</v>
      </c>
      <c r="H56" s="206">
        <v>3.5228850528094142</v>
      </c>
      <c r="I56" s="206">
        <v>2.3527414327210465</v>
      </c>
      <c r="J56" s="37">
        <v>3.4954615569367462</v>
      </c>
      <c r="K56" s="59">
        <v>1.4</v>
      </c>
      <c r="L56" s="59">
        <v>-0.5</v>
      </c>
      <c r="M56" s="211">
        <v>-0.10000000000000009</v>
      </c>
    </row>
    <row r="57" spans="2:13" ht="15" customHeight="1">
      <c r="B57" s="29"/>
      <c r="C57" s="30" t="s">
        <v>151</v>
      </c>
      <c r="D57" s="30"/>
      <c r="E57" s="31"/>
      <c r="F57" s="32" t="s">
        <v>188</v>
      </c>
      <c r="G57" s="60">
        <v>1.18325407647907</v>
      </c>
      <c r="H57" s="212">
        <v>1.0465190374729438</v>
      </c>
      <c r="I57" s="212">
        <v>0.99200000000000044</v>
      </c>
      <c r="J57" s="61">
        <v>0.99200000000000044</v>
      </c>
      <c r="K57" s="206">
        <v>-2.2999999999999998</v>
      </c>
      <c r="L57" s="206">
        <v>-5.6</v>
      </c>
      <c r="M57" s="38">
        <v>-5.6</v>
      </c>
    </row>
    <row r="58" spans="2:13" ht="18">
      <c r="B58" s="29"/>
      <c r="C58" s="30" t="s">
        <v>141</v>
      </c>
      <c r="D58" s="30"/>
      <c r="E58" s="31"/>
      <c r="F58" s="32" t="s">
        <v>188</v>
      </c>
      <c r="G58" s="36">
        <v>71.095787510195123</v>
      </c>
      <c r="H58" s="206">
        <v>105.51529350831102</v>
      </c>
      <c r="I58" s="206">
        <v>90.489833333333323</v>
      </c>
      <c r="J58" s="37">
        <v>82.869416666666666</v>
      </c>
      <c r="K58" s="206">
        <v>-0.3</v>
      </c>
      <c r="L58" s="206">
        <v>-3.1</v>
      </c>
      <c r="M58" s="38">
        <v>-1.7</v>
      </c>
    </row>
    <row r="59" spans="2:13" ht="18">
      <c r="B59" s="29"/>
      <c r="C59" s="30" t="s">
        <v>142</v>
      </c>
      <c r="D59" s="30"/>
      <c r="E59" s="31"/>
      <c r="F59" s="32" t="s">
        <v>174</v>
      </c>
      <c r="G59" s="36">
        <v>71.281107807879607</v>
      </c>
      <c r="H59" s="206">
        <v>48.412862707484805</v>
      </c>
      <c r="I59" s="206">
        <v>-14.240078073416157</v>
      </c>
      <c r="J59" s="37">
        <v>-8.4212959466901367</v>
      </c>
      <c r="K59" s="206">
        <v>-0.4</v>
      </c>
      <c r="L59" s="206">
        <v>-2.5</v>
      </c>
      <c r="M59" s="38">
        <v>1.4</v>
      </c>
    </row>
    <row r="60" spans="2:13" ht="18">
      <c r="B60" s="29"/>
      <c r="C60" s="54" t="s">
        <v>143</v>
      </c>
      <c r="D60" s="54"/>
      <c r="E60" s="55"/>
      <c r="F60" s="56" t="s">
        <v>174</v>
      </c>
      <c r="G60" s="36">
        <v>65.232788587983947</v>
      </c>
      <c r="H60" s="206">
        <v>67.804042270086342</v>
      </c>
      <c r="I60" s="206">
        <v>-9.5268236407627995</v>
      </c>
      <c r="J60" s="37">
        <v>-8.4212959466901367</v>
      </c>
      <c r="K60" s="213">
        <v>3.4</v>
      </c>
      <c r="L60" s="213">
        <v>0.5</v>
      </c>
      <c r="M60" s="38">
        <v>1.4</v>
      </c>
    </row>
    <row r="61" spans="2:13" s="17" customFormat="1">
      <c r="B61" s="29"/>
      <c r="C61" s="30" t="s">
        <v>149</v>
      </c>
      <c r="D61" s="30"/>
      <c r="E61" s="31"/>
      <c r="F61" s="32" t="s">
        <v>174</v>
      </c>
      <c r="G61" s="36">
        <v>42.063819683805079</v>
      </c>
      <c r="H61" s="206">
        <v>7.13405682723669</v>
      </c>
      <c r="I61" s="206">
        <v>-9.8027423402316849</v>
      </c>
      <c r="J61" s="37">
        <v>-1.2361116640175251</v>
      </c>
      <c r="K61" s="206">
        <v>-7.3000000000000007</v>
      </c>
      <c r="L61" s="206">
        <v>-4.9000000000000004</v>
      </c>
      <c r="M61" s="38">
        <v>5.0999999999999996</v>
      </c>
    </row>
    <row r="62" spans="2:13" ht="18">
      <c r="B62" s="29"/>
      <c r="C62" s="30" t="s">
        <v>55</v>
      </c>
      <c r="D62" s="30"/>
      <c r="E62" s="31"/>
      <c r="F62" s="32" t="s">
        <v>189</v>
      </c>
      <c r="G62" s="36">
        <v>-0.54874663054943085</v>
      </c>
      <c r="H62" s="206">
        <v>0.17176312208175659</v>
      </c>
      <c r="I62" s="206">
        <v>1.9541666805744171</v>
      </c>
      <c r="J62" s="37">
        <v>2.0554167032241821</v>
      </c>
      <c r="K62" s="206">
        <v>0.2</v>
      </c>
      <c r="L62" s="206">
        <v>0.7</v>
      </c>
      <c r="M62" s="38">
        <v>0.5</v>
      </c>
    </row>
    <row r="63" spans="2:13" ht="15.75" thickBot="1">
      <c r="B63" s="62"/>
      <c r="C63" s="63" t="s">
        <v>56</v>
      </c>
      <c r="D63" s="63"/>
      <c r="E63" s="64"/>
      <c r="F63" s="65" t="s">
        <v>182</v>
      </c>
      <c r="G63" s="214">
        <v>-8.0222458345815539E-2</v>
      </c>
      <c r="H63" s="215">
        <v>1.7224199920892715</v>
      </c>
      <c r="I63" s="215">
        <v>2.2706483006477356</v>
      </c>
      <c r="J63" s="216">
        <v>2.3080900311470032</v>
      </c>
      <c r="K63" s="215">
        <v>9.9999999999999867E-2</v>
      </c>
      <c r="L63" s="215">
        <v>0.19999999999999973</v>
      </c>
      <c r="M63" s="217">
        <v>9.9999999999999645E-2</v>
      </c>
    </row>
    <row r="64" spans="2:13" ht="15.75" customHeight="1">
      <c r="B64" s="66" t="s">
        <v>153</v>
      </c>
      <c r="C64" s="66"/>
      <c r="D64" s="66"/>
      <c r="E64" s="66"/>
      <c r="F64" s="66"/>
      <c r="G64" s="66"/>
      <c r="H64" s="66"/>
      <c r="I64" s="66"/>
      <c r="J64" s="66"/>
    </row>
    <row r="65" spans="2:13" s="9" customFormat="1" ht="15.75" customHeight="1">
      <c r="B65" s="66" t="s">
        <v>146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</row>
    <row r="66" spans="2:13" ht="15.75" customHeight="1">
      <c r="B66" s="66" t="s">
        <v>155</v>
      </c>
      <c r="C66" s="66"/>
      <c r="D66" s="66"/>
      <c r="E66" s="66"/>
      <c r="F66" s="66"/>
      <c r="G66" s="66"/>
      <c r="H66" s="66"/>
      <c r="I66" s="66"/>
      <c r="J66" s="66"/>
    </row>
    <row r="67" spans="2:13" ht="15.75" customHeight="1">
      <c r="B67" s="66" t="s">
        <v>156</v>
      </c>
      <c r="C67" s="66"/>
      <c r="D67" s="66"/>
      <c r="E67" s="66"/>
      <c r="F67" s="66"/>
      <c r="G67" s="66"/>
      <c r="H67" s="66"/>
      <c r="I67" s="66"/>
      <c r="J67" s="66"/>
    </row>
    <row r="68" spans="2:13" ht="15.75" customHeight="1">
      <c r="B68" s="66" t="s">
        <v>157</v>
      </c>
      <c r="C68" s="66"/>
      <c r="D68" s="66"/>
      <c r="E68" s="66"/>
      <c r="F68" s="66"/>
      <c r="G68" s="66"/>
      <c r="H68" s="66"/>
      <c r="I68" s="66"/>
      <c r="J68" s="66"/>
    </row>
    <row r="69" spans="2:13">
      <c r="B69" s="66" t="s">
        <v>158</v>
      </c>
      <c r="C69" s="66"/>
      <c r="D69" s="66"/>
      <c r="E69" s="66"/>
      <c r="F69" s="66"/>
      <c r="G69" s="66"/>
      <c r="H69" s="66"/>
      <c r="I69" s="66"/>
      <c r="J69" s="66"/>
    </row>
    <row r="70" spans="2:13">
      <c r="B70" s="66" t="s">
        <v>210</v>
      </c>
      <c r="C70" s="66"/>
      <c r="D70" s="66"/>
      <c r="E70" s="66"/>
      <c r="F70" s="66"/>
      <c r="G70" s="66"/>
      <c r="H70" s="66"/>
      <c r="I70" s="66"/>
      <c r="J70" s="66"/>
    </row>
    <row r="71" spans="2:13">
      <c r="B71" s="66" t="s">
        <v>211</v>
      </c>
      <c r="C71" s="66"/>
      <c r="D71" s="66"/>
      <c r="E71" s="66"/>
      <c r="F71" s="66"/>
      <c r="G71" s="66"/>
      <c r="H71" s="66"/>
      <c r="I71" s="66"/>
      <c r="J71" s="66"/>
    </row>
    <row r="72" spans="2:13">
      <c r="B72" s="66" t="s">
        <v>159</v>
      </c>
      <c r="C72" s="66"/>
      <c r="D72" s="66"/>
      <c r="E72" s="66"/>
      <c r="F72" s="66"/>
      <c r="G72" s="66"/>
      <c r="H72" s="66"/>
      <c r="I72" s="66"/>
      <c r="J72" s="66"/>
    </row>
    <row r="73" spans="2:13" s="9" customFormat="1">
      <c r="B73" s="66"/>
      <c r="C73" s="66" t="s">
        <v>160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</row>
    <row r="74" spans="2:13" s="9" customFormat="1">
      <c r="B74" s="67" t="s">
        <v>212</v>
      </c>
      <c r="C74" s="67"/>
      <c r="D74" s="67"/>
      <c r="E74" s="67"/>
      <c r="F74" s="66"/>
      <c r="G74" s="66"/>
      <c r="H74" s="66"/>
      <c r="I74" s="66"/>
      <c r="J74" s="66"/>
      <c r="K74" s="66"/>
      <c r="L74" s="66"/>
      <c r="M74" s="66"/>
    </row>
    <row r="75" spans="2:13" s="9" customFormat="1">
      <c r="B75" s="67" t="s">
        <v>161</v>
      </c>
      <c r="C75" s="67"/>
      <c r="D75" s="68"/>
      <c r="E75" s="67"/>
      <c r="F75" s="67"/>
      <c r="G75" s="66"/>
      <c r="H75" s="66"/>
      <c r="I75" s="66"/>
      <c r="J75" s="66"/>
      <c r="K75" s="66"/>
      <c r="L75" s="66"/>
      <c r="M75" s="66"/>
    </row>
    <row r="76" spans="2:13" s="9" customFormat="1">
      <c r="B76" s="67" t="s">
        <v>162</v>
      </c>
      <c r="C76" s="67"/>
      <c r="D76" s="67"/>
      <c r="E76" s="67"/>
      <c r="F76" s="67"/>
      <c r="G76" s="66"/>
      <c r="H76" s="66"/>
      <c r="I76" s="66"/>
      <c r="J76" s="66"/>
      <c r="K76" s="66"/>
      <c r="L76" s="66"/>
      <c r="M76" s="66"/>
    </row>
    <row r="77" spans="2:13" s="9" customFormat="1">
      <c r="B77" s="66" t="s">
        <v>163</v>
      </c>
      <c r="C77" s="66"/>
      <c r="D77" s="66"/>
      <c r="E77" s="66"/>
      <c r="F77" s="67"/>
      <c r="G77" s="66"/>
      <c r="H77" s="66"/>
      <c r="I77" s="66"/>
      <c r="J77" s="66"/>
      <c r="K77" s="66"/>
      <c r="L77" s="66"/>
      <c r="M77" s="66"/>
    </row>
    <row r="78" spans="2:13" s="9" customFormat="1">
      <c r="B78" s="66" t="s">
        <v>164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</row>
    <row r="79" spans="2:13">
      <c r="H79" s="2"/>
      <c r="I79" s="2"/>
      <c r="J79" s="2"/>
    </row>
    <row r="80" spans="2:13" s="9" customFormat="1">
      <c r="B80" s="2"/>
      <c r="F80" s="11"/>
      <c r="G80" s="11"/>
      <c r="H80" s="11"/>
      <c r="I80" s="11"/>
      <c r="J80" s="11"/>
      <c r="K80" s="66"/>
      <c r="L80" s="66"/>
      <c r="M80" s="66"/>
    </row>
    <row r="81" spans="3:13" s="11" customFormat="1" ht="15.75">
      <c r="C81" s="15"/>
      <c r="D81" s="16"/>
      <c r="K81" s="66"/>
      <c r="L81" s="66"/>
      <c r="M81" s="66"/>
    </row>
    <row r="82" spans="3:13" s="11" customFormat="1">
      <c r="K82" s="66"/>
      <c r="L82" s="66"/>
      <c r="M82" s="66"/>
    </row>
    <row r="83" spans="3:13">
      <c r="E83" s="14"/>
      <c r="F83" s="14"/>
      <c r="G83" s="14"/>
      <c r="H83" s="14"/>
      <c r="I83" s="14"/>
      <c r="J83" s="14"/>
    </row>
  </sheetData>
  <mergeCells count="4">
    <mergeCell ref="K3:M3"/>
    <mergeCell ref="H3:J3"/>
    <mergeCell ref="B3:E4"/>
    <mergeCell ref="F3:F4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A76"/>
  <sheetViews>
    <sheetView zoomScale="70" zoomScaleNormal="70" workbookViewId="0">
      <selection activeCell="M46" sqref="M46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5" width="9.140625" style="3" customWidth="1"/>
    <col min="16" max="18" width="9.140625" style="3"/>
    <col min="19" max="27" width="9.140625" style="3" customWidth="1"/>
    <col min="28" max="16384" width="9.140625" style="3"/>
  </cols>
  <sheetData>
    <row r="1" spans="2:27" ht="22.5" customHeight="1" thickBot="1">
      <c r="B1" s="120" t="s">
        <v>57</v>
      </c>
    </row>
    <row r="2" spans="2:27" ht="30" customHeight="1">
      <c r="B2" s="69" t="str">
        <f>"Medium-Term Forecast "&amp;Summary!H3&amp;" - GDP components [level]"</f>
        <v>Medium-Term Forecast MTF-2022Q3 - GDP components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300" t="s">
        <v>15</v>
      </c>
      <c r="C3" s="301"/>
      <c r="D3" s="301"/>
      <c r="E3" s="301"/>
      <c r="F3" s="302"/>
      <c r="G3" s="303" t="s">
        <v>14</v>
      </c>
      <c r="H3" s="72" t="s">
        <v>13</v>
      </c>
      <c r="I3" s="291">
        <v>2022</v>
      </c>
      <c r="J3" s="291">
        <v>2023</v>
      </c>
      <c r="K3" s="308">
        <v>2024</v>
      </c>
      <c r="L3" s="306">
        <v>2021</v>
      </c>
      <c r="M3" s="304"/>
      <c r="N3" s="304"/>
      <c r="O3" s="307"/>
      <c r="P3" s="306">
        <v>2022</v>
      </c>
      <c r="Q3" s="304"/>
      <c r="R3" s="304"/>
      <c r="S3" s="307"/>
      <c r="T3" s="306">
        <v>2023</v>
      </c>
      <c r="U3" s="304"/>
      <c r="V3" s="304"/>
      <c r="W3" s="307"/>
      <c r="X3" s="304">
        <v>2024</v>
      </c>
      <c r="Y3" s="304"/>
      <c r="Z3" s="304"/>
      <c r="AA3" s="305"/>
    </row>
    <row r="4" spans="2:27">
      <c r="B4" s="295"/>
      <c r="C4" s="296"/>
      <c r="D4" s="296"/>
      <c r="E4" s="296"/>
      <c r="F4" s="297"/>
      <c r="G4" s="299"/>
      <c r="H4" s="73">
        <v>2021</v>
      </c>
      <c r="I4" s="290"/>
      <c r="J4" s="290"/>
      <c r="K4" s="309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3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95" customHeight="1">
      <c r="B5" s="78"/>
      <c r="C5" s="79"/>
      <c r="D5" s="79"/>
      <c r="E5" s="79"/>
      <c r="F5" s="80"/>
      <c r="G5" s="81"/>
      <c r="H5" s="82"/>
      <c r="I5" s="83"/>
      <c r="J5" s="83"/>
      <c r="K5" s="82"/>
      <c r="L5" s="85"/>
      <c r="M5" s="85"/>
      <c r="N5" s="85"/>
      <c r="O5" s="85"/>
      <c r="P5" s="84"/>
      <c r="Q5" s="85"/>
      <c r="R5" s="85"/>
      <c r="S5" s="86"/>
      <c r="T5" s="84"/>
      <c r="U5" s="85"/>
      <c r="V5" s="85"/>
      <c r="W5" s="86"/>
      <c r="X5" s="85"/>
      <c r="Y5" s="85"/>
      <c r="Z5" s="85"/>
      <c r="AA5" s="87"/>
    </row>
    <row r="6" spans="2:27">
      <c r="B6" s="88"/>
      <c r="C6" s="85" t="s">
        <v>26</v>
      </c>
      <c r="D6" s="85"/>
      <c r="E6" s="85"/>
      <c r="F6" s="86"/>
      <c r="G6" s="57" t="s">
        <v>190</v>
      </c>
      <c r="H6" s="89">
        <v>97122.508999999991</v>
      </c>
      <c r="I6" s="218">
        <v>106439.87069128583</v>
      </c>
      <c r="J6" s="218">
        <v>120424.64894745129</v>
      </c>
      <c r="K6" s="89">
        <v>129383.1973839979</v>
      </c>
      <c r="L6" s="189">
        <v>23388.674094743597</v>
      </c>
      <c r="M6" s="189">
        <v>24109.408582610704</v>
      </c>
      <c r="N6" s="189">
        <v>24577.269192063621</v>
      </c>
      <c r="O6" s="92">
        <v>25047.157130582069</v>
      </c>
      <c r="P6" s="189">
        <v>25606.248398974996</v>
      </c>
      <c r="Q6" s="189">
        <v>26297.37208589046</v>
      </c>
      <c r="R6" s="189">
        <v>26879.288804863125</v>
      </c>
      <c r="S6" s="189">
        <v>27656.961401557248</v>
      </c>
      <c r="T6" s="91">
        <v>29324.2906571571</v>
      </c>
      <c r="U6" s="189">
        <v>29835.415783119439</v>
      </c>
      <c r="V6" s="189">
        <v>30299.896004820825</v>
      </c>
      <c r="W6" s="92">
        <v>30965.046502353922</v>
      </c>
      <c r="X6" s="189">
        <v>31558.472384496832</v>
      </c>
      <c r="Y6" s="189">
        <v>32099.660328643888</v>
      </c>
      <c r="Z6" s="189">
        <v>32610.914003902839</v>
      </c>
      <c r="AA6" s="93">
        <v>33114.150666954345</v>
      </c>
    </row>
    <row r="7" spans="2:27">
      <c r="B7" s="88"/>
      <c r="C7" s="85"/>
      <c r="D7" s="85"/>
      <c r="E7" s="85" t="s">
        <v>58</v>
      </c>
      <c r="F7" s="86"/>
      <c r="G7" s="57" t="s">
        <v>190</v>
      </c>
      <c r="H7" s="92">
        <v>56030.830681264546</v>
      </c>
      <c r="I7" s="218">
        <v>67088.290268446726</v>
      </c>
      <c r="J7" s="218">
        <v>75458.41418560085</v>
      </c>
      <c r="K7" s="92">
        <v>81055.401924308389</v>
      </c>
      <c r="L7" s="189">
        <v>12973.464455683668</v>
      </c>
      <c r="M7" s="189">
        <v>14109.442132010452</v>
      </c>
      <c r="N7" s="189">
        <v>14398.385806814818</v>
      </c>
      <c r="O7" s="92">
        <v>14549.538286755607</v>
      </c>
      <c r="P7" s="189">
        <v>15785.643147862997</v>
      </c>
      <c r="Q7" s="189">
        <v>16661.107375546686</v>
      </c>
      <c r="R7" s="189">
        <v>17105.357548034634</v>
      </c>
      <c r="S7" s="189">
        <v>17536.182197002403</v>
      </c>
      <c r="T7" s="91">
        <v>18549.105253531336</v>
      </c>
      <c r="U7" s="189">
        <v>18633.294172330745</v>
      </c>
      <c r="V7" s="189">
        <v>18935.721973759632</v>
      </c>
      <c r="W7" s="92">
        <v>19340.292785979131</v>
      </c>
      <c r="X7" s="189">
        <v>19747.528266827754</v>
      </c>
      <c r="Y7" s="189">
        <v>20126.484078758385</v>
      </c>
      <c r="Z7" s="189">
        <v>20444.52914534244</v>
      </c>
      <c r="AA7" s="93">
        <v>20736.860433379807</v>
      </c>
    </row>
    <row r="8" spans="2:27">
      <c r="B8" s="88"/>
      <c r="C8" s="85"/>
      <c r="D8" s="85"/>
      <c r="E8" s="85" t="s">
        <v>59</v>
      </c>
      <c r="F8" s="86"/>
      <c r="G8" s="57" t="s">
        <v>190</v>
      </c>
      <c r="H8" s="92">
        <v>20920.764999999989</v>
      </c>
      <c r="I8" s="189">
        <v>22361.405958270901</v>
      </c>
      <c r="J8" s="189">
        <v>24182.605000000003</v>
      </c>
      <c r="K8" s="92">
        <v>25505.232</v>
      </c>
      <c r="L8" s="189">
        <v>4876.8957845451596</v>
      </c>
      <c r="M8" s="189">
        <v>5220.9693046491802</v>
      </c>
      <c r="N8" s="189">
        <v>5268.1621374532697</v>
      </c>
      <c r="O8" s="92">
        <v>5554.7377733523799</v>
      </c>
      <c r="P8" s="189">
        <v>5401.4564422022604</v>
      </c>
      <c r="Q8" s="189">
        <v>5468.6825160686403</v>
      </c>
      <c r="R8" s="189">
        <v>5742.5429999999997</v>
      </c>
      <c r="S8" s="189">
        <v>5748.7240000000002</v>
      </c>
      <c r="T8" s="91">
        <v>5891.5060000000003</v>
      </c>
      <c r="U8" s="189">
        <v>5998.1260000000002</v>
      </c>
      <c r="V8" s="189">
        <v>6099.36</v>
      </c>
      <c r="W8" s="92">
        <v>6193.6130000000003</v>
      </c>
      <c r="X8" s="189">
        <v>6284.0410000000002</v>
      </c>
      <c r="Y8" s="189">
        <v>6348.9989999999998</v>
      </c>
      <c r="Z8" s="189">
        <v>6409.4970000000003</v>
      </c>
      <c r="AA8" s="93">
        <v>6462.6949999999997</v>
      </c>
    </row>
    <row r="9" spans="2:27">
      <c r="B9" s="88"/>
      <c r="C9" s="85"/>
      <c r="D9" s="85"/>
      <c r="E9" s="85" t="s">
        <v>29</v>
      </c>
      <c r="F9" s="86"/>
      <c r="G9" s="57" t="s">
        <v>190</v>
      </c>
      <c r="H9" s="92">
        <v>18570.634000000002</v>
      </c>
      <c r="I9" s="189">
        <v>21323.556288755186</v>
      </c>
      <c r="J9" s="189">
        <v>24476.49606261796</v>
      </c>
      <c r="K9" s="92">
        <v>26830.024406943678</v>
      </c>
      <c r="L9" s="189">
        <v>4300.4026491697787</v>
      </c>
      <c r="M9" s="189">
        <v>4603.0536056850233</v>
      </c>
      <c r="N9" s="189">
        <v>4690.1430209149739</v>
      </c>
      <c r="O9" s="92">
        <v>4977.0347242302269</v>
      </c>
      <c r="P9" s="189">
        <v>5004.5105212844364</v>
      </c>
      <c r="Q9" s="189">
        <v>5114.4288408528364</v>
      </c>
      <c r="R9" s="189">
        <v>5456.3371915152193</v>
      </c>
      <c r="S9" s="189">
        <v>5748.2797351026929</v>
      </c>
      <c r="T9" s="91">
        <v>6091.7438841715757</v>
      </c>
      <c r="U9" s="189">
        <v>6166.7808644320803</v>
      </c>
      <c r="V9" s="189">
        <v>6078.0915770517777</v>
      </c>
      <c r="W9" s="92">
        <v>6139.8797369625254</v>
      </c>
      <c r="X9" s="189">
        <v>6409.9393073521924</v>
      </c>
      <c r="Y9" s="189">
        <v>6536.3909124194179</v>
      </c>
      <c r="Z9" s="189">
        <v>6827.5167157164888</v>
      </c>
      <c r="AA9" s="93">
        <v>7056.1774714555768</v>
      </c>
    </row>
    <row r="10" spans="2:27">
      <c r="B10" s="88"/>
      <c r="C10" s="85"/>
      <c r="D10" s="85"/>
      <c r="E10" s="85" t="s">
        <v>60</v>
      </c>
      <c r="F10" s="86"/>
      <c r="G10" s="57" t="s">
        <v>190</v>
      </c>
      <c r="H10" s="92">
        <v>95522.229681264536</v>
      </c>
      <c r="I10" s="189">
        <v>110773.25251547279</v>
      </c>
      <c r="J10" s="189">
        <v>124117.51524821881</v>
      </c>
      <c r="K10" s="92">
        <v>133390.65833125205</v>
      </c>
      <c r="L10" s="189">
        <v>22150.762889398604</v>
      </c>
      <c r="M10" s="189">
        <v>23933.465042344658</v>
      </c>
      <c r="N10" s="189">
        <v>24356.690965183061</v>
      </c>
      <c r="O10" s="92">
        <v>25081.310784338213</v>
      </c>
      <c r="P10" s="189">
        <v>26191.610111349692</v>
      </c>
      <c r="Q10" s="189">
        <v>27244.218732468165</v>
      </c>
      <c r="R10" s="189">
        <v>28304.237739549855</v>
      </c>
      <c r="S10" s="189">
        <v>29033.185932105094</v>
      </c>
      <c r="T10" s="91">
        <v>30532.355137702914</v>
      </c>
      <c r="U10" s="189">
        <v>30798.201036762825</v>
      </c>
      <c r="V10" s="189">
        <v>31113.173550811411</v>
      </c>
      <c r="W10" s="92">
        <v>31673.785522941656</v>
      </c>
      <c r="X10" s="189">
        <v>32441.508574179948</v>
      </c>
      <c r="Y10" s="189">
        <v>33011.873991177803</v>
      </c>
      <c r="Z10" s="189">
        <v>33681.54286105893</v>
      </c>
      <c r="AA10" s="93">
        <v>34255.732904835386</v>
      </c>
    </row>
    <row r="11" spans="2:27">
      <c r="B11" s="88"/>
      <c r="C11" s="85"/>
      <c r="D11" s="85" t="s">
        <v>61</v>
      </c>
      <c r="E11" s="85"/>
      <c r="F11" s="86"/>
      <c r="G11" s="57" t="s">
        <v>190</v>
      </c>
      <c r="H11" s="92">
        <v>90922.31300003652</v>
      </c>
      <c r="I11" s="189">
        <v>104050.85641634405</v>
      </c>
      <c r="J11" s="189">
        <v>112755.84892498257</v>
      </c>
      <c r="K11" s="92">
        <v>123460.34931199261</v>
      </c>
      <c r="L11" s="189">
        <v>22650.227519058491</v>
      </c>
      <c r="M11" s="189">
        <v>22086.03973434287</v>
      </c>
      <c r="N11" s="189">
        <v>22343.638953852049</v>
      </c>
      <c r="O11" s="92">
        <v>23842.406792783106</v>
      </c>
      <c r="P11" s="189">
        <v>25382.302642050825</v>
      </c>
      <c r="Q11" s="189">
        <v>26048.015299702201</v>
      </c>
      <c r="R11" s="189">
        <v>26175.340818361728</v>
      </c>
      <c r="S11" s="189">
        <v>26445.197656229295</v>
      </c>
      <c r="T11" s="91">
        <v>27006.855283193752</v>
      </c>
      <c r="U11" s="189">
        <v>27687.655612710128</v>
      </c>
      <c r="V11" s="189">
        <v>28574.109727453728</v>
      </c>
      <c r="W11" s="92">
        <v>29487.228301624953</v>
      </c>
      <c r="X11" s="189">
        <v>30229.272247178025</v>
      </c>
      <c r="Y11" s="189">
        <v>30640.627763426139</v>
      </c>
      <c r="Z11" s="189">
        <v>31069.694597101334</v>
      </c>
      <c r="AA11" s="93">
        <v>31520.754704287108</v>
      </c>
    </row>
    <row r="12" spans="2:27">
      <c r="B12" s="88"/>
      <c r="C12" s="85"/>
      <c r="D12" s="85" t="s">
        <v>62</v>
      </c>
      <c r="E12" s="85"/>
      <c r="F12" s="86"/>
      <c r="G12" s="57" t="s">
        <v>190</v>
      </c>
      <c r="H12" s="92">
        <v>91528.421303477895</v>
      </c>
      <c r="I12" s="189">
        <v>109612.57577194115</v>
      </c>
      <c r="J12" s="189">
        <v>114078.99894236597</v>
      </c>
      <c r="K12" s="92">
        <v>123629.75068213293</v>
      </c>
      <c r="L12" s="189">
        <v>22131.863359617717</v>
      </c>
      <c r="M12" s="189">
        <v>22224.714498235924</v>
      </c>
      <c r="N12" s="189">
        <v>22877.557968801633</v>
      </c>
      <c r="O12" s="92">
        <v>24294.285476822624</v>
      </c>
      <c r="P12" s="189">
        <v>26682.952445220875</v>
      </c>
      <c r="Q12" s="189">
        <v>27461.318497392353</v>
      </c>
      <c r="R12" s="189">
        <v>27649.276136731529</v>
      </c>
      <c r="S12" s="189">
        <v>27819.028692596392</v>
      </c>
      <c r="T12" s="91">
        <v>27916.532800732799</v>
      </c>
      <c r="U12" s="189">
        <v>28166.471678610465</v>
      </c>
      <c r="V12" s="189">
        <v>28663.06422738732</v>
      </c>
      <c r="W12" s="92">
        <v>29332.930235635391</v>
      </c>
      <c r="X12" s="189">
        <v>30190.26342161862</v>
      </c>
      <c r="Y12" s="189">
        <v>30587.749226145163</v>
      </c>
      <c r="Z12" s="189">
        <v>31157.321893034656</v>
      </c>
      <c r="AA12" s="93">
        <v>31694.416141334477</v>
      </c>
    </row>
    <row r="13" spans="2:27" ht="15.75" thickBot="1">
      <c r="B13" s="94"/>
      <c r="C13" s="95"/>
      <c r="D13" s="95" t="s">
        <v>32</v>
      </c>
      <c r="E13" s="95"/>
      <c r="F13" s="96"/>
      <c r="G13" s="97" t="s">
        <v>190</v>
      </c>
      <c r="H13" s="98">
        <v>-606.1083034413823</v>
      </c>
      <c r="I13" s="99">
        <v>-5561.7193555970989</v>
      </c>
      <c r="J13" s="99">
        <v>-1323.1500173834138</v>
      </c>
      <c r="K13" s="98">
        <v>-169.40137014030915</v>
      </c>
      <c r="L13" s="99">
        <v>518.36415944077453</v>
      </c>
      <c r="M13" s="99">
        <v>-138.67476389305375</v>
      </c>
      <c r="N13" s="99">
        <v>-533.91901494958438</v>
      </c>
      <c r="O13" s="98">
        <v>-451.8786840395187</v>
      </c>
      <c r="P13" s="99">
        <v>-1300.6498031700503</v>
      </c>
      <c r="Q13" s="99">
        <v>-1413.3031976901511</v>
      </c>
      <c r="R13" s="99">
        <v>-1473.9353183698004</v>
      </c>
      <c r="S13" s="99">
        <v>-1373.8310363670971</v>
      </c>
      <c r="T13" s="100">
        <v>-909.67751753904668</v>
      </c>
      <c r="U13" s="99">
        <v>-478.81606590033698</v>
      </c>
      <c r="V13" s="99">
        <v>-88.95449993359216</v>
      </c>
      <c r="W13" s="98">
        <v>154.29806598956202</v>
      </c>
      <c r="X13" s="99">
        <v>39.008825559405523</v>
      </c>
      <c r="Y13" s="99">
        <v>52.878537280976161</v>
      </c>
      <c r="Z13" s="99">
        <v>-87.627295933321875</v>
      </c>
      <c r="AA13" s="101">
        <v>-173.66143704736896</v>
      </c>
    </row>
    <row r="14" spans="2:27" ht="15.75" thickBot="1">
      <c r="B14" s="102"/>
      <c r="C14" s="102"/>
      <c r="D14" s="102"/>
      <c r="E14" s="102"/>
      <c r="F14" s="102"/>
      <c r="G14" s="103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2:27" ht="30" customHeight="1">
      <c r="B15" s="69" t="str">
        <f>"Medium-Term Forecast "&amp;Summary!H3&amp;" - GDP components [change over previous period]"</f>
        <v>Medium-Term Forecast MTF-2022Q3 - GDP components [change over previous period]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1"/>
    </row>
    <row r="16" spans="2:27">
      <c r="B16" s="300" t="s">
        <v>15</v>
      </c>
      <c r="C16" s="301"/>
      <c r="D16" s="301"/>
      <c r="E16" s="301"/>
      <c r="F16" s="302"/>
      <c r="G16" s="303" t="s">
        <v>14</v>
      </c>
      <c r="H16" s="72" t="str">
        <f>H$3</f>
        <v>Actual</v>
      </c>
      <c r="I16" s="291">
        <v>2022</v>
      </c>
      <c r="J16" s="291">
        <f>J$3</f>
        <v>2023</v>
      </c>
      <c r="K16" s="308">
        <f>K3</f>
        <v>2024</v>
      </c>
      <c r="L16" s="306">
        <f>L$3</f>
        <v>2021</v>
      </c>
      <c r="M16" s="304"/>
      <c r="N16" s="304"/>
      <c r="O16" s="307"/>
      <c r="P16" s="306">
        <f>P$3</f>
        <v>2022</v>
      </c>
      <c r="Q16" s="304"/>
      <c r="R16" s="304"/>
      <c r="S16" s="307"/>
      <c r="T16" s="306">
        <f>T$3</f>
        <v>2023</v>
      </c>
      <c r="U16" s="304"/>
      <c r="V16" s="304"/>
      <c r="W16" s="307"/>
      <c r="X16" s="304">
        <f>X$3</f>
        <v>2024</v>
      </c>
      <c r="Y16" s="304"/>
      <c r="Z16" s="304"/>
      <c r="AA16" s="305"/>
    </row>
    <row r="17" spans="2:27">
      <c r="B17" s="295"/>
      <c r="C17" s="296"/>
      <c r="D17" s="296"/>
      <c r="E17" s="296"/>
      <c r="F17" s="297"/>
      <c r="G17" s="299"/>
      <c r="H17" s="73">
        <f>$H$4</f>
        <v>2021</v>
      </c>
      <c r="I17" s="290"/>
      <c r="J17" s="290"/>
      <c r="K17" s="309"/>
      <c r="L17" s="74" t="s">
        <v>0</v>
      </c>
      <c r="M17" s="75" t="s">
        <v>1</v>
      </c>
      <c r="N17" s="75" t="s">
        <v>2</v>
      </c>
      <c r="O17" s="76" t="s">
        <v>3</v>
      </c>
      <c r="P17" s="74" t="s">
        <v>0</v>
      </c>
      <c r="Q17" s="75" t="s">
        <v>1</v>
      </c>
      <c r="R17" s="75" t="s">
        <v>2</v>
      </c>
      <c r="S17" s="76" t="s">
        <v>3</v>
      </c>
      <c r="T17" s="74" t="s">
        <v>0</v>
      </c>
      <c r="U17" s="75" t="s">
        <v>1</v>
      </c>
      <c r="V17" s="75" t="s">
        <v>2</v>
      </c>
      <c r="W17" s="73" t="s">
        <v>3</v>
      </c>
      <c r="X17" s="75" t="s">
        <v>0</v>
      </c>
      <c r="Y17" s="75" t="s">
        <v>1</v>
      </c>
      <c r="Z17" s="75" t="s">
        <v>2</v>
      </c>
      <c r="AA17" s="77" t="s">
        <v>3</v>
      </c>
    </row>
    <row r="18" spans="2:27" ht="3.95" customHeight="1">
      <c r="B18" s="78"/>
      <c r="C18" s="79"/>
      <c r="D18" s="79"/>
      <c r="E18" s="79"/>
      <c r="F18" s="80"/>
      <c r="G18" s="81"/>
      <c r="H18" s="82"/>
      <c r="I18" s="83"/>
      <c r="J18" s="83"/>
      <c r="K18" s="250"/>
      <c r="L18" s="85"/>
      <c r="M18" s="85"/>
      <c r="N18" s="85"/>
      <c r="O18" s="85"/>
      <c r="P18" s="84"/>
      <c r="Q18" s="85"/>
      <c r="R18" s="85"/>
      <c r="S18" s="86"/>
      <c r="T18" s="84"/>
      <c r="U18" s="85"/>
      <c r="V18" s="85"/>
      <c r="W18" s="86"/>
      <c r="X18" s="85"/>
      <c r="Y18" s="85"/>
      <c r="Z18" s="85"/>
      <c r="AA18" s="87"/>
    </row>
    <row r="19" spans="2:27">
      <c r="B19" s="88"/>
      <c r="C19" s="85" t="s">
        <v>26</v>
      </c>
      <c r="D19" s="85"/>
      <c r="E19" s="85"/>
      <c r="F19" s="86"/>
      <c r="G19" s="57" t="s">
        <v>191</v>
      </c>
      <c r="H19" s="104">
        <v>3.0204717509561618</v>
      </c>
      <c r="I19" s="219">
        <v>1.7707635444807863</v>
      </c>
      <c r="J19" s="205">
        <v>-1.0348604933360832</v>
      </c>
      <c r="K19" s="34">
        <v>3.5369697866692178</v>
      </c>
      <c r="L19" s="219">
        <v>-1.3639083442919855</v>
      </c>
      <c r="M19" s="219">
        <v>1.7951056856316825</v>
      </c>
      <c r="N19" s="219">
        <v>0.40475468387978708</v>
      </c>
      <c r="O19" s="104">
        <v>0.39455518121897626</v>
      </c>
      <c r="P19" s="219">
        <v>0.4251157036137414</v>
      </c>
      <c r="Q19" s="219">
        <v>0.45312471845555535</v>
      </c>
      <c r="R19" s="219">
        <v>5.4588243925365987E-2</v>
      </c>
      <c r="S19" s="219">
        <v>0.10867823483486916</v>
      </c>
      <c r="T19" s="105">
        <v>-1.0806674275443129</v>
      </c>
      <c r="U19" s="219">
        <v>-1.0284689009109513</v>
      </c>
      <c r="V19" s="219">
        <v>0.57287769057651872</v>
      </c>
      <c r="W19" s="104">
        <v>1.257031209684925</v>
      </c>
      <c r="X19" s="219">
        <v>1.1397233016248833</v>
      </c>
      <c r="Y19" s="219">
        <v>0.88471278127579467</v>
      </c>
      <c r="Z19" s="219">
        <v>0.9481998693560314</v>
      </c>
      <c r="AA19" s="106">
        <v>0.9759344364614293</v>
      </c>
    </row>
    <row r="20" spans="2:27">
      <c r="B20" s="88"/>
      <c r="C20" s="85"/>
      <c r="D20" s="85"/>
      <c r="E20" s="85" t="s">
        <v>58</v>
      </c>
      <c r="F20" s="86"/>
      <c r="G20" s="57" t="s">
        <v>191</v>
      </c>
      <c r="H20" s="104">
        <v>1.3506303314484711</v>
      </c>
      <c r="I20" s="219">
        <v>5.2396406768889392</v>
      </c>
      <c r="J20" s="205">
        <v>-4.915841529903048</v>
      </c>
      <c r="K20" s="104">
        <v>2.149499308835118</v>
      </c>
      <c r="L20" s="219">
        <v>-2.645347069828091</v>
      </c>
      <c r="M20" s="219">
        <v>5.4760459078642327</v>
      </c>
      <c r="N20" s="219">
        <v>0.70944870731865706</v>
      </c>
      <c r="O20" s="104">
        <v>-0.12407071739828268</v>
      </c>
      <c r="P20" s="219">
        <v>3.0760519576986667</v>
      </c>
      <c r="Q20" s="219">
        <v>0.66040975335835128</v>
      </c>
      <c r="R20" s="219">
        <v>6.2514544132554306E-2</v>
      </c>
      <c r="S20" s="219">
        <v>-4.0386987268277608E-2</v>
      </c>
      <c r="T20" s="105">
        <v>-2.9192192604954528</v>
      </c>
      <c r="U20" s="219">
        <v>-2.8055534169997429</v>
      </c>
      <c r="V20" s="219">
        <v>-0.4527024841316063</v>
      </c>
      <c r="W20" s="104">
        <v>0.43808377859009795</v>
      </c>
      <c r="X20" s="219">
        <v>1.0700809746391258</v>
      </c>
      <c r="Y20" s="219">
        <v>1.1203842532388535</v>
      </c>
      <c r="Z20" s="219">
        <v>1.114165428169116</v>
      </c>
      <c r="AA20" s="106">
        <v>1.1424216941059484</v>
      </c>
    </row>
    <row r="21" spans="2:27">
      <c r="B21" s="88"/>
      <c r="C21" s="85"/>
      <c r="D21" s="85"/>
      <c r="E21" s="85" t="s">
        <v>59</v>
      </c>
      <c r="F21" s="86"/>
      <c r="G21" s="57" t="s">
        <v>191</v>
      </c>
      <c r="H21" s="104">
        <v>1.9052923451476289</v>
      </c>
      <c r="I21" s="219">
        <v>-1.8927275729810162</v>
      </c>
      <c r="J21" s="219">
        <v>-4.4449714780207046</v>
      </c>
      <c r="K21" s="104">
        <v>1.5902790730072383</v>
      </c>
      <c r="L21" s="219">
        <v>-0.10398692695014233</v>
      </c>
      <c r="M21" s="219">
        <v>0.99978845395631311</v>
      </c>
      <c r="N21" s="219">
        <v>-1.1036924857469899</v>
      </c>
      <c r="O21" s="104">
        <v>-0.17246723809164166</v>
      </c>
      <c r="P21" s="219">
        <v>-0.86502511325485898</v>
      </c>
      <c r="Q21" s="219">
        <v>-1.2945258392151402</v>
      </c>
      <c r="R21" s="219">
        <v>1.66486085843745</v>
      </c>
      <c r="S21" s="219">
        <v>-1.8100607053522566</v>
      </c>
      <c r="T21" s="105">
        <v>-3.9233085398750092</v>
      </c>
      <c r="U21" s="219">
        <v>-2.8789539659513252E-2</v>
      </c>
      <c r="V21" s="219">
        <v>0.37938761536221932</v>
      </c>
      <c r="W21" s="104">
        <v>0.64316764560939532</v>
      </c>
      <c r="X21" s="219">
        <v>0.59256937449288216</v>
      </c>
      <c r="Y21" s="219">
        <v>0.20673919606177549</v>
      </c>
      <c r="Z21" s="219">
        <v>0.24594209403015554</v>
      </c>
      <c r="AA21" s="106">
        <v>0.18743626281518289</v>
      </c>
    </row>
    <row r="22" spans="2:27">
      <c r="B22" s="88"/>
      <c r="C22" s="85"/>
      <c r="D22" s="85"/>
      <c r="E22" s="85" t="s">
        <v>29</v>
      </c>
      <c r="F22" s="86"/>
      <c r="G22" s="57" t="s">
        <v>191</v>
      </c>
      <c r="H22" s="104">
        <v>0.55323782265614341</v>
      </c>
      <c r="I22" s="219">
        <v>4.5213349958386289</v>
      </c>
      <c r="J22" s="219">
        <v>2.5143213033311582</v>
      </c>
      <c r="K22" s="104">
        <v>5.5345774547138689</v>
      </c>
      <c r="L22" s="219">
        <v>-4.1622031546457379</v>
      </c>
      <c r="M22" s="219">
        <v>6.6562128434591443</v>
      </c>
      <c r="N22" s="219">
        <v>0.41411022275764253</v>
      </c>
      <c r="O22" s="104">
        <v>3.4445092046589991</v>
      </c>
      <c r="P22" s="219">
        <v>-3.3574411643633226</v>
      </c>
      <c r="Q22" s="219">
        <v>0.38072563423030203</v>
      </c>
      <c r="R22" s="219">
        <v>4.8571420774569276</v>
      </c>
      <c r="S22" s="219">
        <v>3.3750091172145602</v>
      </c>
      <c r="T22" s="105">
        <v>-0.39706914020989359</v>
      </c>
      <c r="U22" s="219">
        <v>-1.020860042016551</v>
      </c>
      <c r="V22" s="219">
        <v>-2.5034100901461898</v>
      </c>
      <c r="W22" s="104">
        <v>4.7246337301729113E-2</v>
      </c>
      <c r="X22" s="219">
        <v>3.5459014712081256</v>
      </c>
      <c r="Y22" s="219">
        <v>1.1411438967866729</v>
      </c>
      <c r="Z22" s="219">
        <v>3.7299126576337329</v>
      </c>
      <c r="AA22" s="106">
        <v>2.7439113950934058</v>
      </c>
    </row>
    <row r="23" spans="2:27">
      <c r="B23" s="88"/>
      <c r="C23" s="85"/>
      <c r="D23" s="85"/>
      <c r="E23" s="85" t="s">
        <v>60</v>
      </c>
      <c r="F23" s="86"/>
      <c r="G23" s="57" t="s">
        <v>191</v>
      </c>
      <c r="H23" s="104">
        <v>1.2930117231493483</v>
      </c>
      <c r="I23" s="219">
        <v>3.6904844625748439</v>
      </c>
      <c r="J23" s="219">
        <v>-3.2814663251918859</v>
      </c>
      <c r="K23" s="104">
        <v>2.793797613148044</v>
      </c>
      <c r="L23" s="219">
        <v>-2.4518327757220959</v>
      </c>
      <c r="M23" s="219">
        <v>4.8025066960825313</v>
      </c>
      <c r="N23" s="219">
        <v>0.29259305426127469</v>
      </c>
      <c r="O23" s="104">
        <v>0.60181295913504584</v>
      </c>
      <c r="P23" s="219">
        <v>0.95573521246812732</v>
      </c>
      <c r="Q23" s="219">
        <v>0.23479636189290432</v>
      </c>
      <c r="R23" s="219">
        <v>1.3340580449434043</v>
      </c>
      <c r="S23" s="219">
        <v>0.34749166200465709</v>
      </c>
      <c r="T23" s="105">
        <v>-2.556326933537747</v>
      </c>
      <c r="U23" s="219">
        <v>-1.9111756790547929</v>
      </c>
      <c r="V23" s="219">
        <v>-0.75811605865598608</v>
      </c>
      <c r="W23" s="104">
        <v>0.39036546149179685</v>
      </c>
      <c r="X23" s="219">
        <v>1.5226184181726552</v>
      </c>
      <c r="Y23" s="219">
        <v>0.95674326815917254</v>
      </c>
      <c r="Z23" s="219">
        <v>1.5398001298148074</v>
      </c>
      <c r="AA23" s="106">
        <v>1.3355543704762169</v>
      </c>
    </row>
    <row r="24" spans="2:27">
      <c r="B24" s="88"/>
      <c r="C24" s="85"/>
      <c r="D24" s="85" t="s">
        <v>61</v>
      </c>
      <c r="E24" s="85"/>
      <c r="F24" s="86"/>
      <c r="G24" s="57" t="s">
        <v>191</v>
      </c>
      <c r="H24" s="104">
        <v>10.167600119639644</v>
      </c>
      <c r="I24" s="219">
        <v>-1.1157942102695415</v>
      </c>
      <c r="J24" s="219">
        <v>3.463062512382578</v>
      </c>
      <c r="K24" s="104">
        <v>6.7310295649345022</v>
      </c>
      <c r="L24" s="219">
        <v>7.3037886350728627</v>
      </c>
      <c r="M24" s="219">
        <v>-5.8372094374837644</v>
      </c>
      <c r="N24" s="219">
        <v>-2.5406150263624312</v>
      </c>
      <c r="O24" s="104">
        <v>3.2902436002518129</v>
      </c>
      <c r="P24" s="219">
        <v>1.6121140235554776E-2</v>
      </c>
      <c r="Q24" s="219">
        <v>-0.94015275031958367</v>
      </c>
      <c r="R24" s="219">
        <v>-0.149531062314054</v>
      </c>
      <c r="S24" s="219">
        <v>0.22288939730287893</v>
      </c>
      <c r="T24" s="105">
        <v>0.97395988089886032</v>
      </c>
      <c r="U24" s="219">
        <v>1.108638512829117</v>
      </c>
      <c r="V24" s="219">
        <v>2.2563698131557572</v>
      </c>
      <c r="W24" s="104">
        <v>2.4818968205551926</v>
      </c>
      <c r="X24" s="219">
        <v>1.9582158488469901</v>
      </c>
      <c r="Y24" s="219">
        <v>0.91826629443707475</v>
      </c>
      <c r="Z24" s="219">
        <v>0.8933689189813947</v>
      </c>
      <c r="AA24" s="106">
        <v>0.94087946172419379</v>
      </c>
    </row>
    <row r="25" spans="2:27">
      <c r="B25" s="88"/>
      <c r="C25" s="85"/>
      <c r="D25" s="85" t="s">
        <v>62</v>
      </c>
      <c r="E25" s="85"/>
      <c r="F25" s="86"/>
      <c r="G25" s="57" t="s">
        <v>191</v>
      </c>
      <c r="H25" s="104">
        <v>11.121970950563224</v>
      </c>
      <c r="I25" s="219">
        <v>-0.33323114122909203</v>
      </c>
      <c r="J25" s="219">
        <v>0.90986933927321445</v>
      </c>
      <c r="K25" s="104">
        <v>6.0902849185208794</v>
      </c>
      <c r="L25" s="219">
        <v>5.7154296055748546</v>
      </c>
      <c r="M25" s="219">
        <v>-2.991893766272554</v>
      </c>
      <c r="N25" s="219">
        <v>-1.0787266689525836</v>
      </c>
      <c r="O25" s="104">
        <v>2.0253813415965283</v>
      </c>
      <c r="P25" s="219">
        <v>-0.49343232823107996</v>
      </c>
      <c r="Q25" s="219">
        <v>-0.40000660735277904</v>
      </c>
      <c r="R25" s="219">
        <v>0.40158046212349063</v>
      </c>
      <c r="S25" s="219">
        <v>0.28089687823262466</v>
      </c>
      <c r="T25" s="105">
        <v>-0.52426510787651637</v>
      </c>
      <c r="U25" s="219">
        <v>0.28016078788795085</v>
      </c>
      <c r="V25" s="219">
        <v>0.98243852069978743</v>
      </c>
      <c r="W25" s="104">
        <v>1.6776620057262619</v>
      </c>
      <c r="X25" s="219">
        <v>2.3634538888708647</v>
      </c>
      <c r="Y25" s="219">
        <v>0.97926157793573054</v>
      </c>
      <c r="Z25" s="219">
        <v>1.4481002379632173</v>
      </c>
      <c r="AA25" s="106">
        <v>1.2741853448466287</v>
      </c>
    </row>
    <row r="26" spans="2:27" ht="15.75" thickBot="1">
      <c r="B26" s="94"/>
      <c r="C26" s="95"/>
      <c r="D26" s="95" t="s">
        <v>32</v>
      </c>
      <c r="E26" s="95"/>
      <c r="F26" s="96"/>
      <c r="G26" s="97" t="s">
        <v>191</v>
      </c>
      <c r="H26" s="107">
        <v>-17.510432140102438</v>
      </c>
      <c r="I26" s="108">
        <v>-31.688812067602441</v>
      </c>
      <c r="J26" s="108">
        <v>148.99596030169008</v>
      </c>
      <c r="K26" s="107">
        <v>21.532464870969719</v>
      </c>
      <c r="L26" s="108">
        <v>49.821730216449055</v>
      </c>
      <c r="M26" s="108">
        <v>-59.579674313687562</v>
      </c>
      <c r="N26" s="108">
        <v>-68.809482829292961</v>
      </c>
      <c r="O26" s="107">
        <v>185.13705895349449</v>
      </c>
      <c r="P26" s="108">
        <v>26.228521262181005</v>
      </c>
      <c r="Q26" s="108">
        <v>-22.844108699657141</v>
      </c>
      <c r="R26" s="108">
        <v>-28.999210238676497</v>
      </c>
      <c r="S26" s="108">
        <v>-4.0711188164769538</v>
      </c>
      <c r="T26" s="109">
        <v>116.9116734809854</v>
      </c>
      <c r="U26" s="108">
        <v>30.5096832225654</v>
      </c>
      <c r="V26" s="108">
        <v>36.994002452724118</v>
      </c>
      <c r="W26" s="107">
        <v>18.647107960031818</v>
      </c>
      <c r="X26" s="108">
        <v>-5.0221327660263597</v>
      </c>
      <c r="Y26" s="108">
        <v>-0.21409672799181578</v>
      </c>
      <c r="Z26" s="108">
        <v>-9.5282480738792685</v>
      </c>
      <c r="AA26" s="110">
        <v>-6.0805626578823535</v>
      </c>
    </row>
    <row r="27" spans="2:27" ht="15.75" thickBot="1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2:27" ht="30" customHeight="1">
      <c r="B28" s="69" t="str">
        <f>"Medium-Term Forecast "&amp;Summary!H3&amp;" - GDP components [contribution to growth]"</f>
        <v>Medium-Term Forecast MTF-2022Q3 - GDP components [contribution to growth]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1"/>
    </row>
    <row r="29" spans="2:27">
      <c r="B29" s="300" t="s">
        <v>15</v>
      </c>
      <c r="C29" s="301"/>
      <c r="D29" s="301"/>
      <c r="E29" s="301"/>
      <c r="F29" s="302"/>
      <c r="G29" s="303" t="s">
        <v>14</v>
      </c>
      <c r="H29" s="72" t="str">
        <f>H$3</f>
        <v>Actual</v>
      </c>
      <c r="I29" s="291">
        <v>2022</v>
      </c>
      <c r="J29" s="291">
        <f>J$3</f>
        <v>2023</v>
      </c>
      <c r="K29" s="308">
        <f>K16</f>
        <v>2024</v>
      </c>
      <c r="L29" s="306">
        <f>L$3</f>
        <v>2021</v>
      </c>
      <c r="M29" s="304"/>
      <c r="N29" s="304"/>
      <c r="O29" s="307"/>
      <c r="P29" s="306">
        <f>P$3</f>
        <v>2022</v>
      </c>
      <c r="Q29" s="304"/>
      <c r="R29" s="304"/>
      <c r="S29" s="307"/>
      <c r="T29" s="306">
        <f>T$3</f>
        <v>2023</v>
      </c>
      <c r="U29" s="304"/>
      <c r="V29" s="304"/>
      <c r="W29" s="307"/>
      <c r="X29" s="304">
        <f>X$3</f>
        <v>2024</v>
      </c>
      <c r="Y29" s="304"/>
      <c r="Z29" s="304"/>
      <c r="AA29" s="305"/>
    </row>
    <row r="30" spans="2:27">
      <c r="B30" s="295"/>
      <c r="C30" s="296"/>
      <c r="D30" s="296"/>
      <c r="E30" s="296"/>
      <c r="F30" s="297"/>
      <c r="G30" s="299"/>
      <c r="H30" s="73">
        <f>$H$4</f>
        <v>2021</v>
      </c>
      <c r="I30" s="290"/>
      <c r="J30" s="290"/>
      <c r="K30" s="309"/>
      <c r="L30" s="74" t="s">
        <v>0</v>
      </c>
      <c r="M30" s="75" t="s">
        <v>1</v>
      </c>
      <c r="N30" s="75" t="s">
        <v>2</v>
      </c>
      <c r="O30" s="76" t="s">
        <v>3</v>
      </c>
      <c r="P30" s="74" t="s">
        <v>0</v>
      </c>
      <c r="Q30" s="75" t="s">
        <v>1</v>
      </c>
      <c r="R30" s="75" t="s">
        <v>2</v>
      </c>
      <c r="S30" s="76" t="s">
        <v>3</v>
      </c>
      <c r="T30" s="74" t="s">
        <v>0</v>
      </c>
      <c r="U30" s="75" t="s">
        <v>1</v>
      </c>
      <c r="V30" s="75" t="s">
        <v>2</v>
      </c>
      <c r="W30" s="73" t="s">
        <v>3</v>
      </c>
      <c r="X30" s="75" t="s">
        <v>0</v>
      </c>
      <c r="Y30" s="75" t="s">
        <v>1</v>
      </c>
      <c r="Z30" s="75" t="s">
        <v>2</v>
      </c>
      <c r="AA30" s="77" t="s">
        <v>3</v>
      </c>
    </row>
    <row r="31" spans="2:27" ht="3.95" customHeight="1">
      <c r="B31" s="78"/>
      <c r="C31" s="79"/>
      <c r="D31" s="79"/>
      <c r="E31" s="79"/>
      <c r="F31" s="80"/>
      <c r="G31" s="81"/>
      <c r="H31" s="82"/>
      <c r="I31" s="83"/>
      <c r="J31" s="83"/>
      <c r="K31" s="82"/>
      <c r="L31" s="85"/>
      <c r="M31" s="85"/>
      <c r="N31" s="85"/>
      <c r="O31" s="85"/>
      <c r="P31" s="84"/>
      <c r="Q31" s="85"/>
      <c r="R31" s="85"/>
      <c r="S31" s="86"/>
      <c r="T31" s="84"/>
      <c r="U31" s="85"/>
      <c r="V31" s="85"/>
      <c r="W31" s="86"/>
      <c r="X31" s="85"/>
      <c r="Y31" s="85"/>
      <c r="Z31" s="85"/>
      <c r="AA31" s="87"/>
    </row>
    <row r="32" spans="2:27">
      <c r="B32" s="88"/>
      <c r="C32" s="85" t="s">
        <v>26</v>
      </c>
      <c r="D32" s="85"/>
      <c r="E32" s="85"/>
      <c r="F32" s="86"/>
      <c r="G32" s="57" t="s">
        <v>191</v>
      </c>
      <c r="H32" s="104">
        <v>3.0204717509561618</v>
      </c>
      <c r="I32" s="219">
        <v>1.7707635444807863</v>
      </c>
      <c r="J32" s="219">
        <v>-1.0348604933360832</v>
      </c>
      <c r="K32" s="104">
        <v>3.5369697866692178</v>
      </c>
      <c r="L32" s="219">
        <v>-1.3639083442919855</v>
      </c>
      <c r="M32" s="219">
        <v>1.7951056856316825</v>
      </c>
      <c r="N32" s="219">
        <v>0.40475468387978708</v>
      </c>
      <c r="O32" s="104">
        <v>0.39455518121897626</v>
      </c>
      <c r="P32" s="219">
        <v>0.4251157036137414</v>
      </c>
      <c r="Q32" s="219">
        <v>0.45312471845555535</v>
      </c>
      <c r="R32" s="219">
        <v>5.4588243925365987E-2</v>
      </c>
      <c r="S32" s="219">
        <v>0.10867823483486916</v>
      </c>
      <c r="T32" s="105">
        <v>-1.0806674275443129</v>
      </c>
      <c r="U32" s="219">
        <v>-1.0284689009109513</v>
      </c>
      <c r="V32" s="219">
        <v>0.57287769057651872</v>
      </c>
      <c r="W32" s="104">
        <v>1.257031209684925</v>
      </c>
      <c r="X32" s="219">
        <v>1.1397233016248833</v>
      </c>
      <c r="Y32" s="219">
        <v>0.88471278127579467</v>
      </c>
      <c r="Z32" s="219">
        <v>0.9481998693560314</v>
      </c>
      <c r="AA32" s="106">
        <v>0.9759344364614293</v>
      </c>
    </row>
    <row r="33" spans="2:27">
      <c r="B33" s="88"/>
      <c r="C33" s="85"/>
      <c r="D33" s="85"/>
      <c r="E33" s="85" t="s">
        <v>58</v>
      </c>
      <c r="F33" s="86"/>
      <c r="G33" s="57" t="s">
        <v>192</v>
      </c>
      <c r="H33" s="104">
        <v>0.77990239198517053</v>
      </c>
      <c r="I33" s="219">
        <v>2.9765157066479793</v>
      </c>
      <c r="J33" s="219">
        <v>-2.8877585045973975</v>
      </c>
      <c r="K33" s="104">
        <v>1.2131827682618719</v>
      </c>
      <c r="L33" s="219">
        <v>-1.4817953679139138</v>
      </c>
      <c r="M33" s="219">
        <v>3.0275652439275205</v>
      </c>
      <c r="N33" s="219">
        <v>0.40641934847228389</v>
      </c>
      <c r="O33" s="104">
        <v>-7.1291640134541076E-2</v>
      </c>
      <c r="P33" s="219">
        <v>1.7583837152966995</v>
      </c>
      <c r="Q33" s="219">
        <v>0.38747965082760893</v>
      </c>
      <c r="R33" s="219">
        <v>3.6754602739870107E-2</v>
      </c>
      <c r="S33" s="219">
        <v>-2.3746878233219609E-2</v>
      </c>
      <c r="T33" s="105">
        <v>-1.7138966204643951</v>
      </c>
      <c r="U33" s="219">
        <v>-1.6165477280307827</v>
      </c>
      <c r="V33" s="219">
        <v>-0.25616160138774574</v>
      </c>
      <c r="W33" s="104">
        <v>0.24536178471384909</v>
      </c>
      <c r="X33" s="219">
        <v>0.5944832473108721</v>
      </c>
      <c r="Y33" s="219">
        <v>0.62200063308133113</v>
      </c>
      <c r="Z33" s="219">
        <v>0.61999310292641918</v>
      </c>
      <c r="AA33" s="106">
        <v>0.63676186211732533</v>
      </c>
    </row>
    <row r="34" spans="2:27">
      <c r="B34" s="88"/>
      <c r="C34" s="85"/>
      <c r="D34" s="85"/>
      <c r="E34" s="85" t="s">
        <v>59</v>
      </c>
      <c r="F34" s="86"/>
      <c r="G34" s="57" t="s">
        <v>192</v>
      </c>
      <c r="H34" s="104">
        <v>0.35992829742873833</v>
      </c>
      <c r="I34" s="219">
        <v>-0.35368421966661934</v>
      </c>
      <c r="J34" s="219">
        <v>-0.80070902168714098</v>
      </c>
      <c r="K34" s="104">
        <v>0.2765988641936753</v>
      </c>
      <c r="L34" s="219">
        <v>-1.9474507562193641E-2</v>
      </c>
      <c r="M34" s="219">
        <v>0.18963048588632908</v>
      </c>
      <c r="N34" s="219">
        <v>-0.20770248527375346</v>
      </c>
      <c r="O34" s="104">
        <v>-3.1968776342137961E-2</v>
      </c>
      <c r="P34" s="219">
        <v>-0.1594367006169983</v>
      </c>
      <c r="Q34" s="219">
        <v>-0.235534682550046</v>
      </c>
      <c r="R34" s="219">
        <v>0.29764587912016854</v>
      </c>
      <c r="S34" s="219">
        <v>-0.32881296483975497</v>
      </c>
      <c r="T34" s="105">
        <v>-0.69904240345230761</v>
      </c>
      <c r="U34" s="219">
        <v>-4.9822169998664026E-3</v>
      </c>
      <c r="V34" s="219">
        <v>6.6318658110281023E-2</v>
      </c>
      <c r="W34" s="104">
        <v>0.11221229238123651</v>
      </c>
      <c r="X34" s="219">
        <v>0.10275774259243042</v>
      </c>
      <c r="Y34" s="219">
        <v>3.5656795964246979E-2</v>
      </c>
      <c r="Z34" s="219">
        <v>4.2133149799172931E-2</v>
      </c>
      <c r="AA34" s="106">
        <v>3.1886944084761969E-2</v>
      </c>
    </row>
    <row r="35" spans="2:27">
      <c r="B35" s="88"/>
      <c r="C35" s="85"/>
      <c r="D35" s="85"/>
      <c r="E35" s="85" t="s">
        <v>29</v>
      </c>
      <c r="F35" s="86"/>
      <c r="G35" s="57" t="s">
        <v>192</v>
      </c>
      <c r="H35" s="104">
        <v>0.11138198707515963</v>
      </c>
      <c r="I35" s="219">
        <v>0.88846906167161876</v>
      </c>
      <c r="J35" s="219">
        <v>0.50743253993414028</v>
      </c>
      <c r="K35" s="104">
        <v>1.1570291690128158</v>
      </c>
      <c r="L35" s="219">
        <v>-0.80623039078034153</v>
      </c>
      <c r="M35" s="219">
        <v>1.2527489791163069</v>
      </c>
      <c r="N35" s="219">
        <v>8.1660506523041257E-2</v>
      </c>
      <c r="O35" s="104">
        <v>0.67930362528480581</v>
      </c>
      <c r="P35" s="219">
        <v>-0.68224800929073515</v>
      </c>
      <c r="Q35" s="219">
        <v>7.445126216532294E-2</v>
      </c>
      <c r="R35" s="219">
        <v>0.94913422380810186</v>
      </c>
      <c r="S35" s="219">
        <v>0.69116666528903059</v>
      </c>
      <c r="T35" s="105">
        <v>-8.3968772172496445E-2</v>
      </c>
      <c r="U35" s="219">
        <v>-0.21737460859486013</v>
      </c>
      <c r="V35" s="219">
        <v>-0.53309915374211647</v>
      </c>
      <c r="W35" s="104">
        <v>9.7533248652880104E-3</v>
      </c>
      <c r="X35" s="219">
        <v>0.72325452166424631</v>
      </c>
      <c r="Y35" s="219">
        <v>0.23829561884707398</v>
      </c>
      <c r="Z35" s="219">
        <v>0.78086652840003024</v>
      </c>
      <c r="AA35" s="106">
        <v>0.59027401031846116</v>
      </c>
    </row>
    <row r="36" spans="2:27">
      <c r="B36" s="88"/>
      <c r="C36" s="85"/>
      <c r="D36" s="85"/>
      <c r="E36" s="85" t="s">
        <v>60</v>
      </c>
      <c r="F36" s="86"/>
      <c r="G36" s="57" t="s">
        <v>192</v>
      </c>
      <c r="H36" s="104">
        <v>1.2512126764890708</v>
      </c>
      <c r="I36" s="219">
        <v>3.5113005486529825</v>
      </c>
      <c r="J36" s="219">
        <v>-3.1810349863504048</v>
      </c>
      <c r="K36" s="104">
        <v>2.6468108014683649</v>
      </c>
      <c r="L36" s="219">
        <v>-2.3075002662564512</v>
      </c>
      <c r="M36" s="219">
        <v>4.4699447089301581</v>
      </c>
      <c r="N36" s="219">
        <v>0.28037736972156752</v>
      </c>
      <c r="O36" s="104">
        <v>0.57604320880813908</v>
      </c>
      <c r="P36" s="219">
        <v>0.91669900538896387</v>
      </c>
      <c r="Q36" s="219">
        <v>0.22639623044287568</v>
      </c>
      <c r="R36" s="219">
        <v>1.2835347056681201</v>
      </c>
      <c r="S36" s="219">
        <v>0.3386068222160763</v>
      </c>
      <c r="T36" s="105">
        <v>-2.496907796089201</v>
      </c>
      <c r="U36" s="219">
        <v>-1.8389045536255093</v>
      </c>
      <c r="V36" s="219">
        <v>-0.72294209701956669</v>
      </c>
      <c r="W36" s="104">
        <v>0.36732740196037977</v>
      </c>
      <c r="X36" s="219">
        <v>1.4204955115675326</v>
      </c>
      <c r="Y36" s="219">
        <v>0.89595304789264807</v>
      </c>
      <c r="Z36" s="219">
        <v>1.4429927811256262</v>
      </c>
      <c r="AA36" s="106">
        <v>1.2589228165205562</v>
      </c>
    </row>
    <row r="37" spans="2:27">
      <c r="B37" s="88"/>
      <c r="C37" s="85"/>
      <c r="D37" s="85" t="s">
        <v>61</v>
      </c>
      <c r="E37" s="85"/>
      <c r="F37" s="86"/>
      <c r="G37" s="57" t="s">
        <v>192</v>
      </c>
      <c r="H37" s="104">
        <v>9.325638433115218</v>
      </c>
      <c r="I37" s="219">
        <v>-1.0943961937900222</v>
      </c>
      <c r="J37" s="219">
        <v>3.30030971948884</v>
      </c>
      <c r="K37" s="104">
        <v>6.7062378671116445</v>
      </c>
      <c r="L37" s="219">
        <v>7.0328436316465641</v>
      </c>
      <c r="M37" s="219">
        <v>-6.1145885870808003</v>
      </c>
      <c r="N37" s="219">
        <v>-2.4618027401305573</v>
      </c>
      <c r="O37" s="104">
        <v>3.0946520688184722</v>
      </c>
      <c r="P37" s="219">
        <v>1.5600146366241434E-2</v>
      </c>
      <c r="Q37" s="219">
        <v>-0.90606427051556049</v>
      </c>
      <c r="R37" s="219">
        <v>-0.14211051264654903</v>
      </c>
      <c r="S37" s="219">
        <v>0.2113962588062642</v>
      </c>
      <c r="T37" s="105">
        <v>0.92479217634477451</v>
      </c>
      <c r="U37" s="219">
        <v>1.0745366956676319</v>
      </c>
      <c r="V37" s="219">
        <v>2.2341871226633883</v>
      </c>
      <c r="W37" s="104">
        <v>2.4986330500323484</v>
      </c>
      <c r="X37" s="219">
        <v>1.9952682131313342</v>
      </c>
      <c r="Y37" s="219">
        <v>0.9432131179975427</v>
      </c>
      <c r="Z37" s="219">
        <v>0.91794454796106528</v>
      </c>
      <c r="AA37" s="106">
        <v>0.96623694944294247</v>
      </c>
    </row>
    <row r="38" spans="2:27">
      <c r="B38" s="88"/>
      <c r="C38" s="85"/>
      <c r="D38" s="85" t="s">
        <v>62</v>
      </c>
      <c r="E38" s="85"/>
      <c r="F38" s="86"/>
      <c r="G38" s="57" t="s">
        <v>192</v>
      </c>
      <c r="H38" s="104">
        <v>-9.8609619687316528</v>
      </c>
      <c r="I38" s="219">
        <v>0.31868344950683397</v>
      </c>
      <c r="J38" s="219">
        <v>-0.85215835312826382</v>
      </c>
      <c r="K38" s="104">
        <v>-5.8160788819107729</v>
      </c>
      <c r="L38" s="219">
        <v>-5.3052181000511611</v>
      </c>
      <c r="M38" s="219">
        <v>2.9764805910408088</v>
      </c>
      <c r="N38" s="219">
        <v>1.0227027664215746</v>
      </c>
      <c r="O38" s="104">
        <v>-1.8918218556048423</v>
      </c>
      <c r="P38" s="219">
        <v>0.46838081750615312</v>
      </c>
      <c r="Q38" s="219">
        <v>0.3762253639581411</v>
      </c>
      <c r="R38" s="219">
        <v>-0.37449785978803712</v>
      </c>
      <c r="S38" s="219">
        <v>-0.26286164283647895</v>
      </c>
      <c r="T38" s="105">
        <v>0.49144819220013181</v>
      </c>
      <c r="U38" s="219">
        <v>-0.2641010429530915</v>
      </c>
      <c r="V38" s="219">
        <v>-0.93836733506726688</v>
      </c>
      <c r="W38" s="104">
        <v>-1.608929242307819</v>
      </c>
      <c r="X38" s="219">
        <v>-2.2760404230739764</v>
      </c>
      <c r="Y38" s="219">
        <v>-0.95445338461439877</v>
      </c>
      <c r="Z38" s="219">
        <v>-1.4127374597306366</v>
      </c>
      <c r="AA38" s="106">
        <v>-1.2492253295020794</v>
      </c>
    </row>
    <row r="39" spans="2:27">
      <c r="B39" s="88"/>
      <c r="C39" s="85"/>
      <c r="D39" s="85" t="s">
        <v>32</v>
      </c>
      <c r="E39" s="85"/>
      <c r="F39" s="86"/>
      <c r="G39" s="57" t="s">
        <v>192</v>
      </c>
      <c r="H39" s="111">
        <v>-0.53532353561643564</v>
      </c>
      <c r="I39" s="219">
        <v>-0.77571274428319237</v>
      </c>
      <c r="J39" s="219">
        <v>2.4481513663605838</v>
      </c>
      <c r="K39" s="104">
        <v>0.890158985200867</v>
      </c>
      <c r="L39" s="219">
        <v>1.7276255315954028</v>
      </c>
      <c r="M39" s="219">
        <v>-3.1381079960399911</v>
      </c>
      <c r="N39" s="219">
        <v>-1.4390999737089827</v>
      </c>
      <c r="O39" s="104">
        <v>1.2028302132136299</v>
      </c>
      <c r="P39" s="219">
        <v>0.48398096387239459</v>
      </c>
      <c r="Q39" s="219">
        <v>-0.52983890655741939</v>
      </c>
      <c r="R39" s="219">
        <v>-0.51660837243458613</v>
      </c>
      <c r="S39" s="219">
        <v>-5.1465384030214729E-2</v>
      </c>
      <c r="T39" s="105">
        <v>1.4162403685449063</v>
      </c>
      <c r="U39" s="219">
        <v>0.81043565271454043</v>
      </c>
      <c r="V39" s="219">
        <v>1.2958197875961213</v>
      </c>
      <c r="W39" s="104">
        <v>0.88970380772452917</v>
      </c>
      <c r="X39" s="219">
        <v>-0.2807722099426419</v>
      </c>
      <c r="Y39" s="219">
        <v>-1.1240266616856124E-2</v>
      </c>
      <c r="Z39" s="219">
        <v>-0.4947929117695713</v>
      </c>
      <c r="AA39" s="106">
        <v>-0.28298838005913696</v>
      </c>
    </row>
    <row r="40" spans="2:27" ht="15.75" thickBot="1">
      <c r="B40" s="94"/>
      <c r="C40" s="95"/>
      <c r="D40" s="95" t="s">
        <v>63</v>
      </c>
      <c r="E40" s="95"/>
      <c r="F40" s="96"/>
      <c r="G40" s="97" t="s">
        <v>192</v>
      </c>
      <c r="H40" s="112">
        <v>2.3045826100835165</v>
      </c>
      <c r="I40" s="108">
        <v>-0.96482425988899023</v>
      </c>
      <c r="J40" s="108">
        <v>-0.30197687334628731</v>
      </c>
      <c r="K40" s="107">
        <v>0</v>
      </c>
      <c r="L40" s="108">
        <v>-0.78403360963095559</v>
      </c>
      <c r="M40" s="108">
        <v>0.46326897274150552</v>
      </c>
      <c r="N40" s="108">
        <v>1.563477287867195</v>
      </c>
      <c r="O40" s="107">
        <v>-1.384318240802741</v>
      </c>
      <c r="P40" s="108">
        <v>-0.97556426564764631</v>
      </c>
      <c r="Q40" s="108">
        <v>0.75656739457012168</v>
      </c>
      <c r="R40" s="108">
        <v>-0.71233808930821907</v>
      </c>
      <c r="S40" s="108">
        <v>-0.17846320335099031</v>
      </c>
      <c r="T40" s="109">
        <v>0</v>
      </c>
      <c r="U40" s="108">
        <v>0</v>
      </c>
      <c r="V40" s="108">
        <v>0</v>
      </c>
      <c r="W40" s="107">
        <v>0</v>
      </c>
      <c r="X40" s="108">
        <v>0</v>
      </c>
      <c r="Y40" s="108">
        <v>0</v>
      </c>
      <c r="Z40" s="108">
        <v>0</v>
      </c>
      <c r="AA40" s="110">
        <v>0</v>
      </c>
    </row>
    <row r="41" spans="2:27">
      <c r="B41" s="66" t="s">
        <v>154</v>
      </c>
      <c r="C41" s="85"/>
      <c r="D41" s="85"/>
      <c r="E41" s="85"/>
      <c r="F41" s="85"/>
      <c r="G41" s="103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2:27">
      <c r="B42" s="85"/>
      <c r="C42" s="85"/>
      <c r="D42" s="85"/>
      <c r="E42" s="85"/>
      <c r="F42" s="85"/>
      <c r="G42" s="103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2:27" ht="15.75" thickBot="1">
      <c r="B43" s="113" t="s">
        <v>11</v>
      </c>
      <c r="C43" s="102"/>
      <c r="D43" s="102"/>
      <c r="E43" s="102"/>
      <c r="F43" s="102"/>
      <c r="G43" s="102"/>
      <c r="H43" s="102"/>
      <c r="I43" s="95"/>
      <c r="J43" s="95"/>
      <c r="K43" s="85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</row>
    <row r="44" spans="2:27">
      <c r="B44" s="292" t="s">
        <v>15</v>
      </c>
      <c r="C44" s="293"/>
      <c r="D44" s="293"/>
      <c r="E44" s="293"/>
      <c r="F44" s="294"/>
      <c r="G44" s="298" t="s">
        <v>14</v>
      </c>
      <c r="H44" s="114" t="str">
        <f>H$3</f>
        <v>Actual</v>
      </c>
      <c r="I44" s="289">
        <v>2022</v>
      </c>
      <c r="J44" s="289">
        <f>J$3</f>
        <v>2023</v>
      </c>
      <c r="K44" s="287">
        <f>K29</f>
        <v>2024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</row>
    <row r="45" spans="2:27" ht="15" customHeight="1">
      <c r="B45" s="295"/>
      <c r="C45" s="296"/>
      <c r="D45" s="296"/>
      <c r="E45" s="296"/>
      <c r="F45" s="297"/>
      <c r="G45" s="299"/>
      <c r="H45" s="73">
        <f>$H$4</f>
        <v>2021</v>
      </c>
      <c r="I45" s="290"/>
      <c r="J45" s="290"/>
      <c r="K45" s="288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</row>
    <row r="46" spans="2:27" ht="3.95" customHeight="1">
      <c r="B46" s="78"/>
      <c r="C46" s="79"/>
      <c r="D46" s="79"/>
      <c r="E46" s="79"/>
      <c r="F46" s="80"/>
      <c r="G46" s="81"/>
      <c r="H46" s="115"/>
      <c r="I46" s="83"/>
      <c r="J46" s="83"/>
      <c r="K46" s="116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</row>
    <row r="47" spans="2:27">
      <c r="B47" s="88"/>
      <c r="C47" s="85" t="s">
        <v>29</v>
      </c>
      <c r="D47" s="85"/>
      <c r="E47" s="85"/>
      <c r="F47" s="86"/>
      <c r="G47" s="57" t="s">
        <v>191</v>
      </c>
      <c r="H47" s="111">
        <v>0.55323782265614341</v>
      </c>
      <c r="I47" s="219">
        <v>4.5213349958386289</v>
      </c>
      <c r="J47" s="219">
        <v>2.5143213033311582</v>
      </c>
      <c r="K47" s="106">
        <v>5.5345774547138689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</row>
    <row r="48" spans="2:27">
      <c r="B48" s="88"/>
      <c r="C48" s="85"/>
      <c r="D48" s="117" t="s">
        <v>64</v>
      </c>
      <c r="E48" s="85"/>
      <c r="F48" s="86"/>
      <c r="G48" s="57" t="s">
        <v>191</v>
      </c>
      <c r="H48" s="111">
        <v>1.1352602940188632</v>
      </c>
      <c r="I48" s="219">
        <v>4.3602897457099203</v>
      </c>
      <c r="J48" s="219">
        <v>-1.9181718966460295</v>
      </c>
      <c r="K48" s="106">
        <v>5.4461582512573159</v>
      </c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</row>
    <row r="49" spans="2:27" ht="15.75" thickBot="1">
      <c r="B49" s="94"/>
      <c r="C49" s="95"/>
      <c r="D49" s="118" t="s">
        <v>65</v>
      </c>
      <c r="E49" s="95"/>
      <c r="F49" s="96"/>
      <c r="G49" s="119" t="s">
        <v>191</v>
      </c>
      <c r="H49" s="112">
        <v>-2.1941386188196361</v>
      </c>
      <c r="I49" s="108">
        <v>5.3074101177350173</v>
      </c>
      <c r="J49" s="108">
        <v>23.955099970050114</v>
      </c>
      <c r="K49" s="110">
        <v>5.8730030688429053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</row>
    <row r="50" spans="2:27">
      <c r="B50" s="66" t="s">
        <v>154</v>
      </c>
      <c r="C50" s="4"/>
      <c r="D50" s="4"/>
      <c r="E50" s="4"/>
      <c r="F50" s="4"/>
      <c r="G50" s="6"/>
      <c r="H50" s="4"/>
      <c r="I50" s="4"/>
    </row>
    <row r="57" spans="2:27">
      <c r="B57" s="4"/>
      <c r="C57" s="4"/>
      <c r="D57" s="4"/>
      <c r="E57" s="4"/>
      <c r="F57" s="4"/>
      <c r="G57" s="6"/>
      <c r="H57" s="4"/>
      <c r="I57" s="4"/>
    </row>
    <row r="58" spans="2:27">
      <c r="B58" s="4"/>
      <c r="C58" s="4"/>
      <c r="D58" s="4"/>
      <c r="E58" s="4"/>
      <c r="F58" s="4"/>
      <c r="G58" s="6"/>
      <c r="H58" s="4"/>
      <c r="I58" s="4"/>
    </row>
    <row r="59" spans="2:27">
      <c r="B59" s="4"/>
      <c r="C59" s="4"/>
      <c r="D59" s="4"/>
      <c r="E59" s="4"/>
      <c r="F59" s="4"/>
      <c r="G59" s="6"/>
      <c r="H59" s="4"/>
      <c r="I59" s="4"/>
    </row>
    <row r="60" spans="2:27">
      <c r="B60" s="4"/>
      <c r="C60" s="4"/>
      <c r="D60" s="4"/>
      <c r="E60" s="4"/>
      <c r="F60" s="4"/>
      <c r="G60" s="6"/>
      <c r="H60" s="4"/>
      <c r="I60" s="4"/>
    </row>
    <row r="61" spans="2:27">
      <c r="B61" s="4"/>
      <c r="C61" s="4"/>
      <c r="D61" s="4"/>
      <c r="E61" s="4"/>
      <c r="F61" s="4"/>
      <c r="G61" s="6"/>
      <c r="H61" s="4"/>
      <c r="I61" s="4"/>
    </row>
    <row r="62" spans="2:27">
      <c r="B62" s="4"/>
      <c r="C62" s="4"/>
      <c r="D62" s="4"/>
      <c r="E62" s="4"/>
      <c r="F62" s="4"/>
      <c r="G62" s="6"/>
      <c r="H62" s="4"/>
      <c r="I62" s="4"/>
    </row>
    <row r="63" spans="2:27">
      <c r="B63" s="4"/>
      <c r="C63" s="4"/>
      <c r="D63" s="4"/>
      <c r="E63" s="4"/>
      <c r="F63" s="4"/>
      <c r="G63" s="6"/>
      <c r="H63" s="4"/>
      <c r="I63" s="4"/>
    </row>
    <row r="64" spans="2:27">
      <c r="B64" s="4"/>
      <c r="C64" s="4"/>
      <c r="D64" s="4"/>
      <c r="E64" s="4"/>
      <c r="F64" s="4"/>
      <c r="G64" s="6"/>
      <c r="H64" s="4"/>
      <c r="I64" s="4"/>
    </row>
    <row r="65" spans="2:9">
      <c r="B65" s="4"/>
      <c r="C65" s="4"/>
      <c r="D65" s="4"/>
      <c r="E65" s="4"/>
      <c r="F65" s="4"/>
      <c r="G65" s="6"/>
      <c r="H65" s="4"/>
      <c r="I65" s="4"/>
    </row>
    <row r="66" spans="2:9">
      <c r="B66" s="4"/>
      <c r="C66" s="4"/>
      <c r="D66" s="4"/>
      <c r="E66" s="4"/>
      <c r="F66" s="4"/>
      <c r="G66" s="6"/>
      <c r="H66" s="4"/>
      <c r="I66" s="4"/>
    </row>
    <row r="67" spans="2:9">
      <c r="B67" s="4"/>
      <c r="C67" s="4"/>
      <c r="D67" s="4"/>
      <c r="E67" s="4"/>
      <c r="F67" s="4"/>
      <c r="G67" s="6"/>
      <c r="H67" s="4"/>
      <c r="I67" s="4"/>
    </row>
    <row r="68" spans="2:9">
      <c r="B68" s="4"/>
      <c r="C68" s="4"/>
      <c r="D68" s="4"/>
      <c r="E68" s="4"/>
      <c r="F68" s="4"/>
      <c r="G68" s="6"/>
      <c r="H68" s="4"/>
      <c r="I68" s="4"/>
    </row>
    <row r="69" spans="2:9">
      <c r="B69" s="4"/>
      <c r="C69" s="4"/>
      <c r="D69" s="4"/>
      <c r="E69" s="4"/>
      <c r="F69" s="4"/>
      <c r="G69" s="6"/>
      <c r="H69" s="4"/>
      <c r="I69" s="4"/>
    </row>
    <row r="70" spans="2:9">
      <c r="B70" s="4"/>
      <c r="C70" s="4"/>
      <c r="D70" s="4"/>
      <c r="E70" s="4"/>
      <c r="F70" s="4"/>
      <c r="G70" s="4"/>
      <c r="H70" s="4"/>
      <c r="I70" s="4"/>
    </row>
    <row r="71" spans="2:9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  <row r="74" spans="2:9">
      <c r="B74" s="4"/>
      <c r="C74" s="4"/>
      <c r="D74" s="4"/>
      <c r="E74" s="4"/>
      <c r="F74" s="4"/>
      <c r="G74" s="4"/>
      <c r="H74" s="4"/>
      <c r="I74" s="4"/>
    </row>
    <row r="75" spans="2:9">
      <c r="B75" s="4"/>
      <c r="C75" s="4"/>
      <c r="D75" s="4"/>
      <c r="E75" s="4"/>
      <c r="F75" s="4"/>
      <c r="G75" s="4"/>
      <c r="H75" s="4"/>
      <c r="I75" s="4"/>
    </row>
    <row r="76" spans="2:9">
      <c r="B76" s="4"/>
      <c r="C76" s="4"/>
      <c r="D76" s="4"/>
      <c r="E76" s="4"/>
      <c r="F76" s="4"/>
      <c r="G76" s="4"/>
      <c r="H76" s="4"/>
      <c r="I76" s="4"/>
    </row>
  </sheetData>
  <mergeCells count="32">
    <mergeCell ref="X29:AA29"/>
    <mergeCell ref="P29:S29"/>
    <mergeCell ref="L16:O16"/>
    <mergeCell ref="L29:O29"/>
    <mergeCell ref="J29:J30"/>
    <mergeCell ref="T16:W16"/>
    <mergeCell ref="T29:W29"/>
    <mergeCell ref="K16:K17"/>
    <mergeCell ref="K29:K30"/>
    <mergeCell ref="P16:S16"/>
    <mergeCell ref="X3:AA3"/>
    <mergeCell ref="X16:AA16"/>
    <mergeCell ref="P3:S3"/>
    <mergeCell ref="J3:J4"/>
    <mergeCell ref="B3:F4"/>
    <mergeCell ref="G3:G4"/>
    <mergeCell ref="L3:O3"/>
    <mergeCell ref="T3:W3"/>
    <mergeCell ref="K3:K4"/>
    <mergeCell ref="I3:I4"/>
    <mergeCell ref="I16:I17"/>
    <mergeCell ref="B44:F45"/>
    <mergeCell ref="G44:G45"/>
    <mergeCell ref="B29:F30"/>
    <mergeCell ref="G29:G30"/>
    <mergeCell ref="B16:F17"/>
    <mergeCell ref="G16:G17"/>
    <mergeCell ref="K44:K45"/>
    <mergeCell ref="J44:J45"/>
    <mergeCell ref="I29:I30"/>
    <mergeCell ref="I44:I45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43"/>
  <sheetViews>
    <sheetView zoomScale="80" zoomScaleNormal="80" workbookViewId="0">
      <selection activeCell="M40" sqref="M40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66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price development [annual growth]"</f>
        <v>Medium-Term Forecast MTF-2022Q3 - price development [annual growth]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300" t="s">
        <v>15</v>
      </c>
      <c r="C3" s="301"/>
      <c r="D3" s="301"/>
      <c r="E3" s="301"/>
      <c r="F3" s="302"/>
      <c r="G3" s="303" t="s">
        <v>14</v>
      </c>
      <c r="H3" s="72" t="s">
        <v>13</v>
      </c>
      <c r="I3" s="291">
        <v>2022</v>
      </c>
      <c r="J3" s="291">
        <v>2023</v>
      </c>
      <c r="K3" s="308">
        <v>2024</v>
      </c>
      <c r="L3" s="304">
        <v>2021</v>
      </c>
      <c r="M3" s="304"/>
      <c r="N3" s="304"/>
      <c r="O3" s="307"/>
      <c r="P3" s="306">
        <v>2022</v>
      </c>
      <c r="Q3" s="304"/>
      <c r="R3" s="304"/>
      <c r="S3" s="307"/>
      <c r="T3" s="306">
        <v>2023</v>
      </c>
      <c r="U3" s="304"/>
      <c r="V3" s="304"/>
      <c r="W3" s="307"/>
      <c r="X3" s="304">
        <v>2024</v>
      </c>
      <c r="Y3" s="304"/>
      <c r="Z3" s="304"/>
      <c r="AA3" s="305"/>
    </row>
    <row r="4" spans="2:27">
      <c r="B4" s="295"/>
      <c r="C4" s="296"/>
      <c r="D4" s="296"/>
      <c r="E4" s="296"/>
      <c r="F4" s="297"/>
      <c r="G4" s="299"/>
      <c r="H4" s="73">
        <v>2021</v>
      </c>
      <c r="I4" s="290"/>
      <c r="J4" s="290"/>
      <c r="K4" s="309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121" t="s">
        <v>3</v>
      </c>
    </row>
    <row r="5" spans="2:27" ht="3.95" customHeight="1">
      <c r="B5" s="78"/>
      <c r="C5" s="79"/>
      <c r="D5" s="79"/>
      <c r="E5" s="79"/>
      <c r="F5" s="80"/>
      <c r="G5" s="81"/>
      <c r="H5" s="82"/>
      <c r="I5" s="240"/>
      <c r="J5" s="240"/>
      <c r="K5" s="122"/>
      <c r="L5" s="83"/>
      <c r="M5" s="83"/>
      <c r="N5" s="83"/>
      <c r="O5" s="82"/>
      <c r="P5" s="123"/>
      <c r="Q5" s="83"/>
      <c r="R5" s="83"/>
      <c r="S5" s="82"/>
      <c r="T5" s="123"/>
      <c r="U5" s="83"/>
      <c r="V5" s="83"/>
      <c r="W5" s="82"/>
      <c r="X5" s="83"/>
      <c r="Y5" s="83"/>
      <c r="Z5" s="83"/>
      <c r="AA5" s="116"/>
    </row>
    <row r="6" spans="2:27">
      <c r="B6" s="78"/>
      <c r="C6" s="124" t="s">
        <v>67</v>
      </c>
      <c r="D6" s="79"/>
      <c r="E6" s="79"/>
      <c r="F6" s="125"/>
      <c r="G6" s="57" t="s">
        <v>195</v>
      </c>
      <c r="H6" s="34">
        <v>2.8195849755303044</v>
      </c>
      <c r="I6" s="205">
        <v>11.675520948520557</v>
      </c>
      <c r="J6" s="205">
        <v>18.308268735678894</v>
      </c>
      <c r="K6" s="34">
        <v>4.9679804124894957</v>
      </c>
      <c r="L6" s="126">
        <v>1.0155721056194835</v>
      </c>
      <c r="M6" s="205">
        <v>2.0811558561327956</v>
      </c>
      <c r="N6" s="205">
        <v>3.4081130915796223</v>
      </c>
      <c r="O6" s="34">
        <v>4.7673098751418621</v>
      </c>
      <c r="P6" s="126">
        <v>8.5059712405556951</v>
      </c>
      <c r="Q6" s="205">
        <v>11.75053452585297</v>
      </c>
      <c r="R6" s="205">
        <v>13.112699016899313</v>
      </c>
      <c r="S6" s="34">
        <v>13.232919529203045</v>
      </c>
      <c r="T6" s="126">
        <v>21.579938424053751</v>
      </c>
      <c r="U6" s="205">
        <v>18.762116253686443</v>
      </c>
      <c r="V6" s="205">
        <v>17.12344800461338</v>
      </c>
      <c r="W6" s="34">
        <v>16.025635964240777</v>
      </c>
      <c r="X6" s="205">
        <v>6.2469493152350992</v>
      </c>
      <c r="Y6" s="205">
        <v>5.2637840636272841</v>
      </c>
      <c r="Z6" s="205">
        <v>4.4202129375620558</v>
      </c>
      <c r="AA6" s="35">
        <v>3.9873216169966383</v>
      </c>
    </row>
    <row r="7" spans="2:27">
      <c r="B7" s="88"/>
      <c r="C7" s="85"/>
      <c r="D7" s="85" t="s">
        <v>68</v>
      </c>
      <c r="E7" s="85"/>
      <c r="F7" s="86"/>
      <c r="G7" s="57" t="s">
        <v>195</v>
      </c>
      <c r="H7" s="104">
        <v>5.0372841606318275E-2</v>
      </c>
      <c r="I7" s="219">
        <v>18.228222216738189</v>
      </c>
      <c r="J7" s="219">
        <v>67.431891525679333</v>
      </c>
      <c r="K7" s="104">
        <v>9.9005226747505048</v>
      </c>
      <c r="L7" s="105">
        <v>-3.8973661191563735</v>
      </c>
      <c r="M7" s="219">
        <v>0.61598205617488588</v>
      </c>
      <c r="N7" s="219">
        <v>1.038590437004359</v>
      </c>
      <c r="O7" s="104">
        <v>2.5378863079875629</v>
      </c>
      <c r="P7" s="105">
        <v>17.037486515641874</v>
      </c>
      <c r="Q7" s="219">
        <v>20.312759940109814</v>
      </c>
      <c r="R7" s="219">
        <v>19.336127714996138</v>
      </c>
      <c r="S7" s="104">
        <v>16.257699777789995</v>
      </c>
      <c r="T7" s="105">
        <v>72.594458159269578</v>
      </c>
      <c r="U7" s="219">
        <v>65.701692978877219</v>
      </c>
      <c r="V7" s="219">
        <v>65.059121958312488</v>
      </c>
      <c r="W7" s="104">
        <v>66.586731537897776</v>
      </c>
      <c r="X7" s="219">
        <v>9.7751869743736535</v>
      </c>
      <c r="Y7" s="219">
        <v>9.8253215748710403</v>
      </c>
      <c r="Z7" s="219">
        <v>9.9503685527024857</v>
      </c>
      <c r="AA7" s="106">
        <v>10.05092265355006</v>
      </c>
    </row>
    <row r="8" spans="2:27">
      <c r="B8" s="88"/>
      <c r="C8" s="85"/>
      <c r="D8" s="85" t="s">
        <v>69</v>
      </c>
      <c r="E8" s="85"/>
      <c r="F8" s="86"/>
      <c r="G8" s="57" t="s">
        <v>195</v>
      </c>
      <c r="H8" s="104">
        <v>2.9370346511662575</v>
      </c>
      <c r="I8" s="219">
        <v>15.263366998564038</v>
      </c>
      <c r="J8" s="219">
        <v>12.345697580151821</v>
      </c>
      <c r="K8" s="104">
        <v>3.7157376064718619</v>
      </c>
      <c r="L8" s="105">
        <v>0.19131318566346067</v>
      </c>
      <c r="M8" s="219">
        <v>1.6525499022685466</v>
      </c>
      <c r="N8" s="219">
        <v>4.5410715361899463</v>
      </c>
      <c r="O8" s="104">
        <v>5.4143880109979676</v>
      </c>
      <c r="P8" s="105">
        <v>9.2967747710117692</v>
      </c>
      <c r="Q8" s="219">
        <v>13.614380608320673</v>
      </c>
      <c r="R8" s="219">
        <v>17.829451090612025</v>
      </c>
      <c r="S8" s="104">
        <v>20.065938730174523</v>
      </c>
      <c r="T8" s="105">
        <v>18.124075439801899</v>
      </c>
      <c r="U8" s="219">
        <v>13.936033013489563</v>
      </c>
      <c r="V8" s="219">
        <v>10.189472400259604</v>
      </c>
      <c r="W8" s="104">
        <v>7.9161181084620864</v>
      </c>
      <c r="X8" s="219">
        <v>6.3642165065276544</v>
      </c>
      <c r="Y8" s="219">
        <v>4.3531173841353734</v>
      </c>
      <c r="Z8" s="219">
        <v>2.6212186873361816</v>
      </c>
      <c r="AA8" s="106">
        <v>1.6446680642189619</v>
      </c>
    </row>
    <row r="9" spans="2:27">
      <c r="B9" s="88"/>
      <c r="C9" s="85"/>
      <c r="D9" s="85" t="s">
        <v>70</v>
      </c>
      <c r="E9" s="85"/>
      <c r="F9" s="86"/>
      <c r="G9" s="57" t="s">
        <v>195</v>
      </c>
      <c r="H9" s="104">
        <v>4.3493029300566803</v>
      </c>
      <c r="I9" s="219">
        <v>9.3673673850792625</v>
      </c>
      <c r="J9" s="219">
        <v>7.2358307692087749</v>
      </c>
      <c r="K9" s="104">
        <v>3.204856417756119</v>
      </c>
      <c r="L9" s="105">
        <v>3.4760795556351809</v>
      </c>
      <c r="M9" s="219">
        <v>3.2857439672315962</v>
      </c>
      <c r="N9" s="219">
        <v>4.2550694016492088</v>
      </c>
      <c r="O9" s="104">
        <v>6.347673397717287</v>
      </c>
      <c r="P9" s="105">
        <v>7.1226551226551322</v>
      </c>
      <c r="Q9" s="219">
        <v>10.16150353468592</v>
      </c>
      <c r="R9" s="219">
        <v>10.325273666601007</v>
      </c>
      <c r="S9" s="104">
        <v>9.8107861278998456</v>
      </c>
      <c r="T9" s="105">
        <v>9.3120506968074466</v>
      </c>
      <c r="U9" s="219">
        <v>7.5167124500792539</v>
      </c>
      <c r="V9" s="219">
        <v>6.7078901688879284</v>
      </c>
      <c r="W9" s="104">
        <v>5.5533066525981951</v>
      </c>
      <c r="X9" s="219">
        <v>4.6133524363308709</v>
      </c>
      <c r="Y9" s="219">
        <v>3.4804735916638521</v>
      </c>
      <c r="Z9" s="219">
        <v>2.5555231158308089</v>
      </c>
      <c r="AA9" s="106">
        <v>2.2231256989305308</v>
      </c>
    </row>
    <row r="10" spans="2:27">
      <c r="B10" s="88"/>
      <c r="C10" s="85"/>
      <c r="D10" s="85" t="s">
        <v>71</v>
      </c>
      <c r="E10" s="85"/>
      <c r="F10" s="86"/>
      <c r="G10" s="57" t="s">
        <v>195</v>
      </c>
      <c r="H10" s="104">
        <v>2.4081840132164274</v>
      </c>
      <c r="I10" s="219">
        <v>6.8484622972795819</v>
      </c>
      <c r="J10" s="219">
        <v>7.9766203899938972</v>
      </c>
      <c r="K10" s="104">
        <v>5.6341031563897275</v>
      </c>
      <c r="L10" s="105">
        <v>1.6767805812839498</v>
      </c>
      <c r="M10" s="219">
        <v>1.7029388403494892</v>
      </c>
      <c r="N10" s="219">
        <v>2.5305604064137128</v>
      </c>
      <c r="O10" s="104">
        <v>3.7123703516316482</v>
      </c>
      <c r="P10" s="105">
        <v>4.6112768964975572</v>
      </c>
      <c r="Q10" s="219">
        <v>6.9038767923526194</v>
      </c>
      <c r="R10" s="219">
        <v>7.7619471451889837</v>
      </c>
      <c r="S10" s="104">
        <v>8.0664838572350703</v>
      </c>
      <c r="T10" s="105">
        <v>8.3910684100911794</v>
      </c>
      <c r="U10" s="219">
        <v>8.1653333393606289</v>
      </c>
      <c r="V10" s="219">
        <v>7.9583627001825761</v>
      </c>
      <c r="W10" s="104">
        <v>7.4229254174149588</v>
      </c>
      <c r="X10" s="219">
        <v>6.7709496149738442</v>
      </c>
      <c r="Y10" s="219">
        <v>5.8745264139453894</v>
      </c>
      <c r="Z10" s="219">
        <v>5.1894885297370195</v>
      </c>
      <c r="AA10" s="106">
        <v>4.7612538047601589</v>
      </c>
    </row>
    <row r="11" spans="2:27" ht="3.95" customHeight="1">
      <c r="B11" s="88"/>
      <c r="C11" s="85"/>
      <c r="D11" s="102"/>
      <c r="E11" s="85"/>
      <c r="F11" s="86"/>
      <c r="G11" s="57"/>
      <c r="H11" s="104"/>
      <c r="I11" s="219"/>
      <c r="J11" s="219"/>
      <c r="K11" s="104"/>
      <c r="L11" s="105"/>
      <c r="M11" s="219"/>
      <c r="N11" s="219"/>
      <c r="O11" s="104"/>
      <c r="P11" s="105"/>
      <c r="Q11" s="219"/>
      <c r="R11" s="219"/>
      <c r="S11" s="104"/>
      <c r="T11" s="105"/>
      <c r="U11" s="219"/>
      <c r="V11" s="219"/>
      <c r="W11" s="104"/>
      <c r="X11" s="219"/>
      <c r="Y11" s="219"/>
      <c r="Z11" s="219"/>
      <c r="AA11" s="106"/>
    </row>
    <row r="12" spans="2:27">
      <c r="B12" s="88"/>
      <c r="C12" s="85"/>
      <c r="D12" s="85" t="s">
        <v>72</v>
      </c>
      <c r="E12" s="85"/>
      <c r="F12" s="86"/>
      <c r="G12" s="57" t="s">
        <v>195</v>
      </c>
      <c r="H12" s="104">
        <v>3.2752036563237823</v>
      </c>
      <c r="I12" s="219">
        <v>10.509668499555062</v>
      </c>
      <c r="J12" s="219">
        <v>9.2655257884888726</v>
      </c>
      <c r="K12" s="104">
        <v>4.2261634161943959</v>
      </c>
      <c r="L12" s="105">
        <v>1.8494216742454483</v>
      </c>
      <c r="M12" s="219">
        <v>2.315853288875374</v>
      </c>
      <c r="N12" s="219">
        <v>3.7931662317169241</v>
      </c>
      <c r="O12" s="104">
        <v>5.1324001696661412</v>
      </c>
      <c r="P12" s="105">
        <v>6.9936775237467259</v>
      </c>
      <c r="Q12" s="219">
        <v>10.229898678675113</v>
      </c>
      <c r="R12" s="219">
        <v>12.007796739546777</v>
      </c>
      <c r="S12" s="104">
        <v>12.686629279063894</v>
      </c>
      <c r="T12" s="105">
        <v>12.00966668830236</v>
      </c>
      <c r="U12" s="219">
        <v>9.960368723618501</v>
      </c>
      <c r="V12" s="219">
        <v>8.3380727906335608</v>
      </c>
      <c r="W12" s="104">
        <v>7.0071839065511767</v>
      </c>
      <c r="X12" s="219">
        <v>5.9652326918026262</v>
      </c>
      <c r="Y12" s="219">
        <v>4.6122657390938997</v>
      </c>
      <c r="Z12" s="219">
        <v>3.4940640163209338</v>
      </c>
      <c r="AA12" s="106">
        <v>2.9125389137265785</v>
      </c>
    </row>
    <row r="13" spans="2:27">
      <c r="B13" s="88"/>
      <c r="C13" s="85"/>
      <c r="D13" s="85" t="s">
        <v>73</v>
      </c>
      <c r="E13" s="85"/>
      <c r="F13" s="86"/>
      <c r="G13" s="57" t="s">
        <v>195</v>
      </c>
      <c r="H13" s="104">
        <v>3.3457163823151745</v>
      </c>
      <c r="I13" s="219">
        <v>8.0371124440981987</v>
      </c>
      <c r="J13" s="219">
        <v>7.6299632900696821</v>
      </c>
      <c r="K13" s="104">
        <v>4.4959794988785688</v>
      </c>
      <c r="L13" s="105">
        <v>2.5648139585067327</v>
      </c>
      <c r="M13" s="219">
        <v>2.4828347229033767</v>
      </c>
      <c r="N13" s="219">
        <v>3.3481598830124284</v>
      </c>
      <c r="O13" s="104">
        <v>4.9670583234660057</v>
      </c>
      <c r="P13" s="105">
        <v>5.800847584983913</v>
      </c>
      <c r="Q13" s="219">
        <v>8.4494825626607621</v>
      </c>
      <c r="R13" s="219">
        <v>8.9675656296935387</v>
      </c>
      <c r="S13" s="104">
        <v>8.8774162120275264</v>
      </c>
      <c r="T13" s="105">
        <v>8.8244001085043351</v>
      </c>
      <c r="U13" s="219">
        <v>7.8591813354087776</v>
      </c>
      <c r="V13" s="219">
        <v>7.3709083757149898</v>
      </c>
      <c r="W13" s="104">
        <v>6.5465883275983856</v>
      </c>
      <c r="X13" s="219">
        <v>5.7603348497328852</v>
      </c>
      <c r="Y13" s="219">
        <v>4.7530356972319368</v>
      </c>
      <c r="Z13" s="219">
        <v>3.9551480588984305</v>
      </c>
      <c r="AA13" s="106">
        <v>3.5728944472608788</v>
      </c>
    </row>
    <row r="14" spans="2:27">
      <c r="B14" s="88"/>
      <c r="C14" s="85"/>
      <c r="D14" s="85" t="s">
        <v>139</v>
      </c>
      <c r="E14" s="85"/>
      <c r="F14" s="86"/>
      <c r="G14" s="57" t="s">
        <v>195</v>
      </c>
      <c r="H14" s="104">
        <v>3.2385123677867114</v>
      </c>
      <c r="I14" s="219">
        <v>8.1165383290547055</v>
      </c>
      <c r="J14" s="219">
        <v>8.3726809597902019</v>
      </c>
      <c r="K14" s="104">
        <v>4.6398907118414172</v>
      </c>
      <c r="L14" s="105">
        <v>2.5936599423631179</v>
      </c>
      <c r="M14" s="219">
        <v>2.5389374866652332</v>
      </c>
      <c r="N14" s="219">
        <v>3.2793841304479514</v>
      </c>
      <c r="O14" s="104">
        <v>4.5270474463584094</v>
      </c>
      <c r="P14" s="105">
        <v>5.4506335166148716</v>
      </c>
      <c r="Q14" s="219">
        <v>8.2010582010582027</v>
      </c>
      <c r="R14" s="219">
        <v>9.079773024123412</v>
      </c>
      <c r="S14" s="104">
        <v>9.6646254008826418</v>
      </c>
      <c r="T14" s="105">
        <v>9.6167500611083625</v>
      </c>
      <c r="U14" s="219">
        <v>8.7159376733102931</v>
      </c>
      <c r="V14" s="219">
        <v>8.1479631910158332</v>
      </c>
      <c r="W14" s="104">
        <v>7.1060893630581887</v>
      </c>
      <c r="X14" s="219">
        <v>6.167536991094849</v>
      </c>
      <c r="Y14" s="219">
        <v>4.9110851284168433</v>
      </c>
      <c r="Z14" s="219">
        <v>3.9768459775887663</v>
      </c>
      <c r="AA14" s="106">
        <v>3.5772656045790114</v>
      </c>
    </row>
    <row r="15" spans="2:27" ht="3.95" customHeight="1">
      <c r="B15" s="88"/>
      <c r="C15" s="85"/>
      <c r="D15" s="85"/>
      <c r="E15" s="85"/>
      <c r="F15" s="86"/>
      <c r="G15" s="57"/>
      <c r="H15" s="104"/>
      <c r="I15" s="219"/>
      <c r="J15" s="219"/>
      <c r="K15" s="104"/>
      <c r="L15" s="105"/>
      <c r="M15" s="219"/>
      <c r="N15" s="219"/>
      <c r="O15" s="104"/>
      <c r="P15" s="105"/>
      <c r="Q15" s="219"/>
      <c r="R15" s="219"/>
      <c r="S15" s="104"/>
      <c r="T15" s="105"/>
      <c r="U15" s="219"/>
      <c r="V15" s="219"/>
      <c r="W15" s="104"/>
      <c r="X15" s="219"/>
      <c r="Y15" s="219"/>
      <c r="Z15" s="219"/>
      <c r="AA15" s="106"/>
    </row>
    <row r="16" spans="2:27">
      <c r="B16" s="88"/>
      <c r="C16" s="85" t="s">
        <v>74</v>
      </c>
      <c r="D16" s="85"/>
      <c r="E16" s="85"/>
      <c r="F16" s="86"/>
      <c r="G16" s="57" t="s">
        <v>195</v>
      </c>
      <c r="H16" s="104">
        <v>3.1577443815123019</v>
      </c>
      <c r="I16" s="219">
        <v>12.337934687713044</v>
      </c>
      <c r="J16" s="219">
        <v>16.12963618897281</v>
      </c>
      <c r="K16" s="104">
        <v>4.5715359485024294</v>
      </c>
      <c r="L16" s="105">
        <v>0.99419822861707985</v>
      </c>
      <c r="M16" s="219">
        <v>2.2277151985334172</v>
      </c>
      <c r="N16" s="219">
        <v>3.9019670449543185</v>
      </c>
      <c r="O16" s="104">
        <v>5.4987452759009727</v>
      </c>
      <c r="P16" s="105">
        <v>9.2594856010707645</v>
      </c>
      <c r="Q16" s="219">
        <v>12.528019118285513</v>
      </c>
      <c r="R16" s="219">
        <v>13.771961032812129</v>
      </c>
      <c r="S16" s="104">
        <v>13.680635571139476</v>
      </c>
      <c r="T16" s="105">
        <v>19.557803681373343</v>
      </c>
      <c r="U16" s="219">
        <v>16.668405611715031</v>
      </c>
      <c r="V16" s="219">
        <v>14.835342071464027</v>
      </c>
      <c r="W16" s="104">
        <v>13.744597220378836</v>
      </c>
      <c r="X16" s="219">
        <v>5.9381858780273262</v>
      </c>
      <c r="Y16" s="219">
        <v>4.8633422213449506</v>
      </c>
      <c r="Z16" s="219">
        <v>3.9807249226220307</v>
      </c>
      <c r="AA16" s="106">
        <v>3.5550123524515698</v>
      </c>
    </row>
    <row r="17" spans="2:27" ht="3.95" customHeight="1">
      <c r="B17" s="88"/>
      <c r="C17" s="85"/>
      <c r="D17" s="85"/>
      <c r="E17" s="85"/>
      <c r="F17" s="86"/>
      <c r="G17" s="57"/>
      <c r="H17" s="86"/>
      <c r="I17" s="102"/>
      <c r="J17" s="102"/>
      <c r="K17" s="86"/>
      <c r="L17" s="84"/>
      <c r="M17" s="102"/>
      <c r="N17" s="102"/>
      <c r="O17" s="86"/>
      <c r="P17" s="84"/>
      <c r="Q17" s="102"/>
      <c r="R17" s="102"/>
      <c r="S17" s="86"/>
      <c r="T17" s="84"/>
      <c r="U17" s="102"/>
      <c r="V17" s="102"/>
      <c r="W17" s="86"/>
      <c r="X17" s="102"/>
      <c r="Y17" s="102"/>
      <c r="Z17" s="102"/>
      <c r="AA17" s="87"/>
    </row>
    <row r="18" spans="2:27">
      <c r="B18" s="88"/>
      <c r="C18" s="85" t="s">
        <v>25</v>
      </c>
      <c r="D18" s="85"/>
      <c r="E18" s="85"/>
      <c r="F18" s="86"/>
      <c r="G18" s="57" t="s">
        <v>196</v>
      </c>
      <c r="H18" s="104">
        <v>2.3845843442519339</v>
      </c>
      <c r="I18" s="219">
        <v>7.686537291528424</v>
      </c>
      <c r="J18" s="219">
        <v>14.321735684209642</v>
      </c>
      <c r="K18" s="104">
        <v>3.7688586880412203</v>
      </c>
      <c r="L18" s="105">
        <v>0.72186756490005166</v>
      </c>
      <c r="M18" s="219">
        <v>1.873584175501918</v>
      </c>
      <c r="N18" s="219">
        <v>2.9367935163450767</v>
      </c>
      <c r="O18" s="104">
        <v>3.9651177851607713</v>
      </c>
      <c r="P18" s="105">
        <v>6.2445531385374835</v>
      </c>
      <c r="Q18" s="219">
        <v>7.2643891180690616</v>
      </c>
      <c r="R18" s="219">
        <v>7.9272688325707605</v>
      </c>
      <c r="S18" s="104">
        <v>9.2776874009754948</v>
      </c>
      <c r="T18" s="105">
        <v>15.06101400303919</v>
      </c>
      <c r="U18" s="219">
        <v>15.696318702885009</v>
      </c>
      <c r="V18" s="219">
        <v>14.361355400339164</v>
      </c>
      <c r="W18" s="104">
        <v>12.297409987463624</v>
      </c>
      <c r="X18" s="219">
        <v>5.5723868091427136</v>
      </c>
      <c r="Y18" s="219">
        <v>3.5416669372451821</v>
      </c>
      <c r="Z18" s="219">
        <v>3.1931670307995716</v>
      </c>
      <c r="AA18" s="106">
        <v>2.8201660967446713</v>
      </c>
    </row>
    <row r="19" spans="2:27">
      <c r="B19" s="88"/>
      <c r="C19" s="85"/>
      <c r="D19" s="85" t="s">
        <v>75</v>
      </c>
      <c r="E19" s="85"/>
      <c r="F19" s="86"/>
      <c r="G19" s="57" t="s">
        <v>196</v>
      </c>
      <c r="H19" s="104">
        <v>3.2077468399364051</v>
      </c>
      <c r="I19" s="219">
        <v>13.773287267939537</v>
      </c>
      <c r="J19" s="219">
        <v>18.291294012184494</v>
      </c>
      <c r="K19" s="104">
        <v>5.1569660323554416</v>
      </c>
      <c r="L19" s="105">
        <v>0.38727121712349799</v>
      </c>
      <c r="M19" s="219">
        <v>2.8840664522097796</v>
      </c>
      <c r="N19" s="219">
        <v>4.0916135218733984</v>
      </c>
      <c r="O19" s="104">
        <v>5.2409032009116459</v>
      </c>
      <c r="P19" s="105">
        <v>11.266300002736457</v>
      </c>
      <c r="Q19" s="219">
        <v>13.147900307508095</v>
      </c>
      <c r="R19" s="219">
        <v>14.569662811912991</v>
      </c>
      <c r="S19" s="104">
        <v>16.137744978368147</v>
      </c>
      <c r="T19" s="105">
        <v>20.218900566652849</v>
      </c>
      <c r="U19" s="219">
        <v>18.499109585812491</v>
      </c>
      <c r="V19" s="219">
        <v>17.901942312162163</v>
      </c>
      <c r="W19" s="104">
        <v>16.902928582101339</v>
      </c>
      <c r="X19" s="219">
        <v>8.3921475361882898</v>
      </c>
      <c r="Y19" s="219">
        <v>5.7034241294106494</v>
      </c>
      <c r="Z19" s="219">
        <v>4.0215928121561291</v>
      </c>
      <c r="AA19" s="106">
        <v>2.5825016430390804</v>
      </c>
    </row>
    <row r="20" spans="2:27">
      <c r="B20" s="88"/>
      <c r="C20" s="85"/>
      <c r="D20" s="85" t="s">
        <v>76</v>
      </c>
      <c r="E20" s="85"/>
      <c r="F20" s="86"/>
      <c r="G20" s="57" t="s">
        <v>196</v>
      </c>
      <c r="H20" s="104">
        <v>3.8851432945671291</v>
      </c>
      <c r="I20" s="219">
        <v>8.9482712114508303</v>
      </c>
      <c r="J20" s="219">
        <v>13.174980837963957</v>
      </c>
      <c r="K20" s="104">
        <v>3.8183309996331758</v>
      </c>
      <c r="L20" s="105">
        <v>-0.21423314868599164</v>
      </c>
      <c r="M20" s="219">
        <v>2.0102947950224888</v>
      </c>
      <c r="N20" s="219">
        <v>4.5413106942868922</v>
      </c>
      <c r="O20" s="104">
        <v>9.011257407437185</v>
      </c>
      <c r="P20" s="105">
        <v>12.044262857320149</v>
      </c>
      <c r="Q20" s="219">
        <v>8.4258953041600506</v>
      </c>
      <c r="R20" s="219">
        <v>9.7629510651268134</v>
      </c>
      <c r="S20" s="104">
        <v>5.9502277338991121</v>
      </c>
      <c r="T20" s="105">
        <v>15.217462352137161</v>
      </c>
      <c r="U20" s="219">
        <v>14.393677429072184</v>
      </c>
      <c r="V20" s="219">
        <v>12.195512916865866</v>
      </c>
      <c r="W20" s="104">
        <v>11.032668686764936</v>
      </c>
      <c r="X20" s="219">
        <v>4.9888055025440394</v>
      </c>
      <c r="Y20" s="219">
        <v>3.9436597109508114</v>
      </c>
      <c r="Z20" s="219">
        <v>3.3298386106209676</v>
      </c>
      <c r="AA20" s="106">
        <v>3.068676299418982</v>
      </c>
    </row>
    <row r="21" spans="2:27">
      <c r="B21" s="88"/>
      <c r="C21" s="85"/>
      <c r="D21" s="85" t="s">
        <v>77</v>
      </c>
      <c r="E21" s="85"/>
      <c r="F21" s="86"/>
      <c r="G21" s="57" t="s">
        <v>196</v>
      </c>
      <c r="H21" s="104">
        <v>2.188462401810412</v>
      </c>
      <c r="I21" s="219">
        <v>9.857056413451204</v>
      </c>
      <c r="J21" s="219">
        <v>11.970874139715889</v>
      </c>
      <c r="K21" s="104">
        <v>3.8668702940075832</v>
      </c>
      <c r="L21" s="105">
        <v>0.97471961389352657</v>
      </c>
      <c r="M21" s="219">
        <v>1.9774950763420236</v>
      </c>
      <c r="N21" s="219">
        <v>2.1487582909905285</v>
      </c>
      <c r="O21" s="104">
        <v>3.4381906275913394</v>
      </c>
      <c r="P21" s="105">
        <v>8.6915342499568737</v>
      </c>
      <c r="Q21" s="219">
        <v>10.263092554320764</v>
      </c>
      <c r="R21" s="219">
        <v>10.558185794823885</v>
      </c>
      <c r="S21" s="104">
        <v>9.8335181640136824</v>
      </c>
      <c r="T21" s="105">
        <v>12.316614191386194</v>
      </c>
      <c r="U21" s="219">
        <v>12.831926749916931</v>
      </c>
      <c r="V21" s="219">
        <v>12.110233635880746</v>
      </c>
      <c r="W21" s="104">
        <v>11.073795057865212</v>
      </c>
      <c r="X21" s="219">
        <v>5.2546100323950924</v>
      </c>
      <c r="Y21" s="219">
        <v>3.7586138420006847</v>
      </c>
      <c r="Z21" s="219">
        <v>3.3535994759705829</v>
      </c>
      <c r="AA21" s="106">
        <v>2.9647925594755549</v>
      </c>
    </row>
    <row r="22" spans="2:27">
      <c r="B22" s="88"/>
      <c r="C22" s="85"/>
      <c r="D22" s="85" t="s">
        <v>78</v>
      </c>
      <c r="E22" s="85"/>
      <c r="F22" s="86"/>
      <c r="G22" s="57" t="s">
        <v>196</v>
      </c>
      <c r="H22" s="104">
        <v>5.1146492304722955</v>
      </c>
      <c r="I22" s="219">
        <v>15.730613144134153</v>
      </c>
      <c r="J22" s="219">
        <v>4.7389197840608688</v>
      </c>
      <c r="K22" s="104">
        <v>2.588274108620368</v>
      </c>
      <c r="L22" s="105">
        <v>-1.4581065364880743</v>
      </c>
      <c r="M22" s="219">
        <v>4.6291391001414723</v>
      </c>
      <c r="N22" s="219">
        <v>7.4681846149568401</v>
      </c>
      <c r="O22" s="104">
        <v>10.572326814816208</v>
      </c>
      <c r="P22" s="105">
        <v>18.202361462833963</v>
      </c>
      <c r="Q22" s="219">
        <v>18.251364166880407</v>
      </c>
      <c r="R22" s="219">
        <v>14.646649726669807</v>
      </c>
      <c r="S22" s="104">
        <v>11.869586880847379</v>
      </c>
      <c r="T22" s="105">
        <v>6.2964912231746837</v>
      </c>
      <c r="U22" s="219">
        <v>4.039167278476981</v>
      </c>
      <c r="V22" s="219">
        <v>4.3338953616458156</v>
      </c>
      <c r="W22" s="104">
        <v>4.2202134553099455</v>
      </c>
      <c r="X22" s="219">
        <v>3.610950802444691</v>
      </c>
      <c r="Y22" s="219">
        <v>2.6317986808715972</v>
      </c>
      <c r="Z22" s="219">
        <v>2.2027282220569759</v>
      </c>
      <c r="AA22" s="106">
        <v>2.0095751346858464</v>
      </c>
    </row>
    <row r="23" spans="2:27">
      <c r="B23" s="88"/>
      <c r="C23" s="85"/>
      <c r="D23" s="85" t="s">
        <v>79</v>
      </c>
      <c r="E23" s="85"/>
      <c r="F23" s="86"/>
      <c r="G23" s="57" t="s">
        <v>196</v>
      </c>
      <c r="H23" s="104">
        <v>6.7445361801961496</v>
      </c>
      <c r="I23" s="219">
        <v>20.158371228614968</v>
      </c>
      <c r="J23" s="219">
        <v>3.1363302310473955</v>
      </c>
      <c r="K23" s="104">
        <v>2.1507774061343383</v>
      </c>
      <c r="L23" s="105">
        <v>1.4404697397830404</v>
      </c>
      <c r="M23" s="219">
        <v>4.7733432171833243</v>
      </c>
      <c r="N23" s="219">
        <v>8.7012682567800113</v>
      </c>
      <c r="O23" s="104">
        <v>12.212778872394452</v>
      </c>
      <c r="P23" s="105">
        <v>23.753703467829283</v>
      </c>
      <c r="Q23" s="219">
        <v>23.531073051939472</v>
      </c>
      <c r="R23" s="219">
        <v>19.045852567606573</v>
      </c>
      <c r="S23" s="104">
        <v>14.754048794854398</v>
      </c>
      <c r="T23" s="105">
        <v>4.8799258499270195</v>
      </c>
      <c r="U23" s="219">
        <v>2.1221914931137462</v>
      </c>
      <c r="V23" s="219">
        <v>2.6225045902550761</v>
      </c>
      <c r="W23" s="104">
        <v>2.9461012542125502</v>
      </c>
      <c r="X23" s="219">
        <v>2.6063091596377603</v>
      </c>
      <c r="Y23" s="219">
        <v>2.321417097836175</v>
      </c>
      <c r="Z23" s="219">
        <v>1.9508644348326385</v>
      </c>
      <c r="AA23" s="106">
        <v>1.7436954674383287</v>
      </c>
    </row>
    <row r="24" spans="2:27" ht="18">
      <c r="B24" s="88"/>
      <c r="C24" s="85"/>
      <c r="D24" s="85" t="s">
        <v>80</v>
      </c>
      <c r="E24" s="85"/>
      <c r="F24" s="86"/>
      <c r="G24" s="57" t="s">
        <v>196</v>
      </c>
      <c r="H24" s="104">
        <v>-1.5269043344499238</v>
      </c>
      <c r="I24" s="219">
        <v>-3.6849351728116346</v>
      </c>
      <c r="J24" s="219">
        <v>1.5538555128181741</v>
      </c>
      <c r="K24" s="104">
        <v>0.42828524030376514</v>
      </c>
      <c r="L24" s="105">
        <v>-2.8574160625503566</v>
      </c>
      <c r="M24" s="219">
        <v>-0.13763435680671421</v>
      </c>
      <c r="N24" s="219">
        <v>-1.1343783394599569</v>
      </c>
      <c r="O24" s="104">
        <v>-1.4619119801352554</v>
      </c>
      <c r="P24" s="105">
        <v>-4.4857986867749986</v>
      </c>
      <c r="Q24" s="219">
        <v>-4.2739925709535385</v>
      </c>
      <c r="R24" s="219">
        <v>-3.6953852201095714</v>
      </c>
      <c r="S24" s="104">
        <v>-2.5136036107654718</v>
      </c>
      <c r="T24" s="105">
        <v>1.3506544381759227</v>
      </c>
      <c r="U24" s="219">
        <v>1.8771392949322774</v>
      </c>
      <c r="V24" s="219">
        <v>1.6676564056040633</v>
      </c>
      <c r="W24" s="104">
        <v>1.2376497852513211</v>
      </c>
      <c r="X24" s="219">
        <v>0.97912267874664849</v>
      </c>
      <c r="Y24" s="219">
        <v>0.30333980102979297</v>
      </c>
      <c r="Z24" s="219">
        <v>0.24704428807011425</v>
      </c>
      <c r="AA24" s="106">
        <v>0.26132299011354121</v>
      </c>
    </row>
    <row r="25" spans="2:27" ht="3.75" customHeight="1">
      <c r="B25" s="88"/>
      <c r="C25" s="85"/>
      <c r="D25" s="85"/>
      <c r="E25" s="85"/>
      <c r="F25" s="86"/>
      <c r="G25" s="57"/>
      <c r="H25" s="86"/>
      <c r="I25" s="102"/>
      <c r="J25" s="102"/>
      <c r="K25" s="86"/>
      <c r="L25" s="84"/>
      <c r="M25" s="102"/>
      <c r="N25" s="102"/>
      <c r="O25" s="86"/>
      <c r="P25" s="84"/>
      <c r="Q25" s="102"/>
      <c r="R25" s="102"/>
      <c r="S25" s="86"/>
      <c r="T25" s="84"/>
      <c r="U25" s="102"/>
      <c r="V25" s="102"/>
      <c r="W25" s="86"/>
      <c r="X25" s="102"/>
      <c r="Y25" s="102"/>
      <c r="Z25" s="102"/>
      <c r="AA25" s="87"/>
    </row>
    <row r="26" spans="2:27" ht="18.75" thickBot="1">
      <c r="B26" s="94"/>
      <c r="C26" s="95" t="s">
        <v>81</v>
      </c>
      <c r="D26" s="95"/>
      <c r="E26" s="95"/>
      <c r="F26" s="96"/>
      <c r="G26" s="119" t="s">
        <v>194</v>
      </c>
      <c r="H26" s="107">
        <v>2.2076270723650566</v>
      </c>
      <c r="I26" s="108">
        <v>7.6266521863581573</v>
      </c>
      <c r="J26" s="108">
        <v>12.583023930504794</v>
      </c>
      <c r="K26" s="107">
        <v>5.050933523905428</v>
      </c>
      <c r="L26" s="109">
        <v>0.62875149167570044</v>
      </c>
      <c r="M26" s="108">
        <v>-1.1671920445058817</v>
      </c>
      <c r="N26" s="108">
        <v>4.8187936820435198</v>
      </c>
      <c r="O26" s="107">
        <v>4.4508330614023492</v>
      </c>
      <c r="P26" s="109">
        <v>5.3930474339039449</v>
      </c>
      <c r="Q26" s="108">
        <v>6.477428839038339</v>
      </c>
      <c r="R26" s="108">
        <v>8.5791965187566888</v>
      </c>
      <c r="S26" s="107">
        <v>9.955807069162546</v>
      </c>
      <c r="T26" s="109">
        <v>13.508710406785099</v>
      </c>
      <c r="U26" s="108">
        <v>14.699029584378721</v>
      </c>
      <c r="V26" s="108">
        <v>12.497958884207264</v>
      </c>
      <c r="W26" s="107">
        <v>9.8571521265705258</v>
      </c>
      <c r="X26" s="108">
        <v>6.027056588330808</v>
      </c>
      <c r="Y26" s="108">
        <v>5.2830538690072899</v>
      </c>
      <c r="Z26" s="108">
        <v>4.746139154279831</v>
      </c>
      <c r="AA26" s="110">
        <v>4.1634142717296641</v>
      </c>
    </row>
    <row r="27" spans="2:27" ht="3.95" customHeight="1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2:27">
      <c r="B28" s="102" t="s">
        <v>154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2:27">
      <c r="B29" s="102" t="s">
        <v>165</v>
      </c>
      <c r="C29" s="102"/>
      <c r="D29" s="102"/>
      <c r="E29" s="102"/>
      <c r="F29" s="103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</row>
    <row r="30" spans="2:27">
      <c r="B30" s="102" t="s">
        <v>166</v>
      </c>
      <c r="C30" s="102"/>
      <c r="D30" s="102"/>
      <c r="E30" s="102"/>
      <c r="F30" s="10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</row>
    <row r="31" spans="2:27">
      <c r="B31" s="102"/>
      <c r="C31" s="102"/>
      <c r="D31" s="102"/>
      <c r="E31" s="102"/>
      <c r="F31" s="102"/>
      <c r="G31" s="10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</row>
    <row r="32" spans="2:27" ht="15.75" thickBot="1">
      <c r="B32" s="102"/>
      <c r="C32" s="102"/>
      <c r="D32" s="102"/>
      <c r="E32" s="102"/>
      <c r="F32" s="113" t="s">
        <v>11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</row>
    <row r="33" spans="2:27">
      <c r="B33" s="102"/>
      <c r="C33" s="102"/>
      <c r="D33" s="102"/>
      <c r="E33" s="102"/>
      <c r="F33" s="127"/>
      <c r="G33" s="128"/>
      <c r="H33" s="129">
        <v>44531</v>
      </c>
      <c r="I33" s="129">
        <v>44562</v>
      </c>
      <c r="J33" s="129">
        <v>44593</v>
      </c>
      <c r="K33" s="129">
        <v>44621</v>
      </c>
      <c r="L33" s="129">
        <v>44652</v>
      </c>
      <c r="M33" s="129">
        <v>44682</v>
      </c>
      <c r="N33" s="129">
        <v>44713</v>
      </c>
      <c r="O33" s="129">
        <v>44743</v>
      </c>
      <c r="P33" s="129">
        <v>44774</v>
      </c>
      <c r="Q33" s="129">
        <v>44805</v>
      </c>
      <c r="R33" s="129">
        <v>44835</v>
      </c>
      <c r="S33" s="129">
        <v>44866</v>
      </c>
      <c r="T33" s="129">
        <v>44896</v>
      </c>
      <c r="U33" s="129">
        <v>44927</v>
      </c>
      <c r="V33" s="129">
        <v>44958</v>
      </c>
      <c r="W33" s="130">
        <v>44986</v>
      </c>
      <c r="X33" s="102"/>
      <c r="Y33" s="102"/>
      <c r="Z33" s="102"/>
      <c r="AA33" s="102"/>
    </row>
    <row r="34" spans="2:27" ht="15.75" thickBot="1">
      <c r="B34" s="102"/>
      <c r="C34" s="102"/>
      <c r="D34" s="102"/>
      <c r="E34" s="102"/>
      <c r="F34" s="131" t="s">
        <v>67</v>
      </c>
      <c r="G34" s="97" t="s">
        <v>193</v>
      </c>
      <c r="H34" s="108">
        <v>9.5515327935959249</v>
      </c>
      <c r="I34" s="108">
        <v>10.862851952770214</v>
      </c>
      <c r="J34" s="108">
        <v>11.77107781187938</v>
      </c>
      <c r="K34" s="108">
        <v>12.609047576220874</v>
      </c>
      <c r="L34" s="108">
        <v>12.820053715308859</v>
      </c>
      <c r="M34" s="108">
        <v>13.342859694561042</v>
      </c>
      <c r="N34" s="108">
        <v>13.17401251725272</v>
      </c>
      <c r="O34" s="108">
        <v>13.210591701250294</v>
      </c>
      <c r="P34" s="108">
        <v>13.215252391823057</v>
      </c>
      <c r="Q34" s="108">
        <v>13.272738387421697</v>
      </c>
      <c r="R34" s="108">
        <v>22.287114351025309</v>
      </c>
      <c r="S34" s="108">
        <v>21.822319519877738</v>
      </c>
      <c r="T34" s="108">
        <v>20.652516145133347</v>
      </c>
      <c r="U34" s="108">
        <v>19.731153033659595</v>
      </c>
      <c r="V34" s="108">
        <v>18.660966411705033</v>
      </c>
      <c r="W34" s="110">
        <v>17.917485186444367</v>
      </c>
      <c r="X34" s="102"/>
      <c r="Y34" s="102"/>
      <c r="Z34" s="102"/>
      <c r="AA34" s="102"/>
    </row>
    <row r="35" spans="2:27">
      <c r="B35" s="102"/>
      <c r="C35" s="102"/>
      <c r="D35" s="102"/>
      <c r="E35" s="102"/>
      <c r="F35" s="102" t="s">
        <v>154</v>
      </c>
      <c r="G35" s="132"/>
      <c r="H35" s="133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</row>
    <row r="36" spans="2:27">
      <c r="G36" s="7"/>
      <c r="H36" s="8"/>
    </row>
    <row r="37" spans="2:27">
      <c r="G37" s="7"/>
      <c r="H37" s="8"/>
    </row>
    <row r="38" spans="2:27">
      <c r="G38" s="7"/>
      <c r="H38" s="8"/>
    </row>
    <row r="39" spans="2:27">
      <c r="G39" s="7"/>
      <c r="H39" s="8"/>
    </row>
    <row r="40" spans="2:27">
      <c r="G40" s="7"/>
      <c r="H40" s="8"/>
    </row>
    <row r="41" spans="2:27">
      <c r="G41" s="7"/>
      <c r="H41" s="8"/>
    </row>
    <row r="42" spans="2:27">
      <c r="G42" s="7"/>
      <c r="H42" s="8"/>
    </row>
    <row r="43" spans="2:27">
      <c r="G43" s="7"/>
      <c r="H43" s="8"/>
    </row>
  </sheetData>
  <mergeCells count="9">
    <mergeCell ref="L3:O3"/>
    <mergeCell ref="X3:AA3"/>
    <mergeCell ref="P3:S3"/>
    <mergeCell ref="T3:W3"/>
    <mergeCell ref="B3:F4"/>
    <mergeCell ref="G3:G4"/>
    <mergeCell ref="J3:J4"/>
    <mergeCell ref="I3:I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I69"/>
  <sheetViews>
    <sheetView showGridLines="0" zoomScale="70" zoomScaleNormal="70" workbookViewId="0">
      <selection activeCell="N69" sqref="N69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82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labour market [level]"</f>
        <v>Medium-Term Forecast MTF-2022Q3 - labour market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300" t="s">
        <v>15</v>
      </c>
      <c r="C3" s="301"/>
      <c r="D3" s="301"/>
      <c r="E3" s="301"/>
      <c r="F3" s="302"/>
      <c r="G3" s="303" t="s">
        <v>14</v>
      </c>
      <c r="H3" s="72" t="s">
        <v>13</v>
      </c>
      <c r="I3" s="291">
        <v>2022</v>
      </c>
      <c r="J3" s="291">
        <v>2023</v>
      </c>
      <c r="K3" s="308">
        <v>2024</v>
      </c>
      <c r="L3" s="306">
        <v>2021</v>
      </c>
      <c r="M3" s="304"/>
      <c r="N3" s="304"/>
      <c r="O3" s="307"/>
      <c r="P3" s="306">
        <v>2022</v>
      </c>
      <c r="Q3" s="304"/>
      <c r="R3" s="304"/>
      <c r="S3" s="307"/>
      <c r="T3" s="306">
        <v>2023</v>
      </c>
      <c r="U3" s="304"/>
      <c r="V3" s="304"/>
      <c r="W3" s="307"/>
      <c r="X3" s="306">
        <v>2024</v>
      </c>
      <c r="Y3" s="304"/>
      <c r="Z3" s="304"/>
      <c r="AA3" s="305"/>
    </row>
    <row r="4" spans="2:27">
      <c r="B4" s="295"/>
      <c r="C4" s="296"/>
      <c r="D4" s="296"/>
      <c r="E4" s="296"/>
      <c r="F4" s="297"/>
      <c r="G4" s="299"/>
      <c r="H4" s="134">
        <v>2021</v>
      </c>
      <c r="I4" s="290"/>
      <c r="J4" s="290"/>
      <c r="K4" s="309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95" customHeight="1">
      <c r="B5" s="78"/>
      <c r="C5" s="79"/>
      <c r="D5" s="79"/>
      <c r="E5" s="79"/>
      <c r="F5" s="80"/>
      <c r="G5" s="81"/>
      <c r="H5" s="135"/>
      <c r="I5" s="240"/>
      <c r="J5" s="240"/>
      <c r="K5" s="122"/>
      <c r="L5" s="83"/>
      <c r="M5" s="83"/>
      <c r="N5" s="83"/>
      <c r="O5" s="82"/>
      <c r="P5" s="123"/>
      <c r="Q5" s="83"/>
      <c r="R5" s="83"/>
      <c r="S5" s="82"/>
      <c r="T5" s="123"/>
      <c r="U5" s="83"/>
      <c r="V5" s="83"/>
      <c r="W5" s="82"/>
      <c r="X5" s="83"/>
      <c r="Y5" s="83"/>
      <c r="Z5" s="83"/>
      <c r="AA5" s="116"/>
    </row>
    <row r="6" spans="2:27">
      <c r="B6" s="78" t="s">
        <v>83</v>
      </c>
      <c r="C6" s="79"/>
      <c r="D6" s="79"/>
      <c r="E6" s="79"/>
      <c r="F6" s="125"/>
      <c r="G6" s="136"/>
      <c r="H6" s="135"/>
      <c r="I6" s="240"/>
      <c r="J6" s="240"/>
      <c r="K6" s="122"/>
      <c r="L6" s="83"/>
      <c r="M6" s="83"/>
      <c r="N6" s="83"/>
      <c r="O6" s="82"/>
      <c r="P6" s="123"/>
      <c r="Q6" s="83"/>
      <c r="R6" s="83"/>
      <c r="S6" s="82"/>
      <c r="T6" s="123"/>
      <c r="U6" s="83"/>
      <c r="V6" s="83"/>
      <c r="W6" s="82"/>
      <c r="X6" s="83"/>
      <c r="Y6" s="83"/>
      <c r="Z6" s="83"/>
      <c r="AA6" s="116"/>
    </row>
    <row r="7" spans="2:27">
      <c r="B7" s="78"/>
      <c r="C7" s="124" t="s">
        <v>34</v>
      </c>
      <c r="D7" s="79"/>
      <c r="E7" s="79"/>
      <c r="F7" s="125"/>
      <c r="G7" s="57" t="s">
        <v>197</v>
      </c>
      <c r="H7" s="137">
        <v>2385.1185</v>
      </c>
      <c r="I7" s="208">
        <v>2428.1251150649741</v>
      </c>
      <c r="J7" s="208">
        <v>2425.3767153324243</v>
      </c>
      <c r="K7" s="138">
        <v>2416.3085460310222</v>
      </c>
      <c r="L7" s="140">
        <v>2365.7929999999997</v>
      </c>
      <c r="M7" s="220">
        <v>2382.1079999999997</v>
      </c>
      <c r="N7" s="220">
        <v>2391.9520000000002</v>
      </c>
      <c r="O7" s="139">
        <v>2400.6210000000001</v>
      </c>
      <c r="P7" s="220">
        <v>2414.8470000000002</v>
      </c>
      <c r="Q7" s="220">
        <v>2431.2459999999996</v>
      </c>
      <c r="R7" s="220">
        <v>2431.8286623582958</v>
      </c>
      <c r="S7" s="220">
        <v>2434.5787979016</v>
      </c>
      <c r="T7" s="140">
        <v>2433.1082232380477</v>
      </c>
      <c r="U7" s="220">
        <v>2425.7006971525097</v>
      </c>
      <c r="V7" s="220">
        <v>2422.5112132424024</v>
      </c>
      <c r="W7" s="139">
        <v>2420.1867276967373</v>
      </c>
      <c r="X7" s="220">
        <v>2418.8274992669853</v>
      </c>
      <c r="Y7" s="220">
        <v>2416.8414126298189</v>
      </c>
      <c r="Z7" s="220">
        <v>2415.1887117413112</v>
      </c>
      <c r="AA7" s="141">
        <v>2414.3765604859723</v>
      </c>
    </row>
    <row r="8" spans="2:27" ht="3.95" customHeight="1">
      <c r="B8" s="88"/>
      <c r="C8" s="85"/>
      <c r="D8" s="117"/>
      <c r="E8" s="85"/>
      <c r="F8" s="86"/>
      <c r="G8" s="57"/>
      <c r="H8" s="142"/>
      <c r="I8" s="220"/>
      <c r="J8" s="220"/>
      <c r="K8" s="139"/>
      <c r="L8" s="140"/>
      <c r="M8" s="220"/>
      <c r="N8" s="220"/>
      <c r="O8" s="139"/>
      <c r="P8" s="220"/>
      <c r="Q8" s="220"/>
      <c r="R8" s="220"/>
      <c r="S8" s="220"/>
      <c r="T8" s="140"/>
      <c r="U8" s="220"/>
      <c r="V8" s="220"/>
      <c r="W8" s="139"/>
      <c r="X8" s="220"/>
      <c r="Y8" s="220"/>
      <c r="Z8" s="220"/>
      <c r="AA8" s="141"/>
    </row>
    <row r="9" spans="2:27">
      <c r="B9" s="88"/>
      <c r="C9" s="85"/>
      <c r="D9" s="117" t="s">
        <v>84</v>
      </c>
      <c r="E9" s="85"/>
      <c r="F9" s="86"/>
      <c r="G9" s="57" t="s">
        <v>197</v>
      </c>
      <c r="H9" s="142">
        <v>2054.3285000000001</v>
      </c>
      <c r="I9" s="220">
        <v>2084.8374647163109</v>
      </c>
      <c r="J9" s="220">
        <v>2083.2699881561762</v>
      </c>
      <c r="K9" s="139">
        <v>2074.8563799400317</v>
      </c>
      <c r="L9" s="144"/>
      <c r="M9" s="221"/>
      <c r="N9" s="221"/>
      <c r="O9" s="143"/>
      <c r="P9" s="221"/>
      <c r="Q9" s="221"/>
      <c r="R9" s="221"/>
      <c r="S9" s="221"/>
      <c r="T9" s="144"/>
      <c r="U9" s="221"/>
      <c r="V9" s="221"/>
      <c r="W9" s="143"/>
      <c r="X9" s="221"/>
      <c r="Y9" s="221"/>
      <c r="Z9" s="221"/>
      <c r="AA9" s="145"/>
    </row>
    <row r="10" spans="2:27">
      <c r="B10" s="88"/>
      <c r="C10" s="85"/>
      <c r="D10" s="117" t="s">
        <v>85</v>
      </c>
      <c r="E10" s="85"/>
      <c r="F10" s="86"/>
      <c r="G10" s="57" t="s">
        <v>197</v>
      </c>
      <c r="H10" s="142">
        <v>330.79</v>
      </c>
      <c r="I10" s="220">
        <v>343.28765034866302</v>
      </c>
      <c r="J10" s="220">
        <v>342.10672717624834</v>
      </c>
      <c r="K10" s="139">
        <v>341.45216609099037</v>
      </c>
      <c r="L10" s="144"/>
      <c r="M10" s="221"/>
      <c r="N10" s="221"/>
      <c r="O10" s="143"/>
      <c r="P10" s="221"/>
      <c r="Q10" s="221"/>
      <c r="R10" s="221"/>
      <c r="S10" s="221"/>
      <c r="T10" s="144"/>
      <c r="U10" s="221"/>
      <c r="V10" s="221"/>
      <c r="W10" s="143"/>
      <c r="X10" s="221"/>
      <c r="Y10" s="221"/>
      <c r="Z10" s="221"/>
      <c r="AA10" s="145"/>
    </row>
    <row r="11" spans="2:27" ht="3.95" customHeight="1">
      <c r="B11" s="88"/>
      <c r="C11" s="85"/>
      <c r="D11" s="85"/>
      <c r="E11" s="85"/>
      <c r="F11" s="86"/>
      <c r="G11" s="57"/>
      <c r="H11" s="146"/>
      <c r="I11" s="102"/>
      <c r="J11" s="102"/>
      <c r="K11" s="86"/>
      <c r="L11" s="84"/>
      <c r="M11" s="102"/>
      <c r="N11" s="102"/>
      <c r="O11" s="86"/>
      <c r="P11" s="102"/>
      <c r="Q11" s="102"/>
      <c r="R11" s="102"/>
      <c r="S11" s="102"/>
      <c r="T11" s="84"/>
      <c r="U11" s="102"/>
      <c r="V11" s="102"/>
      <c r="W11" s="86"/>
      <c r="X11" s="102"/>
      <c r="Y11" s="102"/>
      <c r="Z11" s="102"/>
      <c r="AA11" s="87"/>
    </row>
    <row r="12" spans="2:27">
      <c r="B12" s="88"/>
      <c r="C12" s="85" t="s">
        <v>86</v>
      </c>
      <c r="D12" s="85"/>
      <c r="E12" s="85"/>
      <c r="F12" s="86"/>
      <c r="G12" s="57" t="s">
        <v>198</v>
      </c>
      <c r="H12" s="111">
        <v>187.60950000000003</v>
      </c>
      <c r="I12" s="219">
        <v>173.78184255468582</v>
      </c>
      <c r="J12" s="219">
        <v>186.52483485229627</v>
      </c>
      <c r="K12" s="104">
        <v>189.22271061510139</v>
      </c>
      <c r="L12" s="126">
        <v>192.99802897786799</v>
      </c>
      <c r="M12" s="205">
        <v>190.95152409503379</v>
      </c>
      <c r="N12" s="205">
        <v>183.45565620757608</v>
      </c>
      <c r="O12" s="34">
        <v>183.03279071952215</v>
      </c>
      <c r="P12" s="205">
        <v>177.36781669750195</v>
      </c>
      <c r="Q12" s="205">
        <v>172.10950941122519</v>
      </c>
      <c r="R12" s="205">
        <v>173.59085636236256</v>
      </c>
      <c r="S12" s="205">
        <v>172.0591877476536</v>
      </c>
      <c r="T12" s="126">
        <v>176.29048417665081</v>
      </c>
      <c r="U12" s="205">
        <v>186.91158193368298</v>
      </c>
      <c r="V12" s="205">
        <v>190.9664356744814</v>
      </c>
      <c r="W12" s="34">
        <v>191.93083762436984</v>
      </c>
      <c r="X12" s="205">
        <v>191.51897498673486</v>
      </c>
      <c r="Y12" s="205">
        <v>190.5623717952563</v>
      </c>
      <c r="Z12" s="205">
        <v>188.77373646424581</v>
      </c>
      <c r="AA12" s="35">
        <v>186.03575921416871</v>
      </c>
    </row>
    <row r="13" spans="2:27">
      <c r="B13" s="88"/>
      <c r="C13" s="85" t="s">
        <v>37</v>
      </c>
      <c r="D13" s="85"/>
      <c r="E13" s="85"/>
      <c r="F13" s="86"/>
      <c r="G13" s="57" t="s">
        <v>182</v>
      </c>
      <c r="H13" s="111">
        <v>6.8284080288285782</v>
      </c>
      <c r="I13" s="219">
        <v>6.2327261480922314</v>
      </c>
      <c r="J13" s="219">
        <v>6.6839974493845684</v>
      </c>
      <c r="K13" s="104">
        <v>6.8068651129344557</v>
      </c>
      <c r="L13" s="105">
        <v>7.1063953553074777</v>
      </c>
      <c r="M13" s="219">
        <v>6.9665480555059114</v>
      </c>
      <c r="N13" s="219">
        <v>6.6498147482101162</v>
      </c>
      <c r="O13" s="104">
        <v>6.5908739562908085</v>
      </c>
      <c r="P13" s="219">
        <v>6.3905129503691622</v>
      </c>
      <c r="Q13" s="219">
        <v>6.1643478206696622</v>
      </c>
      <c r="R13" s="219">
        <v>6.2157955007034378</v>
      </c>
      <c r="S13" s="219">
        <v>6.1602483206266605</v>
      </c>
      <c r="T13" s="105">
        <v>6.3118443443191463</v>
      </c>
      <c r="U13" s="219">
        <v>6.69380985295322</v>
      </c>
      <c r="V13" s="219">
        <v>6.8441965006811669</v>
      </c>
      <c r="W13" s="104">
        <v>6.8861390995847414</v>
      </c>
      <c r="X13" s="219">
        <v>6.8781587963186741</v>
      </c>
      <c r="Y13" s="219">
        <v>6.8506239447050143</v>
      </c>
      <c r="Z13" s="219">
        <v>6.7944406155021762</v>
      </c>
      <c r="AA13" s="106">
        <v>6.704237095211961</v>
      </c>
    </row>
    <row r="14" spans="2:27" ht="3.95" customHeight="1">
      <c r="B14" s="88"/>
      <c r="C14" s="85"/>
      <c r="D14" s="85"/>
      <c r="E14" s="85"/>
      <c r="F14" s="86"/>
      <c r="G14" s="57"/>
      <c r="H14" s="146"/>
      <c r="I14" s="102"/>
      <c r="J14" s="102"/>
      <c r="K14" s="86"/>
      <c r="L14" s="84"/>
      <c r="M14" s="102"/>
      <c r="N14" s="102"/>
      <c r="O14" s="86"/>
      <c r="P14" s="102"/>
      <c r="Q14" s="102"/>
      <c r="R14" s="102"/>
      <c r="S14" s="102"/>
      <c r="T14" s="84"/>
      <c r="U14" s="102"/>
      <c r="V14" s="102"/>
      <c r="W14" s="86"/>
      <c r="X14" s="102"/>
      <c r="Y14" s="102"/>
      <c r="Z14" s="102"/>
      <c r="AA14" s="87"/>
    </row>
    <row r="15" spans="2:27">
      <c r="B15" s="78" t="s">
        <v>87</v>
      </c>
      <c r="C15" s="85"/>
      <c r="D15" s="85"/>
      <c r="E15" s="85"/>
      <c r="F15" s="86"/>
      <c r="G15" s="57"/>
      <c r="H15" s="146"/>
      <c r="I15" s="102"/>
      <c r="J15" s="102"/>
      <c r="K15" s="86"/>
      <c r="L15" s="84"/>
      <c r="M15" s="102"/>
      <c r="N15" s="102"/>
      <c r="O15" s="86"/>
      <c r="P15" s="102"/>
      <c r="Q15" s="102"/>
      <c r="R15" s="102"/>
      <c r="S15" s="102"/>
      <c r="T15" s="84"/>
      <c r="U15" s="102"/>
      <c r="V15" s="102"/>
      <c r="W15" s="86"/>
      <c r="X15" s="102"/>
      <c r="Y15" s="102"/>
      <c r="Z15" s="102"/>
      <c r="AA15" s="87"/>
    </row>
    <row r="16" spans="2:27">
      <c r="B16" s="88"/>
      <c r="C16" s="85" t="s">
        <v>88</v>
      </c>
      <c r="D16" s="85"/>
      <c r="E16" s="85"/>
      <c r="F16" s="86"/>
      <c r="G16" s="57" t="s">
        <v>199</v>
      </c>
      <c r="H16" s="222">
        <v>20860.652519789313</v>
      </c>
      <c r="I16" s="256">
        <v>22444.485437231098</v>
      </c>
      <c r="J16" s="256">
        <v>25035.522578798787</v>
      </c>
      <c r="K16" s="251">
        <v>27332.467565390292</v>
      </c>
      <c r="L16" s="257">
        <v>5102.6068241110443</v>
      </c>
      <c r="M16" s="256">
        <v>5160.3213855381964</v>
      </c>
      <c r="N16" s="256">
        <v>5235.0058703955156</v>
      </c>
      <c r="O16" s="251">
        <v>5361.1696635794751</v>
      </c>
      <c r="P16" s="256">
        <v>5429.0628327432723</v>
      </c>
      <c r="Q16" s="256">
        <v>5474.4069696296856</v>
      </c>
      <c r="R16" s="256">
        <v>5665.4739135496493</v>
      </c>
      <c r="S16" s="256">
        <v>5873.4329465999153</v>
      </c>
      <c r="T16" s="257">
        <v>6087.4529177253435</v>
      </c>
      <c r="U16" s="256">
        <v>6171.4713507146171</v>
      </c>
      <c r="V16" s="256">
        <v>6306.5542269218613</v>
      </c>
      <c r="W16" s="251">
        <v>6471.3195442868564</v>
      </c>
      <c r="X16" s="256">
        <v>6618.307879147681</v>
      </c>
      <c r="Y16" s="256">
        <v>6776.2503049973084</v>
      </c>
      <c r="Z16" s="256">
        <v>6910.6003269069115</v>
      </c>
      <c r="AA16" s="258">
        <v>7027.7370493900544</v>
      </c>
    </row>
    <row r="17" spans="1:113" s="13" customFormat="1" ht="18">
      <c r="A17" s="11"/>
      <c r="B17" s="147"/>
      <c r="C17" s="54" t="s">
        <v>89</v>
      </c>
      <c r="D17" s="54"/>
      <c r="E17" s="54"/>
      <c r="F17" s="55"/>
      <c r="G17" s="57" t="s">
        <v>199</v>
      </c>
      <c r="H17" s="241">
        <v>1320.0276067500076</v>
      </c>
      <c r="I17" s="242">
        <v>1428.8015606882166</v>
      </c>
      <c r="J17" s="242">
        <v>1593.8808224726645</v>
      </c>
      <c r="K17" s="259">
        <v>1737.7325729440061</v>
      </c>
      <c r="L17" s="256">
        <v>1173.9070948149999</v>
      </c>
      <c r="M17" s="256">
        <v>1197.423282366</v>
      </c>
      <c r="N17" s="256">
        <v>1222.9599491470001</v>
      </c>
      <c r="O17" s="251">
        <v>1247.709673673</v>
      </c>
      <c r="P17" s="256">
        <v>1266.4964607449999</v>
      </c>
      <c r="Q17" s="256">
        <v>1286.6334439130001</v>
      </c>
      <c r="R17" s="256">
        <v>1318.6730000000002</v>
      </c>
      <c r="S17" s="256">
        <v>1357.8459999999998</v>
      </c>
      <c r="T17" s="256">
        <v>1410.1824231491023</v>
      </c>
      <c r="U17" s="256">
        <v>1429.1453353595675</v>
      </c>
      <c r="V17" s="256">
        <v>1459.9158047846365</v>
      </c>
      <c r="W17" s="251">
        <v>1497.5334018707704</v>
      </c>
      <c r="X17" s="256">
        <v>1531.548093871846</v>
      </c>
      <c r="Y17" s="256">
        <v>1568.0976811181033</v>
      </c>
      <c r="Z17" s="256">
        <v>1599.1877306782928</v>
      </c>
      <c r="AA17" s="258">
        <v>1626.2944363978454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>
      <c r="B18" s="88"/>
      <c r="C18" s="85"/>
      <c r="D18" s="117" t="s">
        <v>90</v>
      </c>
      <c r="E18" s="85"/>
      <c r="F18" s="86"/>
      <c r="G18" s="57" t="s">
        <v>199</v>
      </c>
      <c r="H18" s="241">
        <v>1299.7816612172085</v>
      </c>
      <c r="I18" s="243">
        <v>1420.1426868495003</v>
      </c>
      <c r="J18" s="243">
        <v>1593.4927708155958</v>
      </c>
      <c r="K18" s="260">
        <v>1754.7129453452055</v>
      </c>
      <c r="L18" s="261"/>
      <c r="M18" s="262"/>
      <c r="N18" s="262"/>
      <c r="O18" s="263"/>
      <c r="P18" s="262"/>
      <c r="Q18" s="262"/>
      <c r="R18" s="262"/>
      <c r="S18" s="262"/>
      <c r="T18" s="261"/>
      <c r="U18" s="262"/>
      <c r="V18" s="262"/>
      <c r="W18" s="263"/>
      <c r="X18" s="262"/>
      <c r="Y18" s="262"/>
      <c r="Z18" s="262"/>
      <c r="AA18" s="264"/>
    </row>
    <row r="19" spans="1:113" ht="18">
      <c r="B19" s="88"/>
      <c r="C19" s="85"/>
      <c r="D19" s="117" t="s">
        <v>91</v>
      </c>
      <c r="E19" s="85"/>
      <c r="F19" s="86"/>
      <c r="G19" s="57" t="s">
        <v>199</v>
      </c>
      <c r="H19" s="241">
        <v>1383.3775225342906</v>
      </c>
      <c r="I19" s="243">
        <v>1454.5596400289216</v>
      </c>
      <c r="J19" s="243">
        <v>1592.4875471956896</v>
      </c>
      <c r="K19" s="260">
        <v>1679.1137369060896</v>
      </c>
      <c r="L19" s="261"/>
      <c r="M19" s="262"/>
      <c r="N19" s="262"/>
      <c r="O19" s="263"/>
      <c r="P19" s="262"/>
      <c r="Q19" s="262"/>
      <c r="R19" s="262"/>
      <c r="S19" s="262"/>
      <c r="T19" s="261"/>
      <c r="U19" s="262"/>
      <c r="V19" s="262"/>
      <c r="W19" s="263"/>
      <c r="X19" s="262"/>
      <c r="Y19" s="262"/>
      <c r="Z19" s="262"/>
      <c r="AA19" s="264"/>
    </row>
    <row r="20" spans="1:113">
      <c r="B20" s="88"/>
      <c r="C20" s="85" t="s">
        <v>92</v>
      </c>
      <c r="D20" s="85"/>
      <c r="E20" s="85"/>
      <c r="F20" s="86"/>
      <c r="G20" s="57" t="s">
        <v>199</v>
      </c>
      <c r="H20" s="244">
        <v>1083.5787465087772</v>
      </c>
      <c r="I20" s="245">
        <v>1042.5009588459079</v>
      </c>
      <c r="J20" s="245">
        <v>1001.5623107803218</v>
      </c>
      <c r="K20" s="265">
        <v>1044.1790196112429</v>
      </c>
      <c r="L20" s="261"/>
      <c r="M20" s="262"/>
      <c r="N20" s="262"/>
      <c r="O20" s="263"/>
      <c r="P20" s="262"/>
      <c r="Q20" s="262"/>
      <c r="R20" s="262"/>
      <c r="S20" s="262"/>
      <c r="T20" s="261"/>
      <c r="U20" s="262"/>
      <c r="V20" s="262"/>
      <c r="W20" s="263"/>
      <c r="X20" s="262"/>
      <c r="Y20" s="262"/>
      <c r="Z20" s="262"/>
      <c r="AA20" s="264"/>
    </row>
    <row r="21" spans="1:113" ht="18">
      <c r="B21" s="88"/>
      <c r="C21" s="85" t="s">
        <v>93</v>
      </c>
      <c r="D21" s="85"/>
      <c r="E21" s="85"/>
      <c r="F21" s="86"/>
      <c r="G21" s="57" t="s">
        <v>200</v>
      </c>
      <c r="H21" s="150">
        <v>36893.347647087554</v>
      </c>
      <c r="I21" s="189">
        <v>36881.620692274468</v>
      </c>
      <c r="J21" s="189">
        <v>36541.308551541399</v>
      </c>
      <c r="K21" s="92">
        <v>37975.750003703833</v>
      </c>
      <c r="L21" s="91">
        <v>9147.4580717024364</v>
      </c>
      <c r="M21" s="189">
        <v>9247.8892462313652</v>
      </c>
      <c r="N21" s="189">
        <v>9247.1070791104175</v>
      </c>
      <c r="O21" s="92">
        <v>9250.0675856450653</v>
      </c>
      <c r="P21" s="189">
        <v>9234.6667483155579</v>
      </c>
      <c r="Q21" s="189">
        <v>9213.9402996679401</v>
      </c>
      <c r="R21" s="189">
        <v>9216.7611770199128</v>
      </c>
      <c r="S21" s="189">
        <v>9216.3550882752315</v>
      </c>
      <c r="T21" s="91">
        <v>9122.2671239124829</v>
      </c>
      <c r="U21" s="189">
        <v>9056.0182233541218</v>
      </c>
      <c r="V21" s="189">
        <v>9119.8896113201317</v>
      </c>
      <c r="W21" s="92">
        <v>9243.3988394931384</v>
      </c>
      <c r="X21" s="189">
        <v>9354.0014164168333</v>
      </c>
      <c r="Y21" s="189">
        <v>9444.5123022744647</v>
      </c>
      <c r="Z21" s="189">
        <v>9540.5892660528134</v>
      </c>
      <c r="AA21" s="93">
        <v>9636.9397589051932</v>
      </c>
    </row>
    <row r="22" spans="1:113">
      <c r="B22" s="88"/>
      <c r="C22" s="85" t="s">
        <v>94</v>
      </c>
      <c r="D22" s="85"/>
      <c r="E22" s="85"/>
      <c r="F22" s="86"/>
      <c r="G22" s="57" t="s">
        <v>201</v>
      </c>
      <c r="H22" s="111">
        <v>44.127513843435473</v>
      </c>
      <c r="I22" s="219">
        <v>43.955128527548354</v>
      </c>
      <c r="J22" s="219">
        <v>43.309252228198247</v>
      </c>
      <c r="K22" s="104">
        <v>43.828832944377695</v>
      </c>
      <c r="L22" s="105">
        <v>44.451679097074049</v>
      </c>
      <c r="M22" s="219">
        <v>43.984503590827799</v>
      </c>
      <c r="N22" s="219">
        <v>43.93181928944454</v>
      </c>
      <c r="O22" s="104">
        <v>44.142053396395511</v>
      </c>
      <c r="P22" s="219">
        <v>43.897509872521063</v>
      </c>
      <c r="Q22" s="219">
        <v>43.459956106068148</v>
      </c>
      <c r="R22" s="219">
        <v>44.031221690860818</v>
      </c>
      <c r="S22" s="219">
        <v>44.4318264407434</v>
      </c>
      <c r="T22" s="105">
        <v>43.423626777956628</v>
      </c>
      <c r="U22" s="219">
        <v>43.085336223592215</v>
      </c>
      <c r="V22" s="219">
        <v>43.29646538049311</v>
      </c>
      <c r="W22" s="104">
        <v>43.43158053075102</v>
      </c>
      <c r="X22" s="219">
        <v>43.558362187941754</v>
      </c>
      <c r="Y22" s="219">
        <v>43.809955052607584</v>
      </c>
      <c r="Z22" s="219">
        <v>43.94804150433729</v>
      </c>
      <c r="AA22" s="106">
        <v>43.998973032624143</v>
      </c>
    </row>
    <row r="23" spans="1:113" ht="3.95" customHeight="1">
      <c r="B23" s="88"/>
      <c r="C23" s="85"/>
      <c r="D23" s="85"/>
      <c r="E23" s="85"/>
      <c r="F23" s="86"/>
      <c r="G23" s="57"/>
      <c r="H23" s="146"/>
      <c r="I23" s="102"/>
      <c r="J23" s="102"/>
      <c r="K23" s="86"/>
      <c r="L23" s="84"/>
      <c r="M23" s="102"/>
      <c r="N23" s="102"/>
      <c r="O23" s="86"/>
      <c r="P23" s="102"/>
      <c r="Q23" s="102"/>
      <c r="R23" s="102"/>
      <c r="S23" s="102"/>
      <c r="T23" s="84"/>
      <c r="U23" s="102"/>
      <c r="V23" s="102"/>
      <c r="W23" s="86"/>
      <c r="X23" s="102"/>
      <c r="Y23" s="102"/>
      <c r="Z23" s="102"/>
      <c r="AA23" s="87"/>
    </row>
    <row r="24" spans="1:113">
      <c r="B24" s="78" t="s">
        <v>95</v>
      </c>
      <c r="C24" s="85"/>
      <c r="D24" s="85"/>
      <c r="E24" s="85"/>
      <c r="F24" s="86"/>
      <c r="G24" s="57"/>
      <c r="H24" s="146"/>
      <c r="I24" s="102"/>
      <c r="J24" s="102"/>
      <c r="K24" s="86"/>
      <c r="L24" s="84"/>
      <c r="M24" s="102"/>
      <c r="N24" s="102"/>
      <c r="O24" s="86"/>
      <c r="P24" s="102"/>
      <c r="Q24" s="102"/>
      <c r="R24" s="102"/>
      <c r="S24" s="102"/>
      <c r="T24" s="84"/>
      <c r="U24" s="102"/>
      <c r="V24" s="102"/>
      <c r="W24" s="86"/>
      <c r="X24" s="102"/>
      <c r="Y24" s="102"/>
      <c r="Z24" s="102"/>
      <c r="AA24" s="87"/>
    </row>
    <row r="25" spans="1:113">
      <c r="B25" s="88"/>
      <c r="C25" s="85" t="s">
        <v>96</v>
      </c>
      <c r="D25" s="85"/>
      <c r="E25" s="85"/>
      <c r="F25" s="86"/>
      <c r="G25" s="57" t="s">
        <v>198</v>
      </c>
      <c r="H25" s="142">
        <v>3659.3304626109657</v>
      </c>
      <c r="I25" s="220">
        <v>3655.3151841002564</v>
      </c>
      <c r="J25" s="220">
        <v>3632.316818378783</v>
      </c>
      <c r="K25" s="139">
        <v>3590.4021281826085</v>
      </c>
      <c r="L25" s="140">
        <v>3670.3986856111678</v>
      </c>
      <c r="M25" s="220">
        <v>3663.0413273544905</v>
      </c>
      <c r="N25" s="220">
        <v>3655.6883782091136</v>
      </c>
      <c r="O25" s="139">
        <v>3648.1934592690914</v>
      </c>
      <c r="P25" s="220">
        <v>3643.0792868091166</v>
      </c>
      <c r="Q25" s="220">
        <v>3662.9036447994272</v>
      </c>
      <c r="R25" s="220">
        <v>3659.7853065234676</v>
      </c>
      <c r="S25" s="220">
        <v>3655.4924982690136</v>
      </c>
      <c r="T25" s="140">
        <v>3649.8444668595353</v>
      </c>
      <c r="U25" s="220">
        <v>3643.3706279328449</v>
      </c>
      <c r="V25" s="220">
        <v>3627.9615414322138</v>
      </c>
      <c r="W25" s="139">
        <v>3608.0906372905374</v>
      </c>
      <c r="X25" s="220">
        <v>3597.8943440081334</v>
      </c>
      <c r="Y25" s="220">
        <v>3592.8948689141912</v>
      </c>
      <c r="Z25" s="220">
        <v>3587.9023930853805</v>
      </c>
      <c r="AA25" s="141">
        <v>3582.9169067227299</v>
      </c>
    </row>
    <row r="26" spans="1:113">
      <c r="B26" s="88"/>
      <c r="C26" s="85" t="s">
        <v>97</v>
      </c>
      <c r="D26" s="85"/>
      <c r="E26" s="85"/>
      <c r="F26" s="86"/>
      <c r="G26" s="57" t="s">
        <v>198</v>
      </c>
      <c r="H26" s="142">
        <v>2748.171499999999</v>
      </c>
      <c r="I26" s="220">
        <v>2788.3237225040084</v>
      </c>
      <c r="J26" s="220">
        <v>2790.6790048724042</v>
      </c>
      <c r="K26" s="139">
        <v>2779.8460879499967</v>
      </c>
      <c r="L26" s="140">
        <v>2715.8357975921735</v>
      </c>
      <c r="M26" s="220">
        <v>2740.977634455819</v>
      </c>
      <c r="N26" s="220">
        <v>2758.8085255601377</v>
      </c>
      <c r="O26" s="139">
        <v>2777.0640423918649</v>
      </c>
      <c r="P26" s="220">
        <v>2775.4863823138944</v>
      </c>
      <c r="Q26" s="220">
        <v>2792.0148962737812</v>
      </c>
      <c r="R26" s="220">
        <v>2792.7375722498809</v>
      </c>
      <c r="S26" s="220">
        <v>2793.0560391784761</v>
      </c>
      <c r="T26" s="140">
        <v>2793.0106409439209</v>
      </c>
      <c r="U26" s="220">
        <v>2792.3049211088669</v>
      </c>
      <c r="V26" s="220">
        <v>2790.1951040633548</v>
      </c>
      <c r="W26" s="139">
        <v>2787.2053533734743</v>
      </c>
      <c r="X26" s="220">
        <v>2784.4511977426223</v>
      </c>
      <c r="Y26" s="220">
        <v>2781.6790606722147</v>
      </c>
      <c r="Z26" s="220">
        <v>2778.3558227522103</v>
      </c>
      <c r="AA26" s="141">
        <v>2774.8982706329389</v>
      </c>
    </row>
    <row r="27" spans="1:113" ht="18">
      <c r="B27" s="88"/>
      <c r="C27" s="85" t="s">
        <v>98</v>
      </c>
      <c r="D27" s="85"/>
      <c r="E27" s="85"/>
      <c r="F27" s="86"/>
      <c r="G27" s="57" t="s">
        <v>182</v>
      </c>
      <c r="H27" s="111">
        <v>75.102165927942579</v>
      </c>
      <c r="I27" s="219">
        <v>76.281288046882878</v>
      </c>
      <c r="J27" s="219">
        <v>76.83040858727756</v>
      </c>
      <c r="K27" s="104">
        <v>77.424398388033595</v>
      </c>
      <c r="L27" s="105">
        <v>73.992937286047237</v>
      </c>
      <c r="M27" s="219">
        <v>74.827920012450406</v>
      </c>
      <c r="N27" s="219">
        <v>75.466184207737413</v>
      </c>
      <c r="O27" s="104">
        <v>76.121622205535246</v>
      </c>
      <c r="P27" s="219">
        <v>76.185176434764728</v>
      </c>
      <c r="Q27" s="219">
        <v>76.22408796469081</v>
      </c>
      <c r="R27" s="219">
        <v>76.308781481577682</v>
      </c>
      <c r="S27" s="219">
        <v>76.407106306498306</v>
      </c>
      <c r="T27" s="105">
        <v>76.52410030905051</v>
      </c>
      <c r="U27" s="219">
        <v>76.640704618435976</v>
      </c>
      <c r="V27" s="219">
        <v>76.908067304425359</v>
      </c>
      <c r="W27" s="104">
        <v>77.248762117198382</v>
      </c>
      <c r="X27" s="219">
        <v>77.391133021451736</v>
      </c>
      <c r="Y27" s="219">
        <v>77.421665875597029</v>
      </c>
      <c r="Z27" s="219">
        <v>77.436772753536133</v>
      </c>
      <c r="AA27" s="106">
        <v>77.448021901549481</v>
      </c>
    </row>
    <row r="28" spans="1:113" ht="18.75" thickBot="1">
      <c r="B28" s="94"/>
      <c r="C28" s="95" t="s">
        <v>99</v>
      </c>
      <c r="D28" s="95"/>
      <c r="E28" s="95"/>
      <c r="F28" s="96"/>
      <c r="G28" s="119" t="s">
        <v>182</v>
      </c>
      <c r="H28" s="112">
        <v>6.7664078188648507</v>
      </c>
      <c r="I28" s="108">
        <v>6.5078931092195811</v>
      </c>
      <c r="J28" s="108">
        <v>6.4074962608741961</v>
      </c>
      <c r="K28" s="107">
        <v>6.3889204452285142</v>
      </c>
      <c r="L28" s="109">
        <v>6.834627401770879</v>
      </c>
      <c r="M28" s="108">
        <v>6.8023925669659899</v>
      </c>
      <c r="N28" s="108">
        <v>6.7491744163256495</v>
      </c>
      <c r="O28" s="107">
        <v>6.6794368903968806</v>
      </c>
      <c r="P28" s="108">
        <v>6.5929077534010592</v>
      </c>
      <c r="Q28" s="108">
        <v>6.5243304711626902</v>
      </c>
      <c r="R28" s="108">
        <v>6.4741438297052101</v>
      </c>
      <c r="S28" s="108">
        <v>6.4401903826093694</v>
      </c>
      <c r="T28" s="109">
        <v>6.4218028512547098</v>
      </c>
      <c r="U28" s="108">
        <v>6.4099971158641997</v>
      </c>
      <c r="V28" s="108">
        <v>6.4019196509195586</v>
      </c>
      <c r="W28" s="107">
        <v>6.3962654254583109</v>
      </c>
      <c r="X28" s="108">
        <v>6.3923074676354368</v>
      </c>
      <c r="Y28" s="108">
        <v>6.3895368971594273</v>
      </c>
      <c r="Z28" s="108">
        <v>6.387597497826218</v>
      </c>
      <c r="AA28" s="110">
        <v>6.386239918292973</v>
      </c>
    </row>
    <row r="29" spans="1:113" ht="15.75" thickBot="1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</row>
    <row r="30" spans="1:113" ht="30" customHeight="1">
      <c r="B30" s="69" t="str">
        <f>"Medium-Term Forecast "&amp;Summary!H3&amp;" - labour market [change over previous period]"</f>
        <v>Medium-Term Forecast MTF-2022Q3 - labour market [change over previous period]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</row>
    <row r="31" spans="1:113">
      <c r="B31" s="300" t="s">
        <v>15</v>
      </c>
      <c r="C31" s="301"/>
      <c r="D31" s="301"/>
      <c r="E31" s="301"/>
      <c r="F31" s="302"/>
      <c r="G31" s="303" t="s">
        <v>14</v>
      </c>
      <c r="H31" s="72" t="str">
        <f>H$3</f>
        <v>Actual</v>
      </c>
      <c r="I31" s="291">
        <f t="shared" ref="I31:J31" si="0">I$3</f>
        <v>2022</v>
      </c>
      <c r="J31" s="291">
        <f t="shared" si="0"/>
        <v>2023</v>
      </c>
      <c r="K31" s="308">
        <f>K3</f>
        <v>2024</v>
      </c>
      <c r="L31" s="304">
        <f>L$3</f>
        <v>2021</v>
      </c>
      <c r="M31" s="304"/>
      <c r="N31" s="304"/>
      <c r="O31" s="304"/>
      <c r="P31" s="304">
        <f t="shared" ref="P31" si="1">P$3</f>
        <v>2022</v>
      </c>
      <c r="Q31" s="304"/>
      <c r="R31" s="304"/>
      <c r="S31" s="304"/>
      <c r="T31" s="304">
        <f t="shared" ref="T31" si="2">T$3</f>
        <v>2023</v>
      </c>
      <c r="U31" s="304"/>
      <c r="V31" s="304"/>
      <c r="W31" s="304"/>
      <c r="X31" s="304">
        <f t="shared" ref="X31" si="3">X$3</f>
        <v>2024</v>
      </c>
      <c r="Y31" s="304"/>
      <c r="Z31" s="304"/>
      <c r="AA31" s="305"/>
    </row>
    <row r="32" spans="1:113">
      <c r="B32" s="295"/>
      <c r="C32" s="296"/>
      <c r="D32" s="296"/>
      <c r="E32" s="296"/>
      <c r="F32" s="297"/>
      <c r="G32" s="299"/>
      <c r="H32" s="134">
        <f>$H$4</f>
        <v>2021</v>
      </c>
      <c r="I32" s="290"/>
      <c r="J32" s="290"/>
      <c r="K32" s="309"/>
      <c r="L32" s="75" t="s">
        <v>0</v>
      </c>
      <c r="M32" s="75" t="s">
        <v>1</v>
      </c>
      <c r="N32" s="75" t="s">
        <v>2</v>
      </c>
      <c r="O32" s="76" t="s">
        <v>3</v>
      </c>
      <c r="P32" s="74" t="s">
        <v>0</v>
      </c>
      <c r="Q32" s="75" t="s">
        <v>1</v>
      </c>
      <c r="R32" s="75" t="s">
        <v>2</v>
      </c>
      <c r="S32" s="76" t="s">
        <v>3</v>
      </c>
      <c r="T32" s="74" t="s">
        <v>0</v>
      </c>
      <c r="U32" s="75" t="s">
        <v>1</v>
      </c>
      <c r="V32" s="75" t="s">
        <v>2</v>
      </c>
      <c r="W32" s="76" t="s">
        <v>3</v>
      </c>
      <c r="X32" s="75" t="s">
        <v>0</v>
      </c>
      <c r="Y32" s="75" t="s">
        <v>1</v>
      </c>
      <c r="Z32" s="75" t="s">
        <v>2</v>
      </c>
      <c r="AA32" s="121" t="s">
        <v>3</v>
      </c>
    </row>
    <row r="33" spans="2:27" ht="3.75" customHeight="1">
      <c r="B33" s="78"/>
      <c r="C33" s="79"/>
      <c r="D33" s="79"/>
      <c r="E33" s="79"/>
      <c r="F33" s="80"/>
      <c r="G33" s="81"/>
      <c r="H33" s="135"/>
      <c r="I33" s="240"/>
      <c r="J33" s="240"/>
      <c r="K33" s="122"/>
      <c r="L33" s="83"/>
      <c r="M33" s="83"/>
      <c r="N33" s="83"/>
      <c r="O33" s="82"/>
      <c r="P33" s="123"/>
      <c r="Q33" s="83"/>
      <c r="R33" s="83"/>
      <c r="S33" s="82"/>
      <c r="T33" s="123"/>
      <c r="U33" s="83"/>
      <c r="V33" s="83"/>
      <c r="W33" s="82"/>
      <c r="X33" s="83"/>
      <c r="Y33" s="83"/>
      <c r="Z33" s="83"/>
      <c r="AA33" s="116"/>
    </row>
    <row r="34" spans="2:27">
      <c r="B34" s="78" t="s">
        <v>83</v>
      </c>
      <c r="C34" s="79"/>
      <c r="D34" s="79"/>
      <c r="E34" s="79"/>
      <c r="F34" s="125"/>
      <c r="G34" s="136"/>
      <c r="H34" s="135"/>
      <c r="I34" s="223"/>
      <c r="J34" s="240"/>
      <c r="K34" s="122"/>
      <c r="L34" s="224"/>
      <c r="M34" s="224"/>
      <c r="N34" s="224"/>
      <c r="O34" s="82"/>
      <c r="P34" s="123"/>
      <c r="Q34" s="224"/>
      <c r="R34" s="224"/>
      <c r="S34" s="82"/>
      <c r="T34" s="123"/>
      <c r="U34" s="224"/>
      <c r="V34" s="224"/>
      <c r="W34" s="82"/>
      <c r="X34" s="224"/>
      <c r="Y34" s="224"/>
      <c r="Z34" s="224"/>
      <c r="AA34" s="116"/>
    </row>
    <row r="35" spans="2:27">
      <c r="B35" s="78"/>
      <c r="C35" s="124" t="s">
        <v>34</v>
      </c>
      <c r="D35" s="79"/>
      <c r="E35" s="79"/>
      <c r="F35" s="125"/>
      <c r="G35" s="57" t="s">
        <v>202</v>
      </c>
      <c r="H35" s="33">
        <v>-0.58154820601858148</v>
      </c>
      <c r="I35" s="205">
        <v>1.8031227825776313</v>
      </c>
      <c r="J35" s="205">
        <v>-0.11319020241163003</v>
      </c>
      <c r="K35" s="34">
        <v>-0.37388704377660531</v>
      </c>
      <c r="L35" s="105">
        <v>-0.86368443901369574</v>
      </c>
      <c r="M35" s="219">
        <v>0.68962077409140932</v>
      </c>
      <c r="N35" s="219">
        <v>0.41324742622923338</v>
      </c>
      <c r="O35" s="104">
        <v>0.36242366067544651</v>
      </c>
      <c r="P35" s="219">
        <v>0.59259666561277413</v>
      </c>
      <c r="Q35" s="219">
        <v>0.67909064218144977</v>
      </c>
      <c r="R35" s="219">
        <v>2.3965586300022323E-2</v>
      </c>
      <c r="S35" s="219">
        <v>0.11308919850617372</v>
      </c>
      <c r="T35" s="105">
        <v>-6.0403658522773185E-2</v>
      </c>
      <c r="U35" s="219">
        <v>-0.30444704492757069</v>
      </c>
      <c r="V35" s="219">
        <v>-0.13148711685046521</v>
      </c>
      <c r="W35" s="104">
        <v>-9.5953551544312177E-2</v>
      </c>
      <c r="X35" s="219">
        <v>-5.6162130557808609E-2</v>
      </c>
      <c r="Y35" s="219">
        <v>-8.2109478157008198E-2</v>
      </c>
      <c r="Z35" s="219">
        <v>-6.838267831190592E-2</v>
      </c>
      <c r="AA35" s="106">
        <v>-3.3626823916122817E-2</v>
      </c>
    </row>
    <row r="36" spans="2:27" ht="3.95" customHeight="1">
      <c r="B36" s="88"/>
      <c r="C36" s="85"/>
      <c r="D36" s="117"/>
      <c r="E36" s="85"/>
      <c r="F36" s="86"/>
      <c r="G36" s="57"/>
      <c r="H36" s="146"/>
      <c r="I36" s="102"/>
      <c r="J36" s="102"/>
      <c r="K36" s="86"/>
      <c r="L36" s="84"/>
      <c r="M36" s="102"/>
      <c r="N36" s="102"/>
      <c r="O36" s="86"/>
      <c r="P36" s="102"/>
      <c r="Q36" s="102"/>
      <c r="R36" s="102"/>
      <c r="S36" s="102"/>
      <c r="T36" s="84"/>
      <c r="U36" s="102"/>
      <c r="V36" s="102"/>
      <c r="W36" s="86"/>
      <c r="X36" s="102"/>
      <c r="Y36" s="102"/>
      <c r="Z36" s="102"/>
      <c r="AA36" s="87"/>
    </row>
    <row r="37" spans="2:27">
      <c r="B37" s="88"/>
      <c r="C37" s="85"/>
      <c r="D37" s="117" t="s">
        <v>84</v>
      </c>
      <c r="E37" s="85"/>
      <c r="F37" s="86"/>
      <c r="G37" s="57" t="s">
        <v>202</v>
      </c>
      <c r="H37" s="111">
        <v>-1.0189944241746645</v>
      </c>
      <c r="I37" s="219">
        <v>1.4851064333825263</v>
      </c>
      <c r="J37" s="219">
        <v>-7.5184592883758228E-2</v>
      </c>
      <c r="K37" s="104">
        <v>-0.40386547418131613</v>
      </c>
      <c r="L37" s="227"/>
      <c r="M37" s="225"/>
      <c r="N37" s="225"/>
      <c r="O37" s="226"/>
      <c r="P37" s="225"/>
      <c r="Q37" s="225"/>
      <c r="R37" s="225"/>
      <c r="S37" s="225"/>
      <c r="T37" s="227"/>
      <c r="U37" s="225"/>
      <c r="V37" s="225"/>
      <c r="W37" s="226"/>
      <c r="X37" s="225"/>
      <c r="Y37" s="225"/>
      <c r="Z37" s="225"/>
      <c r="AA37" s="228"/>
    </row>
    <row r="38" spans="2:27">
      <c r="B38" s="88"/>
      <c r="C38" s="85"/>
      <c r="D38" s="117" t="s">
        <v>85</v>
      </c>
      <c r="E38" s="85"/>
      <c r="F38" s="86"/>
      <c r="G38" s="57" t="s">
        <v>202</v>
      </c>
      <c r="H38" s="111">
        <v>2.2241691138011959</v>
      </c>
      <c r="I38" s="219">
        <v>3.7781221768079547</v>
      </c>
      <c r="J38" s="219">
        <v>-0.34400397777643832</v>
      </c>
      <c r="K38" s="104">
        <v>-0.19133242151089291</v>
      </c>
      <c r="L38" s="227"/>
      <c r="M38" s="225"/>
      <c r="N38" s="225"/>
      <c r="O38" s="226"/>
      <c r="P38" s="225"/>
      <c r="Q38" s="225"/>
      <c r="R38" s="225"/>
      <c r="S38" s="225"/>
      <c r="T38" s="227"/>
      <c r="U38" s="225"/>
      <c r="V38" s="225"/>
      <c r="W38" s="226"/>
      <c r="X38" s="225"/>
      <c r="Y38" s="225"/>
      <c r="Z38" s="225"/>
      <c r="AA38" s="228"/>
    </row>
    <row r="39" spans="2:27" ht="3.95" customHeight="1">
      <c r="B39" s="88"/>
      <c r="C39" s="85"/>
      <c r="D39" s="85"/>
      <c r="E39" s="85"/>
      <c r="F39" s="86"/>
      <c r="G39" s="57"/>
      <c r="H39" s="146"/>
      <c r="I39" s="102"/>
      <c r="J39" s="102"/>
      <c r="K39" s="86"/>
      <c r="L39" s="84"/>
      <c r="M39" s="102"/>
      <c r="N39" s="102"/>
      <c r="O39" s="86"/>
      <c r="P39" s="102"/>
      <c r="Q39" s="102"/>
      <c r="R39" s="102"/>
      <c r="S39" s="102"/>
      <c r="T39" s="84"/>
      <c r="U39" s="102"/>
      <c r="V39" s="102"/>
      <c r="W39" s="86"/>
      <c r="X39" s="102"/>
      <c r="Y39" s="102"/>
      <c r="Z39" s="102"/>
      <c r="AA39" s="87"/>
    </row>
    <row r="40" spans="2:27">
      <c r="B40" s="88"/>
      <c r="C40" s="85" t="s">
        <v>86</v>
      </c>
      <c r="D40" s="85"/>
      <c r="E40" s="85"/>
      <c r="F40" s="86"/>
      <c r="G40" s="57" t="s">
        <v>202</v>
      </c>
      <c r="H40" s="111">
        <v>3.3990153891940906</v>
      </c>
      <c r="I40" s="219">
        <v>-7.370446296863534</v>
      </c>
      <c r="J40" s="219">
        <v>7.332752438506617</v>
      </c>
      <c r="K40" s="104">
        <v>1.446389573239145</v>
      </c>
      <c r="L40" s="105">
        <v>1.6685395791449622</v>
      </c>
      <c r="M40" s="219">
        <v>-1.0603760534097972</v>
      </c>
      <c r="N40" s="219">
        <v>-3.9255344637768417</v>
      </c>
      <c r="O40" s="104">
        <v>-0.23050010928824349</v>
      </c>
      <c r="P40" s="219">
        <v>-3.0950596337140297</v>
      </c>
      <c r="Q40" s="219">
        <v>-2.964634387559002</v>
      </c>
      <c r="R40" s="219">
        <v>0.86070023452215594</v>
      </c>
      <c r="S40" s="219">
        <v>-0.8823440628184045</v>
      </c>
      <c r="T40" s="105">
        <v>2.4592098128482007</v>
      </c>
      <c r="U40" s="219">
        <v>6.024770881217492</v>
      </c>
      <c r="V40" s="219">
        <v>2.1693967269706746</v>
      </c>
      <c r="W40" s="104">
        <v>0.50501123220017519</v>
      </c>
      <c r="X40" s="219">
        <v>-0.21458908986843994</v>
      </c>
      <c r="Y40" s="219">
        <v>-0.49948220093850182</v>
      </c>
      <c r="Z40" s="219">
        <v>-0.93860887338883003</v>
      </c>
      <c r="AA40" s="106">
        <v>-1.4504015767022054</v>
      </c>
    </row>
    <row r="41" spans="2:27">
      <c r="B41" s="88"/>
      <c r="C41" s="85" t="s">
        <v>37</v>
      </c>
      <c r="D41" s="85"/>
      <c r="E41" s="85"/>
      <c r="F41" s="86"/>
      <c r="G41" s="57" t="s">
        <v>203</v>
      </c>
      <c r="H41" s="111">
        <v>0.13855643475926688</v>
      </c>
      <c r="I41" s="219">
        <v>-0.59568188073634709</v>
      </c>
      <c r="J41" s="219">
        <v>0.45127130129233722</v>
      </c>
      <c r="K41" s="104">
        <v>0.12286766354988737</v>
      </c>
      <c r="L41" s="105">
        <v>0.10842390685966985</v>
      </c>
      <c r="M41" s="219">
        <v>-0.13984729980156679</v>
      </c>
      <c r="N41" s="219">
        <v>-0.31673330729579535</v>
      </c>
      <c r="O41" s="104">
        <v>-5.8940791919306901E-2</v>
      </c>
      <c r="P41" s="219">
        <v>-0.2003610059216468</v>
      </c>
      <c r="Q41" s="219">
        <v>-0.22616512969949945</v>
      </c>
      <c r="R41" s="219">
        <v>5.1447680033775423E-2</v>
      </c>
      <c r="S41" s="219">
        <v>-5.5547180076777336E-2</v>
      </c>
      <c r="T41" s="105">
        <v>0.15159602369248584</v>
      </c>
      <c r="U41" s="219">
        <v>0.38196550863407314</v>
      </c>
      <c r="V41" s="219">
        <v>0.15038664772794724</v>
      </c>
      <c r="W41" s="104">
        <v>4.1942598903574324E-2</v>
      </c>
      <c r="X41" s="219">
        <v>-7.9803032660669126E-3</v>
      </c>
      <c r="Y41" s="219">
        <v>-2.7534851613660039E-2</v>
      </c>
      <c r="Z41" s="219">
        <v>-5.6183329202838528E-2</v>
      </c>
      <c r="AA41" s="106">
        <v>-9.0203520290214889E-2</v>
      </c>
    </row>
    <row r="42" spans="2:27" ht="3.95" customHeight="1">
      <c r="B42" s="88"/>
      <c r="C42" s="85"/>
      <c r="D42" s="85"/>
      <c r="E42" s="85"/>
      <c r="F42" s="86"/>
      <c r="G42" s="57"/>
      <c r="H42" s="146"/>
      <c r="I42" s="102"/>
      <c r="J42" s="102"/>
      <c r="K42" s="86"/>
      <c r="L42" s="84"/>
      <c r="M42" s="102"/>
      <c r="N42" s="102"/>
      <c r="O42" s="86"/>
      <c r="P42" s="102"/>
      <c r="Q42" s="102"/>
      <c r="R42" s="102"/>
      <c r="S42" s="102"/>
      <c r="T42" s="84"/>
      <c r="U42" s="102"/>
      <c r="V42" s="102"/>
      <c r="W42" s="86"/>
      <c r="X42" s="102"/>
      <c r="Y42" s="102"/>
      <c r="Z42" s="102"/>
      <c r="AA42" s="87"/>
    </row>
    <row r="43" spans="2:27">
      <c r="B43" s="78" t="s">
        <v>87</v>
      </c>
      <c r="C43" s="85"/>
      <c r="D43" s="85"/>
      <c r="E43" s="85"/>
      <c r="F43" s="86"/>
      <c r="G43" s="57"/>
      <c r="H43" s="146"/>
      <c r="I43" s="102"/>
      <c r="J43" s="102"/>
      <c r="K43" s="86"/>
      <c r="L43" s="84"/>
      <c r="M43" s="102"/>
      <c r="N43" s="102"/>
      <c r="O43" s="86"/>
      <c r="P43" s="102"/>
      <c r="Q43" s="102"/>
      <c r="R43" s="102"/>
      <c r="S43" s="102"/>
      <c r="T43" s="84"/>
      <c r="U43" s="102"/>
      <c r="V43" s="102"/>
      <c r="W43" s="86"/>
      <c r="X43" s="102"/>
      <c r="Y43" s="102"/>
      <c r="Z43" s="102"/>
      <c r="AA43" s="87"/>
    </row>
    <row r="44" spans="2:27">
      <c r="B44" s="88"/>
      <c r="C44" s="85" t="s">
        <v>88</v>
      </c>
      <c r="D44" s="85"/>
      <c r="E44" s="85"/>
      <c r="F44" s="86"/>
      <c r="G44" s="57" t="s">
        <v>202</v>
      </c>
      <c r="H44" s="266">
        <v>5.910701359144241</v>
      </c>
      <c r="I44" s="267">
        <v>7.5924418756282677</v>
      </c>
      <c r="J44" s="267">
        <v>11.544203803708754</v>
      </c>
      <c r="K44" s="252">
        <v>9.1747435243738806</v>
      </c>
      <c r="L44" s="268">
        <v>2.1191075597812414E-2</v>
      </c>
      <c r="M44" s="267">
        <v>1.1310799247638954</v>
      </c>
      <c r="N44" s="267">
        <v>1.4472835949059828</v>
      </c>
      <c r="O44" s="252">
        <v>2.4100028979418937</v>
      </c>
      <c r="P44" s="267">
        <v>1.2663872517413921</v>
      </c>
      <c r="Q44" s="267">
        <v>0.83521112728585933</v>
      </c>
      <c r="R44" s="267">
        <v>3.4901852379617395</v>
      </c>
      <c r="S44" s="267">
        <v>3.6706379064407599</v>
      </c>
      <c r="T44" s="268">
        <v>3.6438650627538465</v>
      </c>
      <c r="U44" s="267">
        <v>1.380190272102638</v>
      </c>
      <c r="V44" s="267">
        <v>2.1888277289272793</v>
      </c>
      <c r="W44" s="252">
        <v>2.6126044657101914</v>
      </c>
      <c r="X44" s="267">
        <v>2.2713811898006355</v>
      </c>
      <c r="Y44" s="267">
        <v>2.3864472420096519</v>
      </c>
      <c r="Z44" s="267">
        <v>1.9826602599157752</v>
      </c>
      <c r="AA44" s="269">
        <v>1.6950296203220176</v>
      </c>
    </row>
    <row r="45" spans="2:27" ht="18">
      <c r="B45" s="88"/>
      <c r="C45" s="54" t="s">
        <v>89</v>
      </c>
      <c r="D45" s="54"/>
      <c r="E45" s="54"/>
      <c r="F45" s="55"/>
      <c r="G45" s="56" t="s">
        <v>202</v>
      </c>
      <c r="H45" s="229">
        <v>5.9127208216706038</v>
      </c>
      <c r="I45" s="230">
        <v>8.2402787170502876</v>
      </c>
      <c r="J45" s="230">
        <v>11.553687112780977</v>
      </c>
      <c r="K45" s="270">
        <v>9.0252513514892172</v>
      </c>
      <c r="L45" s="268">
        <v>0.40722712204679112</v>
      </c>
      <c r="M45" s="267">
        <v>2.0032409425642044</v>
      </c>
      <c r="N45" s="267">
        <v>2.13263489670436</v>
      </c>
      <c r="O45" s="252">
        <v>2.0237559327484576</v>
      </c>
      <c r="P45" s="267">
        <v>1.5057018045468595</v>
      </c>
      <c r="Q45" s="267">
        <v>1.5899754789804064</v>
      </c>
      <c r="R45" s="267">
        <v>2.4901852379617395</v>
      </c>
      <c r="S45" s="267">
        <v>2.9706379064407713</v>
      </c>
      <c r="T45" s="268">
        <v>3.8543710515848346</v>
      </c>
      <c r="U45" s="267">
        <v>1.3447134143197417</v>
      </c>
      <c r="V45" s="267">
        <v>2.1530678975576194</v>
      </c>
      <c r="W45" s="252">
        <v>2.5766963384359798</v>
      </c>
      <c r="X45" s="267">
        <v>2.2713811898007208</v>
      </c>
      <c r="Y45" s="267">
        <v>2.3864472420097371</v>
      </c>
      <c r="Z45" s="267">
        <v>1.9826602599157752</v>
      </c>
      <c r="AA45" s="269">
        <v>1.6950296203220176</v>
      </c>
    </row>
    <row r="46" spans="2:27">
      <c r="B46" s="88"/>
      <c r="C46" s="85"/>
      <c r="D46" s="117" t="s">
        <v>90</v>
      </c>
      <c r="E46" s="85"/>
      <c r="F46" s="86"/>
      <c r="G46" s="57" t="s">
        <v>202</v>
      </c>
      <c r="H46" s="231">
        <v>6.3612995648237813</v>
      </c>
      <c r="I46" s="232">
        <v>9.1600956932702875</v>
      </c>
      <c r="J46" s="232">
        <v>12.206525835137171</v>
      </c>
      <c r="K46" s="271">
        <v>10.117408593394032</v>
      </c>
      <c r="L46" s="268"/>
      <c r="M46" s="267"/>
      <c r="N46" s="267"/>
      <c r="O46" s="252"/>
      <c r="P46" s="267"/>
      <c r="Q46" s="267"/>
      <c r="R46" s="267"/>
      <c r="S46" s="267"/>
      <c r="T46" s="268"/>
      <c r="U46" s="267"/>
      <c r="V46" s="267"/>
      <c r="W46" s="252"/>
      <c r="X46" s="267"/>
      <c r="Y46" s="267"/>
      <c r="Z46" s="267"/>
      <c r="AA46" s="269"/>
    </row>
    <row r="47" spans="2:27" ht="18">
      <c r="B47" s="88"/>
      <c r="C47" s="85"/>
      <c r="D47" s="117" t="s">
        <v>100</v>
      </c>
      <c r="E47" s="85"/>
      <c r="F47" s="86"/>
      <c r="G47" s="57" t="s">
        <v>202</v>
      </c>
      <c r="H47" s="231">
        <v>4.2859820467702718</v>
      </c>
      <c r="I47" s="232">
        <v>5.1455308717340102</v>
      </c>
      <c r="J47" s="232">
        <v>9.4824511399220057</v>
      </c>
      <c r="K47" s="271">
        <v>5.4396776830654119</v>
      </c>
      <c r="L47" s="268"/>
      <c r="M47" s="267"/>
      <c r="N47" s="267"/>
      <c r="O47" s="252"/>
      <c r="P47" s="267"/>
      <c r="Q47" s="267"/>
      <c r="R47" s="267"/>
      <c r="S47" s="267"/>
      <c r="T47" s="268"/>
      <c r="U47" s="267"/>
      <c r="V47" s="267"/>
      <c r="W47" s="252"/>
      <c r="X47" s="267"/>
      <c r="Y47" s="267"/>
      <c r="Z47" s="267"/>
      <c r="AA47" s="269"/>
    </row>
    <row r="48" spans="2:27">
      <c r="B48" s="88"/>
      <c r="C48" s="85" t="s">
        <v>92</v>
      </c>
      <c r="D48" s="85"/>
      <c r="E48" s="85"/>
      <c r="F48" s="86"/>
      <c r="G48" s="57" t="s">
        <v>202</v>
      </c>
      <c r="H48" s="233">
        <v>2.6546568238925374</v>
      </c>
      <c r="I48" s="234">
        <v>-3.7909370034452223</v>
      </c>
      <c r="J48" s="234">
        <v>-3.9269650275340666</v>
      </c>
      <c r="K48" s="272">
        <v>4.2550232144536579</v>
      </c>
      <c r="L48" s="268"/>
      <c r="M48" s="267"/>
      <c r="N48" s="267"/>
      <c r="O48" s="252"/>
      <c r="P48" s="267"/>
      <c r="Q48" s="267"/>
      <c r="R48" s="267"/>
      <c r="S48" s="267"/>
      <c r="T48" s="268"/>
      <c r="U48" s="267"/>
      <c r="V48" s="267"/>
      <c r="W48" s="252"/>
      <c r="X48" s="267"/>
      <c r="Y48" s="267"/>
      <c r="Z48" s="267"/>
      <c r="AA48" s="269"/>
    </row>
    <row r="49" spans="2:27" ht="18">
      <c r="B49" s="88"/>
      <c r="C49" s="85" t="s">
        <v>93</v>
      </c>
      <c r="D49" s="85"/>
      <c r="E49" s="85"/>
      <c r="F49" s="86"/>
      <c r="G49" s="57" t="s">
        <v>202</v>
      </c>
      <c r="H49" s="111">
        <v>3.6230899717076426</v>
      </c>
      <c r="I49" s="219">
        <v>-3.1786095762470268E-2</v>
      </c>
      <c r="J49" s="219">
        <v>-0.92271471357643975</v>
      </c>
      <c r="K49" s="104">
        <v>3.9255338930710622</v>
      </c>
      <c r="L49" s="105">
        <v>-0.50458190063615405</v>
      </c>
      <c r="M49" s="219">
        <v>1.0979134721547581</v>
      </c>
      <c r="N49" s="219">
        <v>-8.4577907468599278E-3</v>
      </c>
      <c r="O49" s="104">
        <v>3.2015488836890427E-2</v>
      </c>
      <c r="P49" s="219">
        <v>-0.16649432219725213</v>
      </c>
      <c r="Q49" s="219">
        <v>-0.22444176073163646</v>
      </c>
      <c r="R49" s="219">
        <v>3.0615320484272956E-2</v>
      </c>
      <c r="S49" s="219">
        <v>-4.4059809827103891E-3</v>
      </c>
      <c r="T49" s="105">
        <v>-1.0208804181432214</v>
      </c>
      <c r="U49" s="219">
        <v>-0.72623285043583508</v>
      </c>
      <c r="V49" s="219">
        <v>0.70529217577428938</v>
      </c>
      <c r="W49" s="104">
        <v>1.3542842450603843</v>
      </c>
      <c r="X49" s="219">
        <v>1.1965574443367757</v>
      </c>
      <c r="Y49" s="219">
        <v>0.96761676450871903</v>
      </c>
      <c r="Z49" s="219">
        <v>1.0172781897399972</v>
      </c>
      <c r="AA49" s="106">
        <v>1.0099008579607585</v>
      </c>
    </row>
    <row r="50" spans="2:27" ht="3.95" customHeight="1">
      <c r="B50" s="88"/>
      <c r="C50" s="85"/>
      <c r="D50" s="85"/>
      <c r="E50" s="85"/>
      <c r="F50" s="86"/>
      <c r="G50" s="57"/>
      <c r="H50" s="146"/>
      <c r="I50" s="102"/>
      <c r="J50" s="102"/>
      <c r="K50" s="86"/>
      <c r="L50" s="84"/>
      <c r="M50" s="102"/>
      <c r="N50" s="102"/>
      <c r="O50" s="86"/>
      <c r="P50" s="102"/>
      <c r="Q50" s="102"/>
      <c r="R50" s="102"/>
      <c r="S50" s="102"/>
      <c r="T50" s="84"/>
      <c r="U50" s="102"/>
      <c r="V50" s="102"/>
      <c r="W50" s="86"/>
      <c r="X50" s="102"/>
      <c r="Y50" s="102"/>
      <c r="Z50" s="102"/>
      <c r="AA50" s="87"/>
    </row>
    <row r="51" spans="2:27">
      <c r="B51" s="78" t="s">
        <v>95</v>
      </c>
      <c r="C51" s="85"/>
      <c r="D51" s="85"/>
      <c r="E51" s="85"/>
      <c r="F51" s="86"/>
      <c r="G51" s="57"/>
      <c r="H51" s="146"/>
      <c r="I51" s="102"/>
      <c r="J51" s="102"/>
      <c r="K51" s="86"/>
      <c r="L51" s="84"/>
      <c r="M51" s="102"/>
      <c r="N51" s="102"/>
      <c r="O51" s="86"/>
      <c r="P51" s="102"/>
      <c r="Q51" s="102"/>
      <c r="R51" s="102"/>
      <c r="S51" s="102"/>
      <c r="T51" s="84"/>
      <c r="U51" s="102"/>
      <c r="V51" s="102"/>
      <c r="W51" s="86"/>
      <c r="X51" s="102"/>
      <c r="Y51" s="102"/>
      <c r="Z51" s="102"/>
      <c r="AA51" s="87"/>
    </row>
    <row r="52" spans="2:27">
      <c r="B52" s="88"/>
      <c r="C52" s="85" t="s">
        <v>101</v>
      </c>
      <c r="D52" s="85"/>
      <c r="E52" s="85"/>
      <c r="F52" s="86"/>
      <c r="G52" s="57" t="s">
        <v>202</v>
      </c>
      <c r="H52" s="111">
        <v>-0.80366986506726334</v>
      </c>
      <c r="I52" s="219">
        <v>-0.10972713592651928</v>
      </c>
      <c r="J52" s="219">
        <v>-0.62917599613599862</v>
      </c>
      <c r="K52" s="104">
        <v>-1.153938169272422</v>
      </c>
      <c r="L52" s="105">
        <v>-0.22254127088342557</v>
      </c>
      <c r="M52" s="219">
        <v>-0.20045120126923166</v>
      </c>
      <c r="N52" s="219">
        <v>-0.2007334476536613</v>
      </c>
      <c r="O52" s="104">
        <v>-0.20502072837219032</v>
      </c>
      <c r="P52" s="219">
        <v>-0.14018369686455401</v>
      </c>
      <c r="Q52" s="219">
        <v>0.54416487892785881</v>
      </c>
      <c r="R52" s="219">
        <v>-8.5132959486571735E-2</v>
      </c>
      <c r="S52" s="219">
        <v>-0.11729672357562038</v>
      </c>
      <c r="T52" s="105">
        <v>-0.15450808371657843</v>
      </c>
      <c r="U52" s="219">
        <v>-0.17737300823289104</v>
      </c>
      <c r="V52" s="219">
        <v>-0.42293491588512211</v>
      </c>
      <c r="W52" s="104">
        <v>-0.54771540201696212</v>
      </c>
      <c r="X52" s="219">
        <v>-0.28259526457075879</v>
      </c>
      <c r="Y52" s="219">
        <v>-0.13895558390335339</v>
      </c>
      <c r="Z52" s="219">
        <v>-0.1389541306094344</v>
      </c>
      <c r="AA52" s="106">
        <v>-0.13895267530853062</v>
      </c>
    </row>
    <row r="53" spans="2:27" ht="15.75" thickBot="1">
      <c r="B53" s="94"/>
      <c r="C53" s="95" t="s">
        <v>97</v>
      </c>
      <c r="D53" s="95"/>
      <c r="E53" s="95"/>
      <c r="F53" s="96"/>
      <c r="G53" s="119" t="s">
        <v>202</v>
      </c>
      <c r="H53" s="112">
        <v>1.3071418368145942</v>
      </c>
      <c r="I53" s="108">
        <v>1.461052285274377</v>
      </c>
      <c r="J53" s="108">
        <v>8.4469473518694826E-2</v>
      </c>
      <c r="K53" s="107">
        <v>-0.38818211996054686</v>
      </c>
      <c r="L53" s="109">
        <v>0.11735930915691029</v>
      </c>
      <c r="M53" s="108">
        <v>0.92574952012695633</v>
      </c>
      <c r="N53" s="108">
        <v>0.65053033925461534</v>
      </c>
      <c r="O53" s="107">
        <v>0.66171742846925952</v>
      </c>
      <c r="P53" s="108">
        <v>-5.6810359930054233E-2</v>
      </c>
      <c r="Q53" s="108">
        <v>0.59551774655466261</v>
      </c>
      <c r="R53" s="108">
        <v>2.5883671933996766E-2</v>
      </c>
      <c r="S53" s="108">
        <v>1.1403396142895872E-2</v>
      </c>
      <c r="T53" s="109">
        <v>-1.6253964803496501E-3</v>
      </c>
      <c r="U53" s="108">
        <v>-2.5267352179341174E-2</v>
      </c>
      <c r="V53" s="108">
        <v>-7.5558261189982545E-2</v>
      </c>
      <c r="W53" s="107">
        <v>-0.10715202981779726</v>
      </c>
      <c r="X53" s="108">
        <v>-9.8814234391383593E-2</v>
      </c>
      <c r="Y53" s="108">
        <v>-9.9557753881811095E-2</v>
      </c>
      <c r="Z53" s="108">
        <v>-0.11946877578327531</v>
      </c>
      <c r="AA53" s="110">
        <v>-0.1244459795594679</v>
      </c>
    </row>
    <row r="54" spans="2:27" ht="15.75" thickBot="1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</row>
    <row r="55" spans="2:27" ht="30" customHeight="1">
      <c r="B55" s="69" t="str">
        <f>"Medium-Term Forecast "&amp;Summary!H3&amp;" - labour market [change over the same period in the previous year]"</f>
        <v>Medium-Term Forecast MTF-2022Q3 - labour market [change over the same period in the previous year]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151"/>
      <c r="Y55" s="151"/>
      <c r="Z55" s="151"/>
      <c r="AA55" s="152"/>
    </row>
    <row r="56" spans="2:27">
      <c r="B56" s="300" t="s">
        <v>15</v>
      </c>
      <c r="C56" s="301"/>
      <c r="D56" s="301"/>
      <c r="E56" s="301"/>
      <c r="F56" s="302"/>
      <c r="G56" s="303" t="s">
        <v>14</v>
      </c>
      <c r="H56" s="72" t="str">
        <f>H$3</f>
        <v>Actual</v>
      </c>
      <c r="I56" s="291">
        <f t="shared" ref="I56:J56" si="4">I$3</f>
        <v>2022</v>
      </c>
      <c r="J56" s="291">
        <f t="shared" si="4"/>
        <v>2023</v>
      </c>
      <c r="K56" s="308">
        <f>K31</f>
        <v>2024</v>
      </c>
      <c r="L56" s="304">
        <f>L$3</f>
        <v>2021</v>
      </c>
      <c r="M56" s="304"/>
      <c r="N56" s="304"/>
      <c r="O56" s="304"/>
      <c r="P56" s="306">
        <f t="shared" ref="P56" si="5">P$3</f>
        <v>2022</v>
      </c>
      <c r="Q56" s="304"/>
      <c r="R56" s="304"/>
      <c r="S56" s="304"/>
      <c r="T56" s="306">
        <f t="shared" ref="T56" si="6">T$3</f>
        <v>2023</v>
      </c>
      <c r="U56" s="304"/>
      <c r="V56" s="304"/>
      <c r="W56" s="304"/>
      <c r="X56" s="306">
        <f t="shared" ref="X56" si="7">X$3</f>
        <v>2024</v>
      </c>
      <c r="Y56" s="304"/>
      <c r="Z56" s="304"/>
      <c r="AA56" s="305"/>
    </row>
    <row r="57" spans="2:27">
      <c r="B57" s="295"/>
      <c r="C57" s="296"/>
      <c r="D57" s="296"/>
      <c r="E57" s="296"/>
      <c r="F57" s="297"/>
      <c r="G57" s="299"/>
      <c r="H57" s="134">
        <f>$H$4</f>
        <v>2021</v>
      </c>
      <c r="I57" s="290"/>
      <c r="J57" s="290"/>
      <c r="K57" s="309"/>
      <c r="L57" s="246" t="s">
        <v>0</v>
      </c>
      <c r="M57" s="75" t="s">
        <v>1</v>
      </c>
      <c r="N57" s="75" t="s">
        <v>2</v>
      </c>
      <c r="O57" s="76" t="s">
        <v>3</v>
      </c>
      <c r="P57" s="74" t="s">
        <v>0</v>
      </c>
      <c r="Q57" s="75" t="s">
        <v>1</v>
      </c>
      <c r="R57" s="75" t="s">
        <v>2</v>
      </c>
      <c r="S57" s="76" t="s">
        <v>3</v>
      </c>
      <c r="T57" s="74" t="s">
        <v>0</v>
      </c>
      <c r="U57" s="75" t="s">
        <v>1</v>
      </c>
      <c r="V57" s="75" t="s">
        <v>2</v>
      </c>
      <c r="W57" s="76" t="s">
        <v>3</v>
      </c>
      <c r="X57" s="75" t="s">
        <v>0</v>
      </c>
      <c r="Y57" s="75" t="s">
        <v>1</v>
      </c>
      <c r="Z57" s="75" t="s">
        <v>2</v>
      </c>
      <c r="AA57" s="77" t="s">
        <v>3</v>
      </c>
    </row>
    <row r="58" spans="2:27" ht="3.95" customHeight="1">
      <c r="B58" s="88"/>
      <c r="C58" s="85"/>
      <c r="D58" s="85"/>
      <c r="E58" s="85"/>
      <c r="F58" s="86"/>
      <c r="G58" s="57"/>
      <c r="H58" s="146"/>
      <c r="I58" s="85"/>
      <c r="J58" s="85"/>
      <c r="K58" s="86"/>
      <c r="L58" s="85"/>
      <c r="M58" s="85"/>
      <c r="N58" s="85"/>
      <c r="O58" s="86"/>
      <c r="P58" s="84"/>
      <c r="Q58" s="85"/>
      <c r="R58" s="85"/>
      <c r="S58" s="86"/>
      <c r="T58" s="84"/>
      <c r="U58" s="85"/>
      <c r="V58" s="85"/>
      <c r="W58" s="86"/>
      <c r="X58" s="85"/>
      <c r="Y58" s="85"/>
      <c r="Z58" s="85"/>
      <c r="AA58" s="87"/>
    </row>
    <row r="59" spans="2:27">
      <c r="B59" s="78" t="s">
        <v>87</v>
      </c>
      <c r="C59" s="85"/>
      <c r="D59" s="85"/>
      <c r="E59" s="85"/>
      <c r="F59" s="86"/>
      <c r="G59" s="57"/>
      <c r="H59" s="146"/>
      <c r="I59" s="85"/>
      <c r="J59" s="85"/>
      <c r="K59" s="86"/>
      <c r="L59" s="85"/>
      <c r="M59" s="85"/>
      <c r="N59" s="85"/>
      <c r="O59" s="86"/>
      <c r="P59" s="84"/>
      <c r="Q59" s="85"/>
      <c r="R59" s="85"/>
      <c r="S59" s="86"/>
      <c r="T59" s="84"/>
      <c r="U59" s="85"/>
      <c r="V59" s="85"/>
      <c r="W59" s="86"/>
      <c r="X59" s="85"/>
      <c r="Y59" s="85"/>
      <c r="Z59" s="85"/>
      <c r="AA59" s="87"/>
    </row>
    <row r="60" spans="2:27">
      <c r="B60" s="88"/>
      <c r="C60" s="85" t="s">
        <v>88</v>
      </c>
      <c r="D60" s="85"/>
      <c r="E60" s="85"/>
      <c r="F60" s="86"/>
      <c r="G60" s="57" t="s">
        <v>202</v>
      </c>
      <c r="H60" s="111">
        <v>5.910701359144241</v>
      </c>
      <c r="I60" s="219">
        <v>7.5924418756282677</v>
      </c>
      <c r="J60" s="219">
        <v>11.544203803708754</v>
      </c>
      <c r="K60" s="104">
        <v>9.1747435243738806</v>
      </c>
      <c r="L60" s="105">
        <v>3.6603427760823308</v>
      </c>
      <c r="M60" s="219">
        <v>9.1425320969552786</v>
      </c>
      <c r="N60" s="219">
        <v>5.8500364135714733</v>
      </c>
      <c r="O60" s="104">
        <v>5.0895343877491541</v>
      </c>
      <c r="P60" s="219">
        <v>6.3978280099819642</v>
      </c>
      <c r="Q60" s="219">
        <v>6.0865508294059651</v>
      </c>
      <c r="R60" s="219">
        <v>8.2228760351248837</v>
      </c>
      <c r="S60" s="219">
        <v>9.5550656883785194</v>
      </c>
      <c r="T60" s="105">
        <v>12.127140636708944</v>
      </c>
      <c r="U60" s="219">
        <v>12.733148721898615</v>
      </c>
      <c r="V60" s="219">
        <v>11.315563766677883</v>
      </c>
      <c r="W60" s="104">
        <v>10.179508357766352</v>
      </c>
      <c r="X60" s="219">
        <v>8.7204774902915858</v>
      </c>
      <c r="Y60" s="219">
        <v>9.7995910523454199</v>
      </c>
      <c r="Z60" s="219">
        <v>9.5780687559373661</v>
      </c>
      <c r="AA60" s="106">
        <v>8.5982078507377224</v>
      </c>
    </row>
    <row r="61" spans="2:27" ht="18">
      <c r="B61" s="88"/>
      <c r="C61" s="85" t="s">
        <v>89</v>
      </c>
      <c r="D61" s="85"/>
      <c r="E61" s="85"/>
      <c r="F61" s="86"/>
      <c r="G61" s="57" t="s">
        <v>202</v>
      </c>
      <c r="H61" s="229">
        <v>5.9127208216706038</v>
      </c>
      <c r="I61" s="230">
        <v>8.2402787170502876</v>
      </c>
      <c r="J61" s="230">
        <v>11.553687112780977</v>
      </c>
      <c r="K61" s="270">
        <v>9.0252513514892172</v>
      </c>
      <c r="L61" s="268">
        <v>3.450217774790957</v>
      </c>
      <c r="M61" s="267">
        <v>8.9614711368273987</v>
      </c>
      <c r="N61" s="267">
        <v>5.8329836579320613</v>
      </c>
      <c r="O61" s="252">
        <v>5.4607435244415399</v>
      </c>
      <c r="P61" s="267">
        <v>7.3699052256812791</v>
      </c>
      <c r="Q61" s="267">
        <v>6.7232430862838726</v>
      </c>
      <c r="R61" s="267">
        <v>8.7377128696375763</v>
      </c>
      <c r="S61" s="267">
        <v>10.030803251911664</v>
      </c>
      <c r="T61" s="268">
        <v>12.411758195400395</v>
      </c>
      <c r="U61" s="267">
        <v>12.694229282167086</v>
      </c>
      <c r="V61" s="267">
        <v>11.239020953186014</v>
      </c>
      <c r="W61" s="252">
        <v>10.066191574768467</v>
      </c>
      <c r="X61" s="267">
        <v>8.5714924962936578</v>
      </c>
      <c r="Y61" s="267">
        <v>9.6494994620339725</v>
      </c>
      <c r="Z61" s="267">
        <v>9.4282041832857857</v>
      </c>
      <c r="AA61" s="269">
        <v>8.4493495097186297</v>
      </c>
    </row>
    <row r="62" spans="2:27" ht="18.75" thickBot="1">
      <c r="B62" s="94"/>
      <c r="C62" s="95" t="s">
        <v>93</v>
      </c>
      <c r="D62" s="95"/>
      <c r="E62" s="95"/>
      <c r="F62" s="96"/>
      <c r="G62" s="119" t="s">
        <v>202</v>
      </c>
      <c r="H62" s="112">
        <v>3.6230899717076426</v>
      </c>
      <c r="I62" s="108">
        <v>-3.1786095762470268E-2</v>
      </c>
      <c r="J62" s="108">
        <v>-0.92271471357643975</v>
      </c>
      <c r="K62" s="107">
        <v>3.9255338930710622</v>
      </c>
      <c r="L62" s="109">
        <v>3.0126492075750662</v>
      </c>
      <c r="M62" s="108">
        <v>10.431479540785475</v>
      </c>
      <c r="N62" s="108">
        <v>0.98383381004755677</v>
      </c>
      <c r="O62" s="107">
        <v>0.6114851434180224</v>
      </c>
      <c r="P62" s="108">
        <v>0.95336514176436538</v>
      </c>
      <c r="Q62" s="108">
        <v>-0.36709940678906605</v>
      </c>
      <c r="R62" s="108">
        <v>-0.3281664398486015</v>
      </c>
      <c r="S62" s="108">
        <v>-0.36445676810136263</v>
      </c>
      <c r="T62" s="109">
        <v>-1.2171486797136168</v>
      </c>
      <c r="U62" s="108">
        <v>-1.7139472492513192</v>
      </c>
      <c r="V62" s="108">
        <v>-1.0510369514760782</v>
      </c>
      <c r="W62" s="107">
        <v>0.29343217528925436</v>
      </c>
      <c r="X62" s="108">
        <v>2.5403146976139084</v>
      </c>
      <c r="Y62" s="108">
        <v>4.2898994827381642</v>
      </c>
      <c r="Z62" s="108">
        <v>4.612990646405251</v>
      </c>
      <c r="AA62" s="110">
        <v>4.2575347688192551</v>
      </c>
    </row>
    <row r="63" spans="2:27" ht="3.95" customHeight="1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</row>
    <row r="64" spans="2:27">
      <c r="B64" s="102" t="s">
        <v>154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</row>
    <row r="65" spans="2:27">
      <c r="B65" s="102" t="s">
        <v>213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</row>
    <row r="66" spans="2:27">
      <c r="B66" s="102" t="s">
        <v>167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</row>
    <row r="67" spans="2:27">
      <c r="B67" s="102" t="s">
        <v>168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</row>
    <row r="68" spans="2:27">
      <c r="B68" s="102" t="s">
        <v>169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</row>
    <row r="69" spans="2:27">
      <c r="B69" s="102" t="s">
        <v>170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</row>
  </sheetData>
  <mergeCells count="27">
    <mergeCell ref="X3:AA3"/>
    <mergeCell ref="X31:AA31"/>
    <mergeCell ref="J3:J4"/>
    <mergeCell ref="X56:AA56"/>
    <mergeCell ref="P31:S31"/>
    <mergeCell ref="T56:W56"/>
    <mergeCell ref="T31:W31"/>
    <mergeCell ref="L31:O31"/>
    <mergeCell ref="T3:W3"/>
    <mergeCell ref="P56:S56"/>
    <mergeCell ref="L56:O56"/>
    <mergeCell ref="L3:O3"/>
    <mergeCell ref="P3:S3"/>
    <mergeCell ref="J31:J32"/>
    <mergeCell ref="J56:J57"/>
    <mergeCell ref="K3:K4"/>
    <mergeCell ref="B56:F57"/>
    <mergeCell ref="B31:F32"/>
    <mergeCell ref="G31:G32"/>
    <mergeCell ref="B3:F4"/>
    <mergeCell ref="G3:G4"/>
    <mergeCell ref="G56:G57"/>
    <mergeCell ref="K31:K32"/>
    <mergeCell ref="K56:K57"/>
    <mergeCell ref="I3:I4"/>
    <mergeCell ref="I31:I32"/>
    <mergeCell ref="I56:I5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A45"/>
  <sheetViews>
    <sheetView zoomScale="80" zoomScaleNormal="80" workbookViewId="0">
      <selection activeCell="H47" sqref="H47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0" t="s">
        <v>102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2:27" ht="30" customHeight="1">
      <c r="B2" s="69" t="str">
        <f>"Medium-Term Forecast "&amp;Summary!H3&amp;" - trade balance and balance of payments [level]"</f>
        <v>Medium-Term Forecast MTF-2022Q3 - trade balance and balance of payments [level]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</row>
    <row r="3" spans="2:27">
      <c r="B3" s="300" t="s">
        <v>15</v>
      </c>
      <c r="C3" s="301"/>
      <c r="D3" s="301"/>
      <c r="E3" s="301"/>
      <c r="F3" s="302"/>
      <c r="G3" s="303" t="s">
        <v>14</v>
      </c>
      <c r="H3" s="72" t="s">
        <v>13</v>
      </c>
      <c r="I3" s="291">
        <v>2022</v>
      </c>
      <c r="J3" s="291">
        <v>2023</v>
      </c>
      <c r="K3" s="308">
        <v>2024</v>
      </c>
      <c r="L3" s="304">
        <v>2021</v>
      </c>
      <c r="M3" s="304"/>
      <c r="N3" s="304"/>
      <c r="O3" s="304"/>
      <c r="P3" s="306">
        <v>2022</v>
      </c>
      <c r="Q3" s="304"/>
      <c r="R3" s="304"/>
      <c r="S3" s="304"/>
      <c r="T3" s="306">
        <v>2023</v>
      </c>
      <c r="U3" s="304"/>
      <c r="V3" s="304"/>
      <c r="W3" s="304"/>
      <c r="X3" s="306">
        <v>2024</v>
      </c>
      <c r="Y3" s="304"/>
      <c r="Z3" s="304"/>
      <c r="AA3" s="305"/>
    </row>
    <row r="4" spans="2:27">
      <c r="B4" s="295"/>
      <c r="C4" s="296"/>
      <c r="D4" s="296"/>
      <c r="E4" s="296"/>
      <c r="F4" s="297"/>
      <c r="G4" s="299"/>
      <c r="H4" s="134">
        <v>2021</v>
      </c>
      <c r="I4" s="290"/>
      <c r="J4" s="290"/>
      <c r="K4" s="309"/>
      <c r="L4" s="75" t="s">
        <v>0</v>
      </c>
      <c r="M4" s="75" t="s">
        <v>1</v>
      </c>
      <c r="N4" s="75" t="s">
        <v>2</v>
      </c>
      <c r="O4" s="76" t="s">
        <v>3</v>
      </c>
      <c r="P4" s="74" t="s">
        <v>0</v>
      </c>
      <c r="Q4" s="75" t="s">
        <v>1</v>
      </c>
      <c r="R4" s="75" t="s">
        <v>2</v>
      </c>
      <c r="S4" s="76" t="s">
        <v>3</v>
      </c>
      <c r="T4" s="74" t="s">
        <v>0</v>
      </c>
      <c r="U4" s="75" t="s">
        <v>1</v>
      </c>
      <c r="V4" s="75" t="s">
        <v>2</v>
      </c>
      <c r="W4" s="76" t="s">
        <v>3</v>
      </c>
      <c r="X4" s="75" t="s">
        <v>0</v>
      </c>
      <c r="Y4" s="75" t="s">
        <v>1</v>
      </c>
      <c r="Z4" s="75" t="s">
        <v>2</v>
      </c>
      <c r="AA4" s="77" t="s">
        <v>3</v>
      </c>
    </row>
    <row r="5" spans="2:27" ht="3.75" customHeight="1">
      <c r="B5" s="78"/>
      <c r="C5" s="79"/>
      <c r="D5" s="79"/>
      <c r="E5" s="79"/>
      <c r="F5" s="80"/>
      <c r="G5" s="81"/>
      <c r="H5" s="135"/>
      <c r="I5" s="240"/>
      <c r="J5" s="240"/>
      <c r="K5" s="122"/>
      <c r="L5" s="83"/>
      <c r="M5" s="83"/>
      <c r="N5" s="83"/>
      <c r="O5" s="82"/>
      <c r="P5" s="83"/>
      <c r="Q5" s="83"/>
      <c r="R5" s="83"/>
      <c r="S5" s="82"/>
      <c r="T5" s="83"/>
      <c r="U5" s="83"/>
      <c r="V5" s="83"/>
      <c r="W5" s="82"/>
      <c r="X5" s="83"/>
      <c r="Y5" s="83"/>
      <c r="Z5" s="83"/>
      <c r="AA5" s="116"/>
    </row>
    <row r="6" spans="2:27">
      <c r="B6" s="78" t="s">
        <v>103</v>
      </c>
      <c r="C6" s="79"/>
      <c r="D6" s="79"/>
      <c r="E6" s="79"/>
      <c r="F6" s="125"/>
      <c r="G6" s="136"/>
      <c r="H6" s="153"/>
      <c r="I6" s="154"/>
      <c r="J6" s="154"/>
      <c r="K6" s="155"/>
      <c r="L6" s="156"/>
      <c r="M6" s="156"/>
      <c r="N6" s="156"/>
      <c r="O6" s="157"/>
      <c r="P6" s="156"/>
      <c r="Q6" s="156"/>
      <c r="R6" s="156"/>
      <c r="S6" s="157"/>
      <c r="T6" s="156"/>
      <c r="U6" s="156"/>
      <c r="V6" s="156"/>
      <c r="W6" s="157"/>
      <c r="X6" s="156"/>
      <c r="Y6" s="156"/>
      <c r="Z6" s="156"/>
      <c r="AA6" s="158"/>
    </row>
    <row r="7" spans="2:27">
      <c r="B7" s="78"/>
      <c r="C7" s="124" t="s">
        <v>61</v>
      </c>
      <c r="D7" s="79"/>
      <c r="E7" s="79"/>
      <c r="F7" s="125"/>
      <c r="G7" s="57" t="s">
        <v>204</v>
      </c>
      <c r="H7" s="159">
        <v>86307.491787098115</v>
      </c>
      <c r="I7" s="218">
        <v>85344.477790708814</v>
      </c>
      <c r="J7" s="218">
        <v>88300.010407467518</v>
      </c>
      <c r="K7" s="89">
        <v>94243.510213834394</v>
      </c>
      <c r="L7" s="189">
        <v>22669.353530629647</v>
      </c>
      <c r="M7" s="189">
        <v>21346.095886923176</v>
      </c>
      <c r="N7" s="189">
        <v>20803.773767278275</v>
      </c>
      <c r="O7" s="92">
        <v>21488.268602267013</v>
      </c>
      <c r="P7" s="189">
        <v>21491.732756182577</v>
      </c>
      <c r="Q7" s="189">
        <v>21289.677639583992</v>
      </c>
      <c r="R7" s="189">
        <v>21257.842958446283</v>
      </c>
      <c r="S7" s="92">
        <v>21305.224436495959</v>
      </c>
      <c r="T7" s="189">
        <v>21512.728775042888</v>
      </c>
      <c r="U7" s="189">
        <v>21751.227171403487</v>
      </c>
      <c r="V7" s="189">
        <v>22242.015295289966</v>
      </c>
      <c r="W7" s="92">
        <v>22794.03916573117</v>
      </c>
      <c r="X7" s="189">
        <v>23240.395653266907</v>
      </c>
      <c r="Y7" s="189">
        <v>23453.804373244679</v>
      </c>
      <c r="Z7" s="189">
        <v>23663.333371833945</v>
      </c>
      <c r="AA7" s="93">
        <v>23885.976815488859</v>
      </c>
    </row>
    <row r="8" spans="2:27">
      <c r="B8" s="88"/>
      <c r="C8" s="85"/>
      <c r="D8" s="117" t="s">
        <v>104</v>
      </c>
      <c r="E8" s="85"/>
      <c r="F8" s="86"/>
      <c r="G8" s="57" t="s">
        <v>204</v>
      </c>
      <c r="H8" s="159">
        <v>41966.683337617331</v>
      </c>
      <c r="I8" s="218">
        <v>40462.633013584455</v>
      </c>
      <c r="J8" s="218">
        <v>41403.365457333835</v>
      </c>
      <c r="K8" s="89">
        <v>42132.030117866219</v>
      </c>
      <c r="L8" s="218">
        <v>11298.396704128336</v>
      </c>
      <c r="M8" s="218">
        <v>10431.623791772288</v>
      </c>
      <c r="N8" s="218">
        <v>9608.1539479984531</v>
      </c>
      <c r="O8" s="89">
        <v>10628.508893718254</v>
      </c>
      <c r="P8" s="218">
        <v>10510.746307433023</v>
      </c>
      <c r="Q8" s="218">
        <v>9961.5070256282761</v>
      </c>
      <c r="R8" s="218">
        <v>9927.9858519057234</v>
      </c>
      <c r="S8" s="89">
        <v>10062.393828617433</v>
      </c>
      <c r="T8" s="218">
        <v>10128.984911148864</v>
      </c>
      <c r="U8" s="218">
        <v>10212.47569505409</v>
      </c>
      <c r="V8" s="218">
        <v>10414.188197815844</v>
      </c>
      <c r="W8" s="89">
        <v>10647.716653315038</v>
      </c>
      <c r="X8" s="218">
        <v>10857.649571681253</v>
      </c>
      <c r="Y8" s="218">
        <v>10963.287057211977</v>
      </c>
      <c r="Z8" s="218">
        <v>11061.488301401387</v>
      </c>
      <c r="AA8" s="160">
        <v>11160.341100556367</v>
      </c>
    </row>
    <row r="9" spans="2:27" ht="15" customHeight="1">
      <c r="B9" s="88"/>
      <c r="C9" s="85"/>
      <c r="D9" s="117" t="s">
        <v>105</v>
      </c>
      <c r="E9" s="85"/>
      <c r="F9" s="86"/>
      <c r="G9" s="57" t="s">
        <v>204</v>
      </c>
      <c r="H9" s="159">
        <v>44362.251543981532</v>
      </c>
      <c r="I9" s="218">
        <v>44881.844777124359</v>
      </c>
      <c r="J9" s="218">
        <v>46896.644950133668</v>
      </c>
      <c r="K9" s="89">
        <v>47895.647167825307</v>
      </c>
      <c r="L9" s="218">
        <v>11413.487434822782</v>
      </c>
      <c r="M9" s="218">
        <v>10956.614104823286</v>
      </c>
      <c r="N9" s="218">
        <v>11061.916232628333</v>
      </c>
      <c r="O9" s="89">
        <v>10930.233771707139</v>
      </c>
      <c r="P9" s="218">
        <v>11093.002768710274</v>
      </c>
      <c r="Q9" s="218">
        <v>11389.705809523246</v>
      </c>
      <c r="R9" s="218">
        <v>11156.305591012313</v>
      </c>
      <c r="S9" s="89">
        <v>11242.830607878526</v>
      </c>
      <c r="T9" s="218">
        <v>11383.743863894024</v>
      </c>
      <c r="U9" s="218">
        <v>11538.751476349396</v>
      </c>
      <c r="V9" s="218">
        <v>11827.827097474121</v>
      </c>
      <c r="W9" s="89">
        <v>12146.322512416133</v>
      </c>
      <c r="X9" s="218">
        <v>12382.746081585654</v>
      </c>
      <c r="Y9" s="218">
        <v>12490.517316032703</v>
      </c>
      <c r="Z9" s="218">
        <v>12601.845070432557</v>
      </c>
      <c r="AA9" s="160">
        <v>12725.635714932494</v>
      </c>
    </row>
    <row r="10" spans="2:27" ht="3.75" customHeight="1">
      <c r="B10" s="88"/>
      <c r="C10" s="85"/>
      <c r="D10" s="85"/>
      <c r="E10" s="85"/>
      <c r="F10" s="86"/>
      <c r="G10" s="57"/>
      <c r="H10" s="159"/>
      <c r="I10" s="218"/>
      <c r="J10" s="218"/>
      <c r="K10" s="89"/>
      <c r="L10" s="218"/>
      <c r="M10" s="218"/>
      <c r="N10" s="218"/>
      <c r="O10" s="89"/>
      <c r="P10" s="218"/>
      <c r="Q10" s="218"/>
      <c r="R10" s="218"/>
      <c r="S10" s="89"/>
      <c r="T10" s="218"/>
      <c r="U10" s="218"/>
      <c r="V10" s="218"/>
      <c r="W10" s="89"/>
      <c r="X10" s="218"/>
      <c r="Y10" s="218"/>
      <c r="Z10" s="218"/>
      <c r="AA10" s="160"/>
    </row>
    <row r="11" spans="2:27" ht="15" customHeight="1">
      <c r="B11" s="88"/>
      <c r="C11" s="85" t="s">
        <v>62</v>
      </c>
      <c r="D11" s="85"/>
      <c r="E11" s="85"/>
      <c r="F11" s="86"/>
      <c r="G11" s="57" t="s">
        <v>204</v>
      </c>
      <c r="H11" s="150">
        <v>84153.455610486068</v>
      </c>
      <c r="I11" s="189">
        <v>83873.030089971522</v>
      </c>
      <c r="J11" s="189">
        <v>84636.165074679579</v>
      </c>
      <c r="K11" s="92">
        <v>89790.748671837224</v>
      </c>
      <c r="L11" s="189">
        <v>21529.505559336947</v>
      </c>
      <c r="M11" s="189">
        <v>20885.365624597842</v>
      </c>
      <c r="N11" s="189">
        <v>20660.069615697048</v>
      </c>
      <c r="O11" s="92">
        <v>21078.514810854231</v>
      </c>
      <c r="P11" s="189">
        <v>20974.5066044665</v>
      </c>
      <c r="Q11" s="189">
        <v>20890.607192188989</v>
      </c>
      <c r="R11" s="189">
        <v>20974.499789091784</v>
      </c>
      <c r="S11" s="92">
        <v>21033.416504224253</v>
      </c>
      <c r="T11" s="189">
        <v>20923.145640498267</v>
      </c>
      <c r="U11" s="189">
        <v>20981.764090175631</v>
      </c>
      <c r="V11" s="189">
        <v>21187.897022919871</v>
      </c>
      <c r="W11" s="92">
        <v>21543.358321085801</v>
      </c>
      <c r="X11" s="189">
        <v>22052.525661118889</v>
      </c>
      <c r="Y11" s="189">
        <v>22268.477571882646</v>
      </c>
      <c r="Z11" s="189">
        <v>22590.947448591865</v>
      </c>
      <c r="AA11" s="93">
        <v>22878.797990243824</v>
      </c>
    </row>
    <row r="12" spans="2:27" ht="15" customHeight="1">
      <c r="B12" s="88"/>
      <c r="C12" s="85"/>
      <c r="D12" s="117" t="s">
        <v>106</v>
      </c>
      <c r="E12" s="85"/>
      <c r="F12" s="86"/>
      <c r="G12" s="57" t="s">
        <v>204</v>
      </c>
      <c r="H12" s="159">
        <v>24767.120263204964</v>
      </c>
      <c r="I12" s="218">
        <v>24731.043265348293</v>
      </c>
      <c r="J12" s="218">
        <v>25023.979298457136</v>
      </c>
      <c r="K12" s="89">
        <v>25357.897809901559</v>
      </c>
      <c r="L12" s="218">
        <v>6401.465556858634</v>
      </c>
      <c r="M12" s="218">
        <v>6169.9464968155162</v>
      </c>
      <c r="N12" s="218">
        <v>6046.7338404561451</v>
      </c>
      <c r="O12" s="89">
        <v>6148.97436907467</v>
      </c>
      <c r="P12" s="218">
        <v>6237.6721036891686</v>
      </c>
      <c r="Q12" s="218">
        <v>6167.3415507022937</v>
      </c>
      <c r="R12" s="218">
        <v>6107.1776732170538</v>
      </c>
      <c r="S12" s="89">
        <v>6218.8519377397743</v>
      </c>
      <c r="T12" s="218">
        <v>6186.2486669197015</v>
      </c>
      <c r="U12" s="218">
        <v>6203.5801099256514</v>
      </c>
      <c r="V12" s="218">
        <v>6264.5264705880318</v>
      </c>
      <c r="W12" s="89">
        <v>6369.6240510237512</v>
      </c>
      <c r="X12" s="218">
        <v>6520.1671783641259</v>
      </c>
      <c r="Y12" s="218">
        <v>6584.0166703590221</v>
      </c>
      <c r="Z12" s="218">
        <v>6679.3598314300298</v>
      </c>
      <c r="AA12" s="160">
        <v>6764.4672555316829</v>
      </c>
    </row>
    <row r="13" spans="2:27" ht="15" customHeight="1">
      <c r="B13" s="88"/>
      <c r="C13" s="85"/>
      <c r="D13" s="117" t="s">
        <v>107</v>
      </c>
      <c r="E13" s="85"/>
      <c r="F13" s="86"/>
      <c r="G13" s="57" t="s">
        <v>204</v>
      </c>
      <c r="H13" s="159">
        <v>59387.296947947158</v>
      </c>
      <c r="I13" s="218">
        <v>59141.986824623236</v>
      </c>
      <c r="J13" s="218">
        <v>59612.18577622241</v>
      </c>
      <c r="K13" s="89">
        <v>60407.647285398612</v>
      </c>
      <c r="L13" s="218">
        <v>15331.39973233519</v>
      </c>
      <c r="M13" s="218">
        <v>14687.32723019679</v>
      </c>
      <c r="N13" s="218">
        <v>14480.702355586334</v>
      </c>
      <c r="O13" s="89">
        <v>14887.867629828843</v>
      </c>
      <c r="P13" s="218">
        <v>14956.898991326296</v>
      </c>
      <c r="Q13" s="218">
        <v>14691.710420465515</v>
      </c>
      <c r="R13" s="218">
        <v>14678.812846346944</v>
      </c>
      <c r="S13" s="89">
        <v>14814.564566484476</v>
      </c>
      <c r="T13" s="218">
        <v>14736.896973578559</v>
      </c>
      <c r="U13" s="218">
        <v>14778.183980249973</v>
      </c>
      <c r="V13" s="218">
        <v>14923.370552331833</v>
      </c>
      <c r="W13" s="89">
        <v>15173.734270062045</v>
      </c>
      <c r="X13" s="218">
        <v>15532.358482754758</v>
      </c>
      <c r="Y13" s="218">
        <v>15684.460901523616</v>
      </c>
      <c r="Z13" s="218">
        <v>15911.587617161829</v>
      </c>
      <c r="AA13" s="160">
        <v>16114.330734712135</v>
      </c>
    </row>
    <row r="14" spans="2:27" ht="3.75" customHeight="1">
      <c r="B14" s="88"/>
      <c r="C14" s="85"/>
      <c r="D14" s="85"/>
      <c r="E14" s="85"/>
      <c r="F14" s="86"/>
      <c r="G14" s="57"/>
      <c r="H14" s="159"/>
      <c r="I14" s="218"/>
      <c r="J14" s="218"/>
      <c r="K14" s="89"/>
      <c r="L14" s="218"/>
      <c r="M14" s="218"/>
      <c r="N14" s="218"/>
      <c r="O14" s="89"/>
      <c r="P14" s="218"/>
      <c r="Q14" s="218"/>
      <c r="R14" s="218"/>
      <c r="S14" s="89"/>
      <c r="T14" s="218"/>
      <c r="U14" s="218"/>
      <c r="V14" s="218"/>
      <c r="W14" s="89"/>
      <c r="X14" s="218"/>
      <c r="Y14" s="218"/>
      <c r="Z14" s="218"/>
      <c r="AA14" s="160"/>
    </row>
    <row r="15" spans="2:27" ht="15" customHeight="1">
      <c r="B15" s="88"/>
      <c r="C15" s="85" t="s">
        <v>108</v>
      </c>
      <c r="D15" s="85"/>
      <c r="E15" s="85"/>
      <c r="F15" s="86"/>
      <c r="G15" s="57" t="s">
        <v>204</v>
      </c>
      <c r="H15" s="150">
        <v>2154.0361766120441</v>
      </c>
      <c r="I15" s="189">
        <v>1471.4477007372843</v>
      </c>
      <c r="J15" s="189">
        <v>3663.8453327879397</v>
      </c>
      <c r="K15" s="92">
        <v>4452.7615419971662</v>
      </c>
      <c r="L15" s="189">
        <v>1139.8479712927001</v>
      </c>
      <c r="M15" s="189">
        <v>460.73026232533448</v>
      </c>
      <c r="N15" s="189">
        <v>143.70415158122705</v>
      </c>
      <c r="O15" s="92">
        <v>409.75379141278245</v>
      </c>
      <c r="P15" s="189">
        <v>517.22615171607686</v>
      </c>
      <c r="Q15" s="189">
        <v>399.0704473950027</v>
      </c>
      <c r="R15" s="189">
        <v>283.34316935449897</v>
      </c>
      <c r="S15" s="92">
        <v>271.80793227170579</v>
      </c>
      <c r="T15" s="189">
        <v>589.58313454462041</v>
      </c>
      <c r="U15" s="189">
        <v>769.46308122785558</v>
      </c>
      <c r="V15" s="189">
        <v>1054.1182723700949</v>
      </c>
      <c r="W15" s="92">
        <v>1250.6808446453688</v>
      </c>
      <c r="X15" s="189">
        <v>1187.8699921480184</v>
      </c>
      <c r="Y15" s="189">
        <v>1185.3268013620327</v>
      </c>
      <c r="Z15" s="189">
        <v>1072.38592324208</v>
      </c>
      <c r="AA15" s="93">
        <v>1007.1788252450351</v>
      </c>
    </row>
    <row r="16" spans="2:27" ht="3.95" customHeight="1">
      <c r="B16" s="78"/>
      <c r="C16" s="85"/>
      <c r="D16" s="85"/>
      <c r="E16" s="85"/>
      <c r="F16" s="86"/>
      <c r="G16" s="57"/>
      <c r="H16" s="150"/>
      <c r="I16" s="189"/>
      <c r="J16" s="189"/>
      <c r="K16" s="92"/>
      <c r="L16" s="189"/>
      <c r="M16" s="189"/>
      <c r="N16" s="189"/>
      <c r="O16" s="92"/>
      <c r="P16" s="189"/>
      <c r="Q16" s="189"/>
      <c r="R16" s="189"/>
      <c r="S16" s="92"/>
      <c r="T16" s="189"/>
      <c r="U16" s="189"/>
      <c r="V16" s="189"/>
      <c r="W16" s="92"/>
      <c r="X16" s="189"/>
      <c r="Y16" s="189"/>
      <c r="Z16" s="189"/>
      <c r="AA16" s="93"/>
    </row>
    <row r="17" spans="2:27" ht="15" customHeight="1">
      <c r="B17" s="78" t="s">
        <v>109</v>
      </c>
      <c r="C17" s="79"/>
      <c r="D17" s="79"/>
      <c r="E17" s="79"/>
      <c r="F17" s="125"/>
      <c r="G17" s="57"/>
      <c r="H17" s="150"/>
      <c r="I17" s="189"/>
      <c r="J17" s="189"/>
      <c r="K17" s="92"/>
      <c r="L17" s="189"/>
      <c r="M17" s="189"/>
      <c r="N17" s="189"/>
      <c r="O17" s="92"/>
      <c r="P17" s="189"/>
      <c r="Q17" s="189"/>
      <c r="R17" s="189"/>
      <c r="S17" s="92"/>
      <c r="T17" s="189"/>
      <c r="U17" s="189"/>
      <c r="V17" s="189"/>
      <c r="W17" s="92"/>
      <c r="X17" s="189"/>
      <c r="Y17" s="189"/>
      <c r="Z17" s="189"/>
      <c r="AA17" s="93"/>
    </row>
    <row r="18" spans="2:27" ht="15" customHeight="1">
      <c r="B18" s="78"/>
      <c r="C18" s="124" t="s">
        <v>61</v>
      </c>
      <c r="D18" s="79"/>
      <c r="E18" s="79"/>
      <c r="F18" s="125"/>
      <c r="G18" s="57" t="s">
        <v>205</v>
      </c>
      <c r="H18" s="150">
        <v>90922.720599886321</v>
      </c>
      <c r="I18" s="189">
        <v>103950.85641634405</v>
      </c>
      <c r="J18" s="189">
        <v>112655.84892498257</v>
      </c>
      <c r="K18" s="92">
        <v>123360.34931199261</v>
      </c>
      <c r="L18" s="221"/>
      <c r="M18" s="221"/>
      <c r="N18" s="221"/>
      <c r="O18" s="161"/>
      <c r="P18" s="235"/>
      <c r="Q18" s="235"/>
      <c r="R18" s="235"/>
      <c r="S18" s="161"/>
      <c r="T18" s="235"/>
      <c r="U18" s="235"/>
      <c r="V18" s="235"/>
      <c r="W18" s="161"/>
      <c r="X18" s="235"/>
      <c r="Y18" s="235"/>
      <c r="Z18" s="235"/>
      <c r="AA18" s="162"/>
    </row>
    <row r="19" spans="2:27" ht="15" customHeight="1">
      <c r="B19" s="88"/>
      <c r="C19" s="85" t="s">
        <v>62</v>
      </c>
      <c r="D19" s="85"/>
      <c r="E19" s="85"/>
      <c r="F19" s="86"/>
      <c r="G19" s="57" t="s">
        <v>206</v>
      </c>
      <c r="H19" s="150">
        <v>90201.338185082132</v>
      </c>
      <c r="I19" s="189">
        <v>109712.57577194115</v>
      </c>
      <c r="J19" s="189">
        <v>114178.99894236597</v>
      </c>
      <c r="K19" s="92">
        <v>123729.75068213293</v>
      </c>
      <c r="L19" s="221"/>
      <c r="M19" s="221"/>
      <c r="N19" s="221"/>
      <c r="O19" s="161"/>
      <c r="P19" s="235"/>
      <c r="Q19" s="235"/>
      <c r="R19" s="235"/>
      <c r="S19" s="161"/>
      <c r="T19" s="235"/>
      <c r="U19" s="235"/>
      <c r="V19" s="235"/>
      <c r="W19" s="161"/>
      <c r="X19" s="235"/>
      <c r="Y19" s="235"/>
      <c r="Z19" s="235"/>
      <c r="AA19" s="162"/>
    </row>
    <row r="20" spans="2:27" ht="3.75" customHeight="1">
      <c r="B20" s="88"/>
      <c r="C20" s="85"/>
      <c r="D20" s="117"/>
      <c r="E20" s="85"/>
      <c r="F20" s="86"/>
      <c r="G20" s="57"/>
      <c r="H20" s="150"/>
      <c r="I20" s="189"/>
      <c r="J20" s="189"/>
      <c r="K20" s="92"/>
      <c r="L20" s="235"/>
      <c r="M20" s="235"/>
      <c r="N20" s="235"/>
      <c r="O20" s="161"/>
      <c r="P20" s="235"/>
      <c r="Q20" s="235"/>
      <c r="R20" s="235"/>
      <c r="S20" s="161"/>
      <c r="T20" s="235"/>
      <c r="U20" s="235"/>
      <c r="V20" s="235"/>
      <c r="W20" s="161"/>
      <c r="X20" s="235"/>
      <c r="Y20" s="235"/>
      <c r="Z20" s="235"/>
      <c r="AA20" s="162"/>
    </row>
    <row r="21" spans="2:27" ht="15" customHeight="1">
      <c r="B21" s="88"/>
      <c r="C21" s="124" t="s">
        <v>110</v>
      </c>
      <c r="D21" s="85"/>
      <c r="E21" s="85"/>
      <c r="F21" s="86"/>
      <c r="G21" s="57" t="s">
        <v>206</v>
      </c>
      <c r="H21" s="150">
        <v>721.38241480418765</v>
      </c>
      <c r="I21" s="189">
        <v>-5761.7193555971098</v>
      </c>
      <c r="J21" s="189">
        <v>-1523.1500173834029</v>
      </c>
      <c r="K21" s="92">
        <v>-369.40137014031279</v>
      </c>
      <c r="L21" s="235"/>
      <c r="M21" s="235"/>
      <c r="N21" s="235"/>
      <c r="O21" s="161"/>
      <c r="P21" s="235"/>
      <c r="Q21" s="235"/>
      <c r="R21" s="235"/>
      <c r="S21" s="161"/>
      <c r="T21" s="235"/>
      <c r="U21" s="235"/>
      <c r="V21" s="235"/>
      <c r="W21" s="161"/>
      <c r="X21" s="235"/>
      <c r="Y21" s="235"/>
      <c r="Z21" s="235"/>
      <c r="AA21" s="162"/>
    </row>
    <row r="22" spans="2:27" ht="15" customHeight="1">
      <c r="B22" s="78"/>
      <c r="C22" s="124" t="s">
        <v>110</v>
      </c>
      <c r="D22" s="85"/>
      <c r="E22" s="85"/>
      <c r="F22" s="86"/>
      <c r="G22" s="57" t="s">
        <v>185</v>
      </c>
      <c r="H22" s="111">
        <v>0.74275512672781918</v>
      </c>
      <c r="I22" s="219">
        <v>-5.4131213408819177</v>
      </c>
      <c r="J22" s="219">
        <v>-1.2648158252452513</v>
      </c>
      <c r="K22" s="104">
        <v>-0.28550953880352958</v>
      </c>
      <c r="L22" s="235"/>
      <c r="M22" s="235"/>
      <c r="N22" s="235"/>
      <c r="O22" s="161"/>
      <c r="P22" s="235"/>
      <c r="Q22" s="235"/>
      <c r="R22" s="235"/>
      <c r="S22" s="161"/>
      <c r="T22" s="235"/>
      <c r="U22" s="235"/>
      <c r="V22" s="235"/>
      <c r="W22" s="161"/>
      <c r="X22" s="235"/>
      <c r="Y22" s="235"/>
      <c r="Z22" s="235"/>
      <c r="AA22" s="162"/>
    </row>
    <row r="23" spans="2:27" ht="15" customHeight="1">
      <c r="B23" s="88"/>
      <c r="C23" s="124" t="s">
        <v>111</v>
      </c>
      <c r="D23" s="85"/>
      <c r="E23" s="85"/>
      <c r="F23" s="86"/>
      <c r="G23" s="57" t="s">
        <v>206</v>
      </c>
      <c r="H23" s="150">
        <v>-1910.2411168711756</v>
      </c>
      <c r="I23" s="189">
        <v>-8399.8837477098477</v>
      </c>
      <c r="J23" s="189">
        <v>-4018.331885701281</v>
      </c>
      <c r="K23" s="92">
        <v>-3189.1941695558644</v>
      </c>
      <c r="L23" s="235"/>
      <c r="M23" s="235"/>
      <c r="N23" s="235"/>
      <c r="O23" s="161"/>
      <c r="P23" s="235"/>
      <c r="Q23" s="235"/>
      <c r="R23" s="235"/>
      <c r="S23" s="161"/>
      <c r="T23" s="235"/>
      <c r="U23" s="235"/>
      <c r="V23" s="235"/>
      <c r="W23" s="161"/>
      <c r="X23" s="235"/>
      <c r="Y23" s="235"/>
      <c r="Z23" s="235"/>
      <c r="AA23" s="162"/>
    </row>
    <row r="24" spans="2:27" ht="15" customHeight="1">
      <c r="B24" s="88"/>
      <c r="C24" s="124" t="s">
        <v>111</v>
      </c>
      <c r="D24" s="85"/>
      <c r="E24" s="85"/>
      <c r="F24" s="86"/>
      <c r="G24" s="57" t="s">
        <v>185</v>
      </c>
      <c r="H24" s="111">
        <v>-1.9668366648880289</v>
      </c>
      <c r="I24" s="219">
        <v>-7.8916703798640953</v>
      </c>
      <c r="J24" s="219">
        <v>-3.3368018265552322</v>
      </c>
      <c r="K24" s="104">
        <v>-2.4649214380524374</v>
      </c>
      <c r="L24" s="235"/>
      <c r="M24" s="235"/>
      <c r="N24" s="235"/>
      <c r="O24" s="161"/>
      <c r="P24" s="235"/>
      <c r="Q24" s="235"/>
      <c r="R24" s="235"/>
      <c r="S24" s="161"/>
      <c r="T24" s="235"/>
      <c r="U24" s="235"/>
      <c r="V24" s="235"/>
      <c r="W24" s="161"/>
      <c r="X24" s="235"/>
      <c r="Y24" s="235"/>
      <c r="Z24" s="235"/>
      <c r="AA24" s="162"/>
    </row>
    <row r="25" spans="2:27" ht="15" customHeight="1" thickBot="1">
      <c r="B25" s="94"/>
      <c r="C25" s="163" t="s">
        <v>112</v>
      </c>
      <c r="D25" s="95"/>
      <c r="E25" s="95"/>
      <c r="F25" s="96"/>
      <c r="G25" s="119" t="s">
        <v>207</v>
      </c>
      <c r="H25" s="164">
        <v>97122.508999999991</v>
      </c>
      <c r="I25" s="99">
        <v>106439.87069128583</v>
      </c>
      <c r="J25" s="99">
        <v>120424.64894745129</v>
      </c>
      <c r="K25" s="98">
        <v>129383.1973839979</v>
      </c>
      <c r="L25" s="165"/>
      <c r="M25" s="165"/>
      <c r="N25" s="165"/>
      <c r="O25" s="166"/>
      <c r="P25" s="165"/>
      <c r="Q25" s="165"/>
      <c r="R25" s="165"/>
      <c r="S25" s="166"/>
      <c r="T25" s="165"/>
      <c r="U25" s="165"/>
      <c r="V25" s="165"/>
      <c r="W25" s="166"/>
      <c r="X25" s="165"/>
      <c r="Y25" s="165"/>
      <c r="Z25" s="165"/>
      <c r="AA25" s="167"/>
    </row>
    <row r="26" spans="2:27" ht="15.75" thickBot="1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2:27" ht="30" customHeight="1">
      <c r="B27" s="69" t="str">
        <f>"Medium-Term Forecast "&amp;Summary!H3&amp;" - trade balance and balance of payments [change over previous period]"</f>
        <v>Medium-Term Forecast MTF-2022Q3 - trade balance and balance of payments [change over previous period]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1"/>
    </row>
    <row r="28" spans="2:27">
      <c r="B28" s="300" t="s">
        <v>15</v>
      </c>
      <c r="C28" s="301"/>
      <c r="D28" s="301"/>
      <c r="E28" s="301"/>
      <c r="F28" s="302"/>
      <c r="G28" s="303" t="s">
        <v>14</v>
      </c>
      <c r="H28" s="72" t="str">
        <f t="shared" ref="H28:L28" si="0">H$3</f>
        <v>Actual</v>
      </c>
      <c r="I28" s="291">
        <f t="shared" si="0"/>
        <v>2022</v>
      </c>
      <c r="J28" s="291">
        <f t="shared" si="0"/>
        <v>2023</v>
      </c>
      <c r="K28" s="308">
        <f>K3</f>
        <v>2024</v>
      </c>
      <c r="L28" s="304">
        <f t="shared" si="0"/>
        <v>2021</v>
      </c>
      <c r="M28" s="304"/>
      <c r="N28" s="304"/>
      <c r="O28" s="304"/>
      <c r="P28" s="306">
        <f>P$3</f>
        <v>2022</v>
      </c>
      <c r="Q28" s="304"/>
      <c r="R28" s="304"/>
      <c r="S28" s="304"/>
      <c r="T28" s="306">
        <f>T$3</f>
        <v>2023</v>
      </c>
      <c r="U28" s="304"/>
      <c r="V28" s="304"/>
      <c r="W28" s="304"/>
      <c r="X28" s="306">
        <f>X$3</f>
        <v>2024</v>
      </c>
      <c r="Y28" s="304"/>
      <c r="Z28" s="304"/>
      <c r="AA28" s="305"/>
    </row>
    <row r="29" spans="2:27">
      <c r="B29" s="295"/>
      <c r="C29" s="296"/>
      <c r="D29" s="296"/>
      <c r="E29" s="296"/>
      <c r="F29" s="297"/>
      <c r="G29" s="299"/>
      <c r="H29" s="134">
        <f>$H$4</f>
        <v>2021</v>
      </c>
      <c r="I29" s="290"/>
      <c r="J29" s="290"/>
      <c r="K29" s="309"/>
      <c r="L29" s="75" t="s">
        <v>0</v>
      </c>
      <c r="M29" s="75" t="s">
        <v>1</v>
      </c>
      <c r="N29" s="75" t="s">
        <v>2</v>
      </c>
      <c r="O29" s="76" t="s">
        <v>3</v>
      </c>
      <c r="P29" s="74" t="s">
        <v>0</v>
      </c>
      <c r="Q29" s="75" t="s">
        <v>1</v>
      </c>
      <c r="R29" s="75" t="s">
        <v>2</v>
      </c>
      <c r="S29" s="76" t="s">
        <v>3</v>
      </c>
      <c r="T29" s="74" t="s">
        <v>0</v>
      </c>
      <c r="U29" s="75" t="s">
        <v>1</v>
      </c>
      <c r="V29" s="75" t="s">
        <v>2</v>
      </c>
      <c r="W29" s="76" t="s">
        <v>3</v>
      </c>
      <c r="X29" s="75" t="s">
        <v>0</v>
      </c>
      <c r="Y29" s="75" t="s">
        <v>1</v>
      </c>
      <c r="Z29" s="75" t="s">
        <v>2</v>
      </c>
      <c r="AA29" s="77" t="s">
        <v>3</v>
      </c>
    </row>
    <row r="30" spans="2:27" ht="3.95" customHeight="1">
      <c r="B30" s="78"/>
      <c r="C30" s="79"/>
      <c r="D30" s="79"/>
      <c r="E30" s="79"/>
      <c r="F30" s="80"/>
      <c r="G30" s="81"/>
      <c r="H30" s="135"/>
      <c r="I30" s="240"/>
      <c r="J30" s="240"/>
      <c r="K30" s="122"/>
      <c r="L30" s="83"/>
      <c r="M30" s="83"/>
      <c r="N30" s="83"/>
      <c r="O30" s="82"/>
      <c r="P30" s="83"/>
      <c r="Q30" s="83"/>
      <c r="R30" s="83"/>
      <c r="S30" s="82"/>
      <c r="T30" s="83"/>
      <c r="U30" s="83"/>
      <c r="V30" s="83"/>
      <c r="W30" s="82"/>
      <c r="X30" s="83"/>
      <c r="Y30" s="83"/>
      <c r="Z30" s="83"/>
      <c r="AA30" s="116"/>
    </row>
    <row r="31" spans="2:27">
      <c r="B31" s="78" t="s">
        <v>103</v>
      </c>
      <c r="C31" s="79"/>
      <c r="D31" s="79"/>
      <c r="E31" s="79"/>
      <c r="F31" s="125"/>
      <c r="G31" s="136"/>
      <c r="H31" s="135"/>
      <c r="I31" s="240"/>
      <c r="J31" s="240"/>
      <c r="K31" s="122"/>
      <c r="L31" s="83"/>
      <c r="M31" s="83"/>
      <c r="N31" s="83"/>
      <c r="O31" s="82"/>
      <c r="P31" s="83"/>
      <c r="Q31" s="83"/>
      <c r="R31" s="83"/>
      <c r="S31" s="82"/>
      <c r="T31" s="83"/>
      <c r="U31" s="83"/>
      <c r="V31" s="83"/>
      <c r="W31" s="82"/>
      <c r="X31" s="83"/>
      <c r="Y31" s="83"/>
      <c r="Z31" s="83"/>
      <c r="AA31" s="116"/>
    </row>
    <row r="32" spans="2:27">
      <c r="B32" s="78"/>
      <c r="C32" s="124" t="s">
        <v>61</v>
      </c>
      <c r="D32" s="79"/>
      <c r="E32" s="79"/>
      <c r="F32" s="125"/>
      <c r="G32" s="57" t="s">
        <v>202</v>
      </c>
      <c r="H32" s="33">
        <v>10.167600119639644</v>
      </c>
      <c r="I32" s="205">
        <v>-1.1157942102695415</v>
      </c>
      <c r="J32" s="205">
        <v>3.463062512382578</v>
      </c>
      <c r="K32" s="34">
        <v>6.7310295649345022</v>
      </c>
      <c r="L32" s="219">
        <v>7.3037886350728627</v>
      </c>
      <c r="M32" s="219">
        <v>-5.8372094374837644</v>
      </c>
      <c r="N32" s="219">
        <v>-2.5406150263624312</v>
      </c>
      <c r="O32" s="104">
        <v>3.2902436002518129</v>
      </c>
      <c r="P32" s="219">
        <v>1.6121140235554776E-2</v>
      </c>
      <c r="Q32" s="219">
        <v>-0.94015275031958367</v>
      </c>
      <c r="R32" s="219">
        <v>-0.149531062314054</v>
      </c>
      <c r="S32" s="104">
        <v>0.22288939730287893</v>
      </c>
      <c r="T32" s="219">
        <v>0.97395988089886032</v>
      </c>
      <c r="U32" s="219">
        <v>1.108638512829117</v>
      </c>
      <c r="V32" s="219">
        <v>2.2563698131557572</v>
      </c>
      <c r="W32" s="104">
        <v>2.4818968205551926</v>
      </c>
      <c r="X32" s="219">
        <v>1.9582158488469901</v>
      </c>
      <c r="Y32" s="219">
        <v>0.91826629443707475</v>
      </c>
      <c r="Z32" s="219">
        <v>0.8933689189813947</v>
      </c>
      <c r="AA32" s="106">
        <v>0.94087946172419379</v>
      </c>
    </row>
    <row r="33" spans="2:27">
      <c r="B33" s="88"/>
      <c r="C33" s="85"/>
      <c r="D33" s="117" t="s">
        <v>104</v>
      </c>
      <c r="E33" s="85"/>
      <c r="F33" s="86"/>
      <c r="G33" s="57" t="s">
        <v>202</v>
      </c>
      <c r="H33" s="33">
        <v>9.031494461284467</v>
      </c>
      <c r="I33" s="205">
        <v>-3.5839151546310148</v>
      </c>
      <c r="J33" s="205">
        <v>2.3249412450088158</v>
      </c>
      <c r="K33" s="34">
        <v>6.3748454850537399</v>
      </c>
      <c r="L33" s="208">
        <v>7.1218000744194541</v>
      </c>
      <c r="M33" s="208">
        <v>-7.6716452347556157</v>
      </c>
      <c r="N33" s="208">
        <v>-7.8939756667924428</v>
      </c>
      <c r="O33" s="138">
        <v>10.619677320348913</v>
      </c>
      <c r="P33" s="208">
        <v>-1.1079878415949054</v>
      </c>
      <c r="Q33" s="208">
        <v>-5.2255022216294407</v>
      </c>
      <c r="R33" s="208">
        <v>-0.33650705296209082</v>
      </c>
      <c r="S33" s="138">
        <v>1.3538292531501668</v>
      </c>
      <c r="T33" s="208">
        <v>0.66178171581840672</v>
      </c>
      <c r="U33" s="208">
        <v>0.82427592337835165</v>
      </c>
      <c r="V33" s="208">
        <v>1.9751577265387539</v>
      </c>
      <c r="W33" s="138">
        <v>2.2424067153709757</v>
      </c>
      <c r="X33" s="208">
        <v>1.9716238251029665</v>
      </c>
      <c r="Y33" s="208">
        <v>0.97293143265781623</v>
      </c>
      <c r="Z33" s="208">
        <v>0.89572811217060178</v>
      </c>
      <c r="AA33" s="168">
        <v>0.8936663535815228</v>
      </c>
    </row>
    <row r="34" spans="2:27" ht="15" customHeight="1">
      <c r="B34" s="88"/>
      <c r="C34" s="85"/>
      <c r="D34" s="117" t="s">
        <v>105</v>
      </c>
      <c r="E34" s="85"/>
      <c r="F34" s="86"/>
      <c r="G34" s="57" t="s">
        <v>202</v>
      </c>
      <c r="H34" s="33">
        <v>11.412720301014829</v>
      </c>
      <c r="I34" s="205">
        <v>1.1712508158601764</v>
      </c>
      <c r="J34" s="205">
        <v>4.4891206745499659</v>
      </c>
      <c r="K34" s="34">
        <v>7.0454917113219437</v>
      </c>
      <c r="L34" s="208">
        <v>7.6147996338869319</v>
      </c>
      <c r="M34" s="208">
        <v>-4.0029248957296488</v>
      </c>
      <c r="N34" s="208">
        <v>0.96108274689250095</v>
      </c>
      <c r="O34" s="138">
        <v>-1.190412747230738</v>
      </c>
      <c r="P34" s="208">
        <v>1.4891629987316719</v>
      </c>
      <c r="Q34" s="208">
        <v>2.6746864397246384</v>
      </c>
      <c r="R34" s="208">
        <v>-2.0492207824699022</v>
      </c>
      <c r="S34" s="138">
        <v>0.77557051624614815</v>
      </c>
      <c r="T34" s="208">
        <v>1.2533610167243125</v>
      </c>
      <c r="U34" s="208">
        <v>1.3616575909355362</v>
      </c>
      <c r="V34" s="208">
        <v>2.505259097721563</v>
      </c>
      <c r="W34" s="138">
        <v>2.6927635339717426</v>
      </c>
      <c r="X34" s="208">
        <v>1.9464621405190314</v>
      </c>
      <c r="Y34" s="208">
        <v>0.87033388019897018</v>
      </c>
      <c r="Z34" s="208">
        <v>0.89129818712115139</v>
      </c>
      <c r="AA34" s="168">
        <v>0.98232158710143835</v>
      </c>
    </row>
    <row r="35" spans="2:27" ht="3.95" customHeight="1">
      <c r="B35" s="88"/>
      <c r="C35" s="85"/>
      <c r="D35" s="85"/>
      <c r="E35" s="85"/>
      <c r="F35" s="86"/>
      <c r="G35" s="57"/>
      <c r="H35" s="111"/>
      <c r="I35" s="102"/>
      <c r="J35" s="102"/>
      <c r="K35" s="86"/>
      <c r="L35" s="102"/>
      <c r="M35" s="102"/>
      <c r="N35" s="102"/>
      <c r="O35" s="86"/>
      <c r="P35" s="102"/>
      <c r="Q35" s="102"/>
      <c r="R35" s="102"/>
      <c r="S35" s="86"/>
      <c r="T35" s="102"/>
      <c r="U35" s="102"/>
      <c r="V35" s="102"/>
      <c r="W35" s="86"/>
      <c r="X35" s="102"/>
      <c r="Y35" s="102"/>
      <c r="Z35" s="102"/>
      <c r="AA35" s="87"/>
    </row>
    <row r="36" spans="2:27" ht="15" customHeight="1">
      <c r="B36" s="88"/>
      <c r="C36" s="85" t="s">
        <v>62</v>
      </c>
      <c r="D36" s="85"/>
      <c r="E36" s="85"/>
      <c r="F36" s="86"/>
      <c r="G36" s="57" t="s">
        <v>202</v>
      </c>
      <c r="H36" s="33">
        <v>11.121970950563224</v>
      </c>
      <c r="I36" s="219">
        <v>-0.33323114122909203</v>
      </c>
      <c r="J36" s="219">
        <v>0.90986933927321445</v>
      </c>
      <c r="K36" s="104">
        <v>6.0902849185208794</v>
      </c>
      <c r="L36" s="219">
        <v>5.7154296055748546</v>
      </c>
      <c r="M36" s="219">
        <v>-2.991893766272554</v>
      </c>
      <c r="N36" s="219">
        <v>-1.0787266689525836</v>
      </c>
      <c r="O36" s="104">
        <v>2.0253813415965283</v>
      </c>
      <c r="P36" s="219">
        <v>-0.49343232823107996</v>
      </c>
      <c r="Q36" s="219">
        <v>-0.40000660735277904</v>
      </c>
      <c r="R36" s="219">
        <v>0.40158046212349063</v>
      </c>
      <c r="S36" s="104">
        <v>0.28089687823262466</v>
      </c>
      <c r="T36" s="219">
        <v>-0.52426510787651637</v>
      </c>
      <c r="U36" s="219">
        <v>0.28016078788795085</v>
      </c>
      <c r="V36" s="219">
        <v>0.98243852069978743</v>
      </c>
      <c r="W36" s="104">
        <v>1.6776620057262619</v>
      </c>
      <c r="X36" s="219">
        <v>2.3634538888708647</v>
      </c>
      <c r="Y36" s="219">
        <v>0.97926157793573054</v>
      </c>
      <c r="Z36" s="219">
        <v>1.4481002379632173</v>
      </c>
      <c r="AA36" s="106">
        <v>1.2741853448466287</v>
      </c>
    </row>
    <row r="37" spans="2:27" ht="15" customHeight="1">
      <c r="B37" s="88"/>
      <c r="C37" s="85"/>
      <c r="D37" s="117" t="s">
        <v>106</v>
      </c>
      <c r="E37" s="85"/>
      <c r="F37" s="86"/>
      <c r="G37" s="57" t="s">
        <v>202</v>
      </c>
      <c r="H37" s="33">
        <v>11.363995151568503</v>
      </c>
      <c r="I37" s="205">
        <v>-0.14566488745269623</v>
      </c>
      <c r="J37" s="205">
        <v>1.1844871644347137</v>
      </c>
      <c r="K37" s="34">
        <v>6.0902849185208794</v>
      </c>
      <c r="L37" s="208">
        <v>2.6973439187588468</v>
      </c>
      <c r="M37" s="208">
        <v>-3.6166571230718318</v>
      </c>
      <c r="N37" s="208">
        <v>-1.9969809531243783</v>
      </c>
      <c r="O37" s="138">
        <v>1.6908389109915305</v>
      </c>
      <c r="P37" s="208">
        <v>1.442480148569004</v>
      </c>
      <c r="Q37" s="208">
        <v>-1.1275128255824711</v>
      </c>
      <c r="R37" s="208">
        <v>-0.97552368375623644</v>
      </c>
      <c r="S37" s="138">
        <v>1.8285740238484607</v>
      </c>
      <c r="T37" s="205">
        <v>-0.52426510787651637</v>
      </c>
      <c r="U37" s="208">
        <v>0.28016078788795085</v>
      </c>
      <c r="V37" s="208">
        <v>0.98243852069978743</v>
      </c>
      <c r="W37" s="138">
        <v>1.6776620057262619</v>
      </c>
      <c r="X37" s="208">
        <v>2.3634538888708647</v>
      </c>
      <c r="Y37" s="208">
        <v>0.97926157793573054</v>
      </c>
      <c r="Z37" s="208">
        <v>1.4481002379632173</v>
      </c>
      <c r="AA37" s="168">
        <v>1.2741853448466287</v>
      </c>
    </row>
    <row r="38" spans="2:27" ht="15" customHeight="1">
      <c r="B38" s="88"/>
      <c r="C38" s="85"/>
      <c r="D38" s="117" t="s">
        <v>107</v>
      </c>
      <c r="E38" s="85"/>
      <c r="F38" s="86"/>
      <c r="G38" s="57" t="s">
        <v>202</v>
      </c>
      <c r="H38" s="33">
        <v>11.016749023379518</v>
      </c>
      <c r="I38" s="205">
        <v>-0.41306834277865789</v>
      </c>
      <c r="J38" s="205">
        <v>0.79503408127541775</v>
      </c>
      <c r="K38" s="34">
        <v>6.0902849185208794</v>
      </c>
      <c r="L38" s="208">
        <v>8.6607977411750596</v>
      </c>
      <c r="M38" s="208">
        <v>-4.2010026050002409</v>
      </c>
      <c r="N38" s="208">
        <v>-1.4068242054663216</v>
      </c>
      <c r="O38" s="138">
        <v>2.8117784914309283</v>
      </c>
      <c r="P38" s="208">
        <v>0.46367527717094958</v>
      </c>
      <c r="Q38" s="208">
        <v>-1.7730183978280962</v>
      </c>
      <c r="R38" s="208">
        <v>-8.7788104648495846E-2</v>
      </c>
      <c r="S38" s="138">
        <v>0.92481402657378453</v>
      </c>
      <c r="T38" s="205">
        <v>-0.52426510787651637</v>
      </c>
      <c r="U38" s="208">
        <v>0.28016078788795085</v>
      </c>
      <c r="V38" s="208">
        <v>0.98243852069978743</v>
      </c>
      <c r="W38" s="138">
        <v>1.6776620057262619</v>
      </c>
      <c r="X38" s="208">
        <v>2.3634538888708647</v>
      </c>
      <c r="Y38" s="208">
        <v>0.97926157793573054</v>
      </c>
      <c r="Z38" s="208">
        <v>1.4481002379632173</v>
      </c>
      <c r="AA38" s="168">
        <v>1.2741853448466287</v>
      </c>
    </row>
    <row r="39" spans="2:27" ht="3.95" customHeight="1">
      <c r="B39" s="78"/>
      <c r="C39" s="85"/>
      <c r="D39" s="85"/>
      <c r="E39" s="85"/>
      <c r="F39" s="86"/>
      <c r="G39" s="57"/>
      <c r="H39" s="146"/>
      <c r="I39" s="102"/>
      <c r="J39" s="102"/>
      <c r="K39" s="86"/>
      <c r="L39" s="102"/>
      <c r="M39" s="102"/>
      <c r="N39" s="102"/>
      <c r="O39" s="86"/>
      <c r="P39" s="102"/>
      <c r="Q39" s="102"/>
      <c r="R39" s="102"/>
      <c r="S39" s="86"/>
      <c r="T39" s="102"/>
      <c r="U39" s="102"/>
      <c r="V39" s="102"/>
      <c r="W39" s="86"/>
      <c r="X39" s="102"/>
      <c r="Y39" s="102"/>
      <c r="Z39" s="102"/>
      <c r="AA39" s="87"/>
    </row>
    <row r="40" spans="2:27" ht="15" customHeight="1">
      <c r="B40" s="78" t="s">
        <v>109</v>
      </c>
      <c r="C40" s="79"/>
      <c r="D40" s="79"/>
      <c r="E40" s="79"/>
      <c r="F40" s="125"/>
      <c r="G40" s="57"/>
      <c r="H40" s="146"/>
      <c r="I40" s="102"/>
      <c r="J40" s="102"/>
      <c r="K40" s="86"/>
      <c r="L40" s="102"/>
      <c r="M40" s="102"/>
      <c r="N40" s="102"/>
      <c r="O40" s="86"/>
      <c r="P40" s="102"/>
      <c r="Q40" s="102"/>
      <c r="R40" s="102"/>
      <c r="S40" s="86"/>
      <c r="T40" s="102"/>
      <c r="U40" s="102"/>
      <c r="V40" s="102"/>
      <c r="W40" s="86"/>
      <c r="X40" s="102"/>
      <c r="Y40" s="102"/>
      <c r="Z40" s="102"/>
      <c r="AA40" s="87"/>
    </row>
    <row r="41" spans="2:27" ht="15" customHeight="1">
      <c r="B41" s="78"/>
      <c r="C41" s="124" t="s">
        <v>61</v>
      </c>
      <c r="D41" s="79"/>
      <c r="E41" s="79"/>
      <c r="F41" s="125"/>
      <c r="G41" s="57" t="s">
        <v>202</v>
      </c>
      <c r="H41" s="111">
        <v>15.029601706498807</v>
      </c>
      <c r="I41" s="219">
        <v>14.328801129685974</v>
      </c>
      <c r="J41" s="219">
        <v>8.3741421751960097</v>
      </c>
      <c r="K41" s="104">
        <v>9.5019481803720431</v>
      </c>
      <c r="L41" s="236"/>
      <c r="M41" s="236"/>
      <c r="N41" s="236"/>
      <c r="O41" s="148"/>
      <c r="P41" s="236"/>
      <c r="Q41" s="236"/>
      <c r="R41" s="236"/>
      <c r="S41" s="148"/>
      <c r="T41" s="236"/>
      <c r="U41" s="236"/>
      <c r="V41" s="236"/>
      <c r="W41" s="148"/>
      <c r="X41" s="236"/>
      <c r="Y41" s="236"/>
      <c r="Z41" s="236"/>
      <c r="AA41" s="149"/>
    </row>
    <row r="42" spans="2:27" ht="15" customHeight="1" thickBot="1">
      <c r="B42" s="94"/>
      <c r="C42" s="95" t="s">
        <v>62</v>
      </c>
      <c r="D42" s="95"/>
      <c r="E42" s="95"/>
      <c r="F42" s="96"/>
      <c r="G42" s="119" t="s">
        <v>202</v>
      </c>
      <c r="H42" s="112">
        <v>17.236163611976217</v>
      </c>
      <c r="I42" s="108">
        <v>21.630762890484334</v>
      </c>
      <c r="J42" s="108">
        <v>4.07102206743295</v>
      </c>
      <c r="K42" s="107">
        <v>8.3647184055168253</v>
      </c>
      <c r="L42" s="169"/>
      <c r="M42" s="169"/>
      <c r="N42" s="169"/>
      <c r="O42" s="170"/>
      <c r="P42" s="169"/>
      <c r="Q42" s="169"/>
      <c r="R42" s="169"/>
      <c r="S42" s="170"/>
      <c r="T42" s="169"/>
      <c r="U42" s="169"/>
      <c r="V42" s="169"/>
      <c r="W42" s="170"/>
      <c r="X42" s="169"/>
      <c r="Y42" s="169"/>
      <c r="Z42" s="169"/>
      <c r="AA42" s="171"/>
    </row>
    <row r="43" spans="2:27">
      <c r="B43" s="102" t="s">
        <v>154</v>
      </c>
    </row>
    <row r="44" spans="2:27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8">
    <mergeCell ref="B28:F29"/>
    <mergeCell ref="B3:F4"/>
    <mergeCell ref="G3:G4"/>
    <mergeCell ref="G28:G29"/>
    <mergeCell ref="I3:I4"/>
    <mergeCell ref="I28:I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  <mergeCell ref="K3:K4"/>
    <mergeCell ref="K28:K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R54"/>
  <sheetViews>
    <sheetView showGridLines="0" zoomScale="80" zoomScaleNormal="80" workbookViewId="0">
      <selection activeCell="S36" sqref="S36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9" width="9.140625" style="3" customWidth="1"/>
    <col min="10" max="16384" width="9.140625" style="11"/>
  </cols>
  <sheetData>
    <row r="1" spans="2:11" ht="22.5" customHeight="1" thickBot="1">
      <c r="B1" s="120" t="s">
        <v>113</v>
      </c>
      <c r="C1" s="102"/>
      <c r="D1" s="102"/>
      <c r="E1" s="102"/>
      <c r="F1" s="102"/>
      <c r="G1" s="102"/>
      <c r="H1" s="102"/>
      <c r="I1" s="102"/>
      <c r="J1" s="67"/>
      <c r="K1" s="67"/>
    </row>
    <row r="2" spans="2:11" ht="30" customHeight="1">
      <c r="B2" s="69" t="str">
        <f>"Medium-Term Forecast "&amp;Summary!H3&amp;" -  general government [level]"</f>
        <v>Medium-Term Forecast MTF-2022Q3 -  general government [level]</v>
      </c>
      <c r="C2" s="70"/>
      <c r="D2" s="70"/>
      <c r="E2" s="70"/>
      <c r="F2" s="70"/>
      <c r="G2" s="70"/>
      <c r="H2" s="70"/>
      <c r="I2" s="70"/>
      <c r="J2" s="70"/>
      <c r="K2" s="71"/>
    </row>
    <row r="3" spans="2:11" ht="30" customHeight="1">
      <c r="B3" s="172" t="s">
        <v>15</v>
      </c>
      <c r="C3" s="173"/>
      <c r="D3" s="173"/>
      <c r="E3" s="173"/>
      <c r="F3" s="174"/>
      <c r="G3" s="175" t="s">
        <v>14</v>
      </c>
      <c r="H3" s="176">
        <v>2021</v>
      </c>
      <c r="I3" s="177">
        <v>2022</v>
      </c>
      <c r="J3" s="177">
        <v>2023</v>
      </c>
      <c r="K3" s="178">
        <v>2024</v>
      </c>
    </row>
    <row r="4" spans="2:11" ht="3.95" customHeight="1">
      <c r="B4" s="78"/>
      <c r="C4" s="79"/>
      <c r="D4" s="79"/>
      <c r="E4" s="79"/>
      <c r="F4" s="125"/>
      <c r="G4" s="136"/>
      <c r="H4" s="135"/>
      <c r="I4" s="240"/>
      <c r="J4" s="240"/>
      <c r="K4" s="179"/>
    </row>
    <row r="5" spans="2:11" ht="15" customHeight="1">
      <c r="B5" s="78" t="s">
        <v>114</v>
      </c>
      <c r="C5" s="79"/>
      <c r="D5" s="79"/>
      <c r="E5" s="79"/>
      <c r="F5" s="125"/>
      <c r="G5" s="136"/>
      <c r="H5" s="153"/>
      <c r="I5" s="154"/>
      <c r="J5" s="154"/>
      <c r="K5" s="180"/>
    </row>
    <row r="6" spans="2:11" ht="15" customHeight="1">
      <c r="B6" s="88"/>
      <c r="C6" s="124" t="s">
        <v>115</v>
      </c>
      <c r="D6" s="181"/>
      <c r="E6" s="181"/>
      <c r="F6" s="182"/>
      <c r="G6" s="57" t="s">
        <v>208</v>
      </c>
      <c r="H6" s="159">
        <v>-5970.9569354399428</v>
      </c>
      <c r="I6" s="218">
        <v>-3816.7836728181646</v>
      </c>
      <c r="J6" s="218">
        <v>-4264.7837731212931</v>
      </c>
      <c r="K6" s="160">
        <v>-6732.9666490248492</v>
      </c>
    </row>
    <row r="7" spans="2:11" ht="15" customHeight="1">
      <c r="B7" s="88"/>
      <c r="C7" s="124" t="s">
        <v>116</v>
      </c>
      <c r="D7" s="181"/>
      <c r="E7" s="181"/>
      <c r="F7" s="182"/>
      <c r="G7" s="57" t="s">
        <v>208</v>
      </c>
      <c r="H7" s="159">
        <v>-4888.3919354399432</v>
      </c>
      <c r="I7" s="218">
        <v>-2696.1894763791215</v>
      </c>
      <c r="J7" s="218">
        <v>-3043.7328929605073</v>
      </c>
      <c r="K7" s="160">
        <v>-5336.4131290614587</v>
      </c>
    </row>
    <row r="8" spans="2:11" ht="15" customHeight="1">
      <c r="B8" s="88"/>
      <c r="C8" s="85" t="s">
        <v>45</v>
      </c>
      <c r="D8" s="117"/>
      <c r="E8" s="85"/>
      <c r="F8" s="86"/>
      <c r="G8" s="57" t="s">
        <v>208</v>
      </c>
      <c r="H8" s="159">
        <v>39512.243999999999</v>
      </c>
      <c r="I8" s="218">
        <v>43314.790163570564</v>
      </c>
      <c r="J8" s="218">
        <v>48385.498443473618</v>
      </c>
      <c r="K8" s="160">
        <v>50335.259481881789</v>
      </c>
    </row>
    <row r="9" spans="2:11" ht="15" customHeight="1">
      <c r="B9" s="88"/>
      <c r="C9" s="85"/>
      <c r="D9" s="85" t="s">
        <v>117</v>
      </c>
      <c r="E9" s="85"/>
      <c r="F9" s="86"/>
      <c r="G9" s="57" t="s">
        <v>208</v>
      </c>
      <c r="H9" s="159">
        <v>38884.733</v>
      </c>
      <c r="I9" s="218">
        <v>42295.098766276657</v>
      </c>
      <c r="J9" s="218">
        <v>46316.659052179675</v>
      </c>
      <c r="K9" s="160">
        <v>48645.127318009763</v>
      </c>
    </row>
    <row r="10" spans="2:11" ht="15" customHeight="1">
      <c r="B10" s="88"/>
      <c r="C10" s="85"/>
      <c r="D10" s="85" t="s">
        <v>118</v>
      </c>
      <c r="E10" s="85"/>
      <c r="F10" s="86"/>
      <c r="G10" s="57" t="s">
        <v>208</v>
      </c>
      <c r="H10" s="159">
        <v>627.51099999999997</v>
      </c>
      <c r="I10" s="218">
        <v>1019.6913972939083</v>
      </c>
      <c r="J10" s="218">
        <v>2068.8393912939459</v>
      </c>
      <c r="K10" s="160">
        <v>1690.1321638720283</v>
      </c>
    </row>
    <row r="11" spans="2:11" ht="6" customHeight="1">
      <c r="B11" s="88"/>
      <c r="C11" s="85"/>
      <c r="D11" s="117"/>
      <c r="E11" s="85"/>
      <c r="F11" s="86"/>
      <c r="G11" s="57"/>
      <c r="H11" s="159"/>
      <c r="I11" s="218"/>
      <c r="J11" s="218"/>
      <c r="K11" s="160"/>
    </row>
    <row r="12" spans="2:11" ht="15" customHeight="1">
      <c r="B12" s="88"/>
      <c r="C12" s="85" t="s">
        <v>46</v>
      </c>
      <c r="D12" s="117"/>
      <c r="E12" s="85"/>
      <c r="F12" s="86"/>
      <c r="G12" s="57" t="s">
        <v>208</v>
      </c>
      <c r="H12" s="159">
        <v>45483.200935439942</v>
      </c>
      <c r="I12" s="218">
        <v>47131.573836388729</v>
      </c>
      <c r="J12" s="218">
        <v>52650.282216594911</v>
      </c>
      <c r="K12" s="160">
        <v>57068.226130906638</v>
      </c>
    </row>
    <row r="13" spans="2:11" ht="15" customHeight="1">
      <c r="B13" s="88"/>
      <c r="C13" s="85" t="s">
        <v>119</v>
      </c>
      <c r="D13" s="117"/>
      <c r="E13" s="85"/>
      <c r="F13" s="86"/>
      <c r="G13" s="57" t="s">
        <v>208</v>
      </c>
      <c r="H13" s="159">
        <v>44400.635935439939</v>
      </c>
      <c r="I13" s="218">
        <v>46010.979639949684</v>
      </c>
      <c r="J13" s="218">
        <v>51429.231336434124</v>
      </c>
      <c r="K13" s="160">
        <v>55671.672610943249</v>
      </c>
    </row>
    <row r="14" spans="2:11" ht="15" customHeight="1">
      <c r="B14" s="88"/>
      <c r="C14" s="85"/>
      <c r="D14" s="85" t="s">
        <v>120</v>
      </c>
      <c r="E14" s="85"/>
      <c r="F14" s="86"/>
      <c r="G14" s="57" t="s">
        <v>208</v>
      </c>
      <c r="H14" s="159">
        <v>42042.308935439942</v>
      </c>
      <c r="I14" s="218">
        <v>42565.77239225465</v>
      </c>
      <c r="J14" s="218">
        <v>46689.674208760247</v>
      </c>
      <c r="K14" s="160">
        <v>50608.715473805059</v>
      </c>
    </row>
    <row r="15" spans="2:11" ht="15" customHeight="1">
      <c r="B15" s="88"/>
      <c r="C15" s="85"/>
      <c r="D15" s="85" t="s">
        <v>121</v>
      </c>
      <c r="E15" s="85"/>
      <c r="F15" s="86"/>
      <c r="G15" s="57" t="s">
        <v>208</v>
      </c>
      <c r="H15" s="159">
        <v>3440.891999999998</v>
      </c>
      <c r="I15" s="218">
        <v>4565.8014441340792</v>
      </c>
      <c r="J15" s="218">
        <v>5960.6080078346668</v>
      </c>
      <c r="K15" s="160">
        <v>6459.5106571015767</v>
      </c>
    </row>
    <row r="16" spans="2:11" ht="6" customHeight="1">
      <c r="B16" s="88"/>
      <c r="C16" s="85"/>
      <c r="D16" s="85"/>
      <c r="E16" s="85"/>
      <c r="F16" s="86"/>
      <c r="G16" s="57"/>
      <c r="H16" s="159"/>
      <c r="I16" s="218"/>
      <c r="J16" s="218"/>
      <c r="K16" s="160"/>
    </row>
    <row r="17" spans="1:11" ht="15" customHeight="1" thickBot="1">
      <c r="B17" s="183" t="s">
        <v>52</v>
      </c>
      <c r="C17" s="95"/>
      <c r="D17" s="95"/>
      <c r="E17" s="95"/>
      <c r="F17" s="96"/>
      <c r="G17" s="119" t="s">
        <v>208</v>
      </c>
      <c r="H17" s="164">
        <v>61259</v>
      </c>
      <c r="I17" s="99">
        <v>63793.163450068561</v>
      </c>
      <c r="J17" s="99">
        <v>66831.707259244649</v>
      </c>
      <c r="K17" s="101">
        <v>72525.112018126136</v>
      </c>
    </row>
    <row r="18" spans="1:11" s="10" customFormat="1" ht="12.75" customHeight="1" thickBot="1">
      <c r="A18" s="4"/>
      <c r="B18" s="85"/>
      <c r="C18" s="85"/>
      <c r="D18" s="117"/>
      <c r="E18" s="85"/>
      <c r="F18" s="85"/>
      <c r="G18" s="103"/>
      <c r="H18" s="90"/>
      <c r="I18" s="90"/>
      <c r="J18" s="90"/>
      <c r="K18" s="90"/>
    </row>
    <row r="19" spans="1:11" s="10" customFormat="1" ht="30" customHeight="1">
      <c r="A19" s="4"/>
      <c r="B19" s="69" t="str">
        <f>"Medium-Term Forecast "&amp;Summary!H3&amp;" - general government [% of GDP]"</f>
        <v>Medium-Term Forecast MTF-2022Q3 - general government [% of GDP]</v>
      </c>
      <c r="C19" s="70"/>
      <c r="D19" s="70"/>
      <c r="E19" s="70"/>
      <c r="F19" s="70"/>
      <c r="G19" s="70"/>
      <c r="H19" s="70"/>
      <c r="I19" s="70"/>
      <c r="J19" s="70"/>
      <c r="K19" s="71"/>
    </row>
    <row r="20" spans="1:11" s="10" customFormat="1" ht="30" customHeight="1">
      <c r="A20" s="4"/>
      <c r="B20" s="172" t="s">
        <v>15</v>
      </c>
      <c r="C20" s="173"/>
      <c r="D20" s="173"/>
      <c r="E20" s="173"/>
      <c r="F20" s="174"/>
      <c r="G20" s="184" t="s">
        <v>14</v>
      </c>
      <c r="H20" s="176">
        <v>2021</v>
      </c>
      <c r="I20" s="177">
        <f t="shared" ref="I20:J20" si="0">I3</f>
        <v>2022</v>
      </c>
      <c r="J20" s="177">
        <f t="shared" si="0"/>
        <v>2023</v>
      </c>
      <c r="K20" s="178">
        <f>K3</f>
        <v>2024</v>
      </c>
    </row>
    <row r="21" spans="1:11" ht="3.75" customHeight="1">
      <c r="B21" s="185"/>
      <c r="C21" s="186"/>
      <c r="D21" s="186"/>
      <c r="E21" s="186"/>
      <c r="F21" s="187"/>
      <c r="G21" s="136"/>
      <c r="H21" s="135"/>
      <c r="I21" s="240"/>
      <c r="J21" s="240"/>
      <c r="K21" s="179"/>
    </row>
    <row r="22" spans="1:11" ht="15" customHeight="1">
      <c r="B22" s="78" t="s">
        <v>114</v>
      </c>
      <c r="C22" s="79"/>
      <c r="D22" s="79"/>
      <c r="E22" s="79"/>
      <c r="F22" s="125"/>
      <c r="G22" s="57"/>
      <c r="H22" s="159"/>
      <c r="I22" s="90"/>
      <c r="J22" s="90"/>
      <c r="K22" s="160"/>
    </row>
    <row r="23" spans="1:11" ht="15" customHeight="1">
      <c r="B23" s="88"/>
      <c r="C23" s="124" t="s">
        <v>147</v>
      </c>
      <c r="D23" s="181"/>
      <c r="E23" s="181"/>
      <c r="F23" s="182"/>
      <c r="G23" s="57" t="s">
        <v>185</v>
      </c>
      <c r="H23" s="137">
        <f>+H6/H$41*100</f>
        <v>-6.1478610848489748</v>
      </c>
      <c r="I23" s="208">
        <f t="shared" ref="I23:K27" si="1">+I6/I$41*100</f>
        <v>-3.5858589906485507</v>
      </c>
      <c r="J23" s="208">
        <f t="shared" si="1"/>
        <v>-3.5414541876574468</v>
      </c>
      <c r="K23" s="168">
        <f t="shared" si="1"/>
        <v>-5.2038957029651991</v>
      </c>
    </row>
    <row r="24" spans="1:11" ht="15" customHeight="1">
      <c r="B24" s="88"/>
      <c r="C24" s="124" t="s">
        <v>116</v>
      </c>
      <c r="D24" s="181"/>
      <c r="E24" s="181"/>
      <c r="F24" s="182"/>
      <c r="G24" s="57" t="s">
        <v>185</v>
      </c>
      <c r="H24" s="137">
        <f t="shared" ref="H24:H25" si="2">+H7/H$41*100</f>
        <v>-5.0332224586989858</v>
      </c>
      <c r="I24" s="208">
        <f t="shared" si="1"/>
        <v>-2.5330634647227703</v>
      </c>
      <c r="J24" s="208">
        <f t="shared" si="1"/>
        <v>-2.5274999093322466</v>
      </c>
      <c r="K24" s="168">
        <f t="shared" si="1"/>
        <v>-4.1245024369149386</v>
      </c>
    </row>
    <row r="25" spans="1:11" ht="15" customHeight="1">
      <c r="B25" s="88"/>
      <c r="C25" s="85" t="s">
        <v>45</v>
      </c>
      <c r="D25" s="117"/>
      <c r="E25" s="85"/>
      <c r="F25" s="86"/>
      <c r="G25" s="57" t="s">
        <v>185</v>
      </c>
      <c r="H25" s="137">
        <f t="shared" si="2"/>
        <v>40.682890513052953</v>
      </c>
      <c r="I25" s="208">
        <f t="shared" si="1"/>
        <v>40.694140158436625</v>
      </c>
      <c r="J25" s="208">
        <f t="shared" si="1"/>
        <v>40.179065387674243</v>
      </c>
      <c r="K25" s="168">
        <f t="shared" si="1"/>
        <v>38.904015745175307</v>
      </c>
    </row>
    <row r="26" spans="1:11" ht="15" customHeight="1">
      <c r="B26" s="88"/>
      <c r="C26" s="85"/>
      <c r="D26" s="85" t="s">
        <v>117</v>
      </c>
      <c r="E26" s="85"/>
      <c r="F26" s="86"/>
      <c r="G26" s="57" t="s">
        <v>185</v>
      </c>
      <c r="H26" s="137">
        <f>+H9/H$41*100</f>
        <v>40.036787970541418</v>
      </c>
      <c r="I26" s="208">
        <f t="shared" si="1"/>
        <v>39.73614256724133</v>
      </c>
      <c r="J26" s="208">
        <f t="shared" si="1"/>
        <v>38.461111954239946</v>
      </c>
      <c r="K26" s="168">
        <f t="shared" si="1"/>
        <v>37.597716165287927</v>
      </c>
    </row>
    <row r="27" spans="1:11" ht="15" customHeight="1">
      <c r="B27" s="88"/>
      <c r="C27" s="85"/>
      <c r="D27" s="85" t="s">
        <v>118</v>
      </c>
      <c r="E27" s="85"/>
      <c r="F27" s="86"/>
      <c r="G27" s="57" t="s">
        <v>185</v>
      </c>
      <c r="H27" s="137">
        <f>+H10/H$41*100</f>
        <v>0.64610254251154076</v>
      </c>
      <c r="I27" s="208">
        <f t="shared" si="1"/>
        <v>0.95799759119529793</v>
      </c>
      <c r="J27" s="208">
        <f t="shared" si="1"/>
        <v>1.7179534334343032</v>
      </c>
      <c r="K27" s="168">
        <f t="shared" si="1"/>
        <v>1.3062995798873831</v>
      </c>
    </row>
    <row r="28" spans="1:11" ht="3.75" customHeight="1">
      <c r="B28" s="88"/>
      <c r="C28" s="85"/>
      <c r="D28" s="117"/>
      <c r="E28" s="85"/>
      <c r="F28" s="86"/>
      <c r="G28" s="57"/>
      <c r="H28" s="137"/>
      <c r="I28" s="208"/>
      <c r="J28" s="208"/>
      <c r="K28" s="168"/>
    </row>
    <row r="29" spans="1:11" ht="15" customHeight="1">
      <c r="B29" s="88"/>
      <c r="C29" s="85" t="s">
        <v>46</v>
      </c>
      <c r="D29" s="117"/>
      <c r="E29" s="85"/>
      <c r="F29" s="86"/>
      <c r="G29" s="57" t="s">
        <v>185</v>
      </c>
      <c r="H29" s="137">
        <f t="shared" ref="H29:K32" si="3">+H12/H$41*100</f>
        <v>46.83075159790193</v>
      </c>
      <c r="I29" s="208">
        <f t="shared" si="3"/>
        <v>44.279999149085178</v>
      </c>
      <c r="J29" s="208">
        <f t="shared" si="3"/>
        <v>43.720519575331693</v>
      </c>
      <c r="K29" s="168">
        <f t="shared" si="3"/>
        <v>44.107911448140506</v>
      </c>
    </row>
    <row r="30" spans="1:11" ht="15" customHeight="1">
      <c r="B30" s="88"/>
      <c r="C30" s="85" t="s">
        <v>119</v>
      </c>
      <c r="D30" s="117"/>
      <c r="E30" s="85"/>
      <c r="F30" s="86"/>
      <c r="G30" s="57" t="s">
        <v>185</v>
      </c>
      <c r="H30" s="137">
        <f t="shared" si="3"/>
        <v>45.71611297175194</v>
      </c>
      <c r="I30" s="208">
        <f t="shared" si="3"/>
        <v>43.227203623159397</v>
      </c>
      <c r="J30" s="208">
        <f t="shared" si="3"/>
        <v>42.706565297006485</v>
      </c>
      <c r="K30" s="168">
        <f t="shared" si="3"/>
        <v>43.028518182090245</v>
      </c>
    </row>
    <row r="31" spans="1:11" ht="15" customHeight="1">
      <c r="B31" s="88"/>
      <c r="C31" s="85"/>
      <c r="D31" s="85" t="s">
        <v>120</v>
      </c>
      <c r="E31" s="85"/>
      <c r="F31" s="86"/>
      <c r="G31" s="57" t="s">
        <v>185</v>
      </c>
      <c r="H31" s="137">
        <f t="shared" si="3"/>
        <v>43.287914787539052</v>
      </c>
      <c r="I31" s="208">
        <f t="shared" si="3"/>
        <v>39.990439781452572</v>
      </c>
      <c r="J31" s="208">
        <f t="shared" si="3"/>
        <v>38.770861793530187</v>
      </c>
      <c r="K31" s="168">
        <f t="shared" si="3"/>
        <v>39.1153693037921</v>
      </c>
    </row>
    <row r="32" spans="1:11" ht="15" customHeight="1">
      <c r="B32" s="88"/>
      <c r="C32" s="85"/>
      <c r="D32" s="85" t="s">
        <v>121</v>
      </c>
      <c r="E32" s="85"/>
      <c r="F32" s="86"/>
      <c r="G32" s="57" t="s">
        <v>185</v>
      </c>
      <c r="H32" s="137">
        <f t="shared" si="3"/>
        <v>3.5428368103628776</v>
      </c>
      <c r="I32" s="208">
        <f t="shared" si="3"/>
        <v>4.2895593676326014</v>
      </c>
      <c r="J32" s="208">
        <f t="shared" si="3"/>
        <v>4.9496577818015046</v>
      </c>
      <c r="K32" s="168">
        <f t="shared" si="3"/>
        <v>4.9925421443484037</v>
      </c>
    </row>
    <row r="33" spans="1:18" ht="3.75" customHeight="1">
      <c r="A33" s="5"/>
      <c r="B33" s="88"/>
      <c r="C33" s="85"/>
      <c r="D33" s="85"/>
      <c r="E33" s="85"/>
      <c r="F33" s="86"/>
      <c r="G33" s="57"/>
      <c r="H33" s="137"/>
      <c r="I33" s="208"/>
      <c r="J33" s="208"/>
      <c r="K33" s="168"/>
    </row>
    <row r="34" spans="1:18" ht="15" customHeight="1">
      <c r="A34" s="5"/>
      <c r="B34" s="78" t="s">
        <v>122</v>
      </c>
      <c r="C34" s="79"/>
      <c r="D34" s="79"/>
      <c r="E34" s="79"/>
      <c r="F34" s="125"/>
      <c r="G34" s="57"/>
      <c r="H34" s="137"/>
      <c r="I34" s="208"/>
      <c r="J34" s="208"/>
      <c r="K34" s="168"/>
    </row>
    <row r="35" spans="1:18" ht="15" customHeight="1">
      <c r="A35" s="5"/>
      <c r="B35" s="88"/>
      <c r="C35" s="85" t="s">
        <v>48</v>
      </c>
      <c r="D35" s="181"/>
      <c r="E35" s="181"/>
      <c r="F35" s="182"/>
      <c r="G35" s="56" t="s">
        <v>186</v>
      </c>
      <c r="H35" s="237">
        <v>-0.21926873816765546</v>
      </c>
      <c r="I35" s="238">
        <v>0.1883243041822249</v>
      </c>
      <c r="J35" s="238">
        <v>-0.59579859916417366</v>
      </c>
      <c r="K35" s="239">
        <v>-0.54521064688171528</v>
      </c>
      <c r="L35" s="18"/>
      <c r="M35" s="18"/>
      <c r="O35" s="18"/>
      <c r="P35" s="18"/>
      <c r="Q35" s="18"/>
      <c r="R35" s="18"/>
    </row>
    <row r="36" spans="1:18" ht="15" customHeight="1">
      <c r="A36" s="5"/>
      <c r="B36" s="88"/>
      <c r="C36" s="85" t="s">
        <v>49</v>
      </c>
      <c r="D36" s="181"/>
      <c r="E36" s="181"/>
      <c r="F36" s="182"/>
      <c r="G36" s="56" t="s">
        <v>186</v>
      </c>
      <c r="H36" s="237">
        <v>-6.0634735409058367</v>
      </c>
      <c r="I36" s="238">
        <v>-3.7741832948307685</v>
      </c>
      <c r="J36" s="238">
        <v>-2.9647546684582364</v>
      </c>
      <c r="K36" s="239">
        <v>-4.678780401171327</v>
      </c>
      <c r="L36" s="18"/>
      <c r="M36" s="18"/>
      <c r="O36" s="18"/>
      <c r="P36" s="18"/>
      <c r="Q36" s="18"/>
      <c r="R36" s="18"/>
    </row>
    <row r="37" spans="1:18" ht="15" customHeight="1">
      <c r="A37" s="5"/>
      <c r="B37" s="88"/>
      <c r="C37" s="85" t="s">
        <v>50</v>
      </c>
      <c r="D37" s="181"/>
      <c r="E37" s="181"/>
      <c r="F37" s="182"/>
      <c r="G37" s="56" t="s">
        <v>186</v>
      </c>
      <c r="H37" s="237">
        <v>-4.8158960182047448</v>
      </c>
      <c r="I37" s="238">
        <v>-2.7144085855908155</v>
      </c>
      <c r="J37" s="238">
        <v>-1.9533747048086323</v>
      </c>
      <c r="K37" s="239">
        <v>-3.5954939017351863</v>
      </c>
      <c r="L37" s="18"/>
      <c r="M37" s="18"/>
      <c r="O37" s="18"/>
      <c r="P37" s="18"/>
      <c r="Q37" s="18"/>
      <c r="R37" s="18"/>
    </row>
    <row r="38" spans="1:18" ht="15" customHeight="1">
      <c r="A38" s="5"/>
      <c r="B38" s="88"/>
      <c r="C38" s="85" t="s">
        <v>148</v>
      </c>
      <c r="D38" s="181"/>
      <c r="E38" s="181"/>
      <c r="F38" s="182"/>
      <c r="G38" s="56" t="s">
        <v>187</v>
      </c>
      <c r="H38" s="237">
        <v>-1.4729147052177467</v>
      </c>
      <c r="I38" s="238">
        <v>2.1014874326139292</v>
      </c>
      <c r="J38" s="238">
        <v>0.76103388078218326</v>
      </c>
      <c r="K38" s="239">
        <v>-1.6421191969265541</v>
      </c>
      <c r="L38" s="18"/>
      <c r="M38" s="18"/>
      <c r="O38" s="18"/>
      <c r="P38" s="18"/>
      <c r="Q38" s="18"/>
      <c r="R38" s="18"/>
    </row>
    <row r="39" spans="1:18" ht="3.75" customHeight="1">
      <c r="A39" s="5"/>
      <c r="B39" s="88"/>
      <c r="C39" s="85"/>
      <c r="D39" s="85"/>
      <c r="E39" s="85"/>
      <c r="F39" s="86"/>
      <c r="G39" s="57"/>
      <c r="H39" s="137"/>
      <c r="I39" s="208"/>
      <c r="J39" s="208"/>
      <c r="K39" s="168"/>
    </row>
    <row r="40" spans="1:18" ht="15" customHeight="1">
      <c r="A40" s="5"/>
      <c r="B40" s="188" t="s">
        <v>52</v>
      </c>
      <c r="C40" s="85"/>
      <c r="D40" s="85"/>
      <c r="E40" s="85"/>
      <c r="F40" s="86"/>
      <c r="G40" s="57" t="s">
        <v>185</v>
      </c>
      <c r="H40" s="142">
        <f>+H17/H$41*100</f>
        <v>63.073947152662626</v>
      </c>
      <c r="I40" s="220">
        <f>+I17/I$41*100</f>
        <v>59.933522124516514</v>
      </c>
      <c r="J40" s="220">
        <f t="shared" ref="J40:K40" si="4">+J17/J$41*100</f>
        <v>55.496700919101251</v>
      </c>
      <c r="K40" s="141">
        <f t="shared" si="4"/>
        <v>56.054505905336384</v>
      </c>
    </row>
    <row r="41" spans="1:18" ht="15" customHeight="1" thickBot="1">
      <c r="B41" s="94"/>
      <c r="C41" s="163" t="s">
        <v>112</v>
      </c>
      <c r="D41" s="95"/>
      <c r="E41" s="95"/>
      <c r="F41" s="96"/>
      <c r="G41" s="119" t="s">
        <v>207</v>
      </c>
      <c r="H41" s="164">
        <f>[1]HDP!H6</f>
        <v>97122.508999999991</v>
      </c>
      <c r="I41" s="99">
        <f>[1]HDP!I6</f>
        <v>106439.87069128583</v>
      </c>
      <c r="J41" s="99">
        <f>[1]HDP!J6</f>
        <v>120424.64894745129</v>
      </c>
      <c r="K41" s="101">
        <f>[1]HDP!K6</f>
        <v>129383.1973839979</v>
      </c>
    </row>
    <row r="42" spans="1:18" ht="15" customHeight="1">
      <c r="B42" s="102" t="s">
        <v>154</v>
      </c>
      <c r="C42" s="102"/>
      <c r="D42" s="102"/>
      <c r="E42" s="102"/>
      <c r="F42" s="102"/>
      <c r="G42" s="102"/>
      <c r="H42" s="102"/>
      <c r="I42" s="102"/>
      <c r="J42" s="67"/>
      <c r="K42" s="67"/>
    </row>
    <row r="43" spans="1:18" ht="15" customHeight="1">
      <c r="B43" s="102" t="s">
        <v>171</v>
      </c>
      <c r="C43" s="102"/>
      <c r="D43" s="102"/>
      <c r="E43" s="102"/>
      <c r="F43" s="102"/>
      <c r="G43" s="102"/>
      <c r="H43" s="102"/>
      <c r="I43" s="102"/>
      <c r="J43" s="67"/>
      <c r="K43" s="67"/>
    </row>
    <row r="44" spans="1:18" ht="15" customHeight="1">
      <c r="B44" s="102" t="s">
        <v>172</v>
      </c>
      <c r="C44" s="102"/>
      <c r="D44" s="102"/>
      <c r="E44" s="102"/>
      <c r="F44" s="102"/>
      <c r="G44" s="102"/>
      <c r="H44" s="189"/>
      <c r="I44" s="189"/>
      <c r="J44" s="67"/>
      <c r="K44" s="67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R30"/>
  <sheetViews>
    <sheetView zoomScale="80" zoomScaleNormal="80" workbookViewId="0">
      <selection activeCell="L33" sqref="L33"/>
    </sheetView>
  </sheetViews>
  <sheetFormatPr defaultColWidth="9.140625" defaultRowHeight="15"/>
  <cols>
    <col min="1" max="2" width="3.140625" style="3" customWidth="1"/>
    <col min="3" max="3" width="37.7109375" style="3" customWidth="1"/>
    <col min="4" max="18" width="7.5703125" style="3" customWidth="1"/>
    <col min="19" max="16384" width="9.140625" style="3"/>
  </cols>
  <sheetData>
    <row r="1" spans="2:18" ht="22.5" customHeight="1" thickBot="1">
      <c r="B1" s="120" t="s">
        <v>123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18" ht="18" customHeight="1">
      <c r="B2" s="310" t="s">
        <v>124</v>
      </c>
      <c r="C2" s="311"/>
      <c r="D2" s="314">
        <v>2022</v>
      </c>
      <c r="E2" s="315"/>
      <c r="F2" s="315"/>
      <c r="G2" s="315"/>
      <c r="H2" s="316"/>
      <c r="I2" s="314">
        <v>2023</v>
      </c>
      <c r="J2" s="315"/>
      <c r="K2" s="315"/>
      <c r="L2" s="315"/>
      <c r="M2" s="316"/>
      <c r="N2" s="314">
        <v>2024</v>
      </c>
      <c r="O2" s="315"/>
      <c r="P2" s="315"/>
      <c r="Q2" s="315"/>
      <c r="R2" s="316"/>
    </row>
    <row r="3" spans="2:18" ht="81.75" customHeight="1" thickBot="1">
      <c r="B3" s="312"/>
      <c r="C3" s="313"/>
      <c r="D3" s="190" t="s">
        <v>7</v>
      </c>
      <c r="E3" s="191" t="s">
        <v>8</v>
      </c>
      <c r="F3" s="191" t="s">
        <v>125</v>
      </c>
      <c r="G3" s="192" t="s">
        <v>126</v>
      </c>
      <c r="H3" s="193" t="s">
        <v>9</v>
      </c>
      <c r="I3" s="190" t="s">
        <v>7</v>
      </c>
      <c r="J3" s="191" t="s">
        <v>8</v>
      </c>
      <c r="K3" s="191" t="s">
        <v>125</v>
      </c>
      <c r="L3" s="192" t="s">
        <v>126</v>
      </c>
      <c r="M3" s="193" t="s">
        <v>9</v>
      </c>
      <c r="N3" s="190" t="s">
        <v>7</v>
      </c>
      <c r="O3" s="191" t="s">
        <v>8</v>
      </c>
      <c r="P3" s="191" t="s">
        <v>125</v>
      </c>
      <c r="Q3" s="192" t="s">
        <v>126</v>
      </c>
      <c r="R3" s="193" t="s">
        <v>9</v>
      </c>
    </row>
    <row r="4" spans="2:18" ht="15" customHeight="1">
      <c r="B4" s="88" t="s">
        <v>127</v>
      </c>
      <c r="C4" s="87"/>
      <c r="D4" s="195">
        <v>1.7707635444807863</v>
      </c>
      <c r="E4" s="194">
        <v>1.9017455381934667</v>
      </c>
      <c r="F4" s="194">
        <v>1.9</v>
      </c>
      <c r="G4" s="196">
        <v>2.6</v>
      </c>
      <c r="H4" s="199">
        <v>2.2793469308203695</v>
      </c>
      <c r="I4" s="195">
        <v>-1.0348604933360832</v>
      </c>
      <c r="J4" s="194">
        <v>0.63059308105157807</v>
      </c>
      <c r="K4" s="194">
        <v>2.7</v>
      </c>
      <c r="L4" s="196">
        <v>5</v>
      </c>
      <c r="M4" s="199">
        <v>3.3536105718570353</v>
      </c>
      <c r="N4" s="195">
        <v>3.5369697866692178</v>
      </c>
      <c r="O4" s="194">
        <v>1.6610139032956273</v>
      </c>
      <c r="P4" s="194" t="s">
        <v>12</v>
      </c>
      <c r="Q4" s="196">
        <v>3.8</v>
      </c>
      <c r="R4" s="199" t="s">
        <v>12</v>
      </c>
    </row>
    <row r="5" spans="2:18" ht="15" customHeight="1">
      <c r="B5" s="88"/>
      <c r="C5" s="87" t="s">
        <v>128</v>
      </c>
      <c r="D5" s="195">
        <v>5.2396406768889392</v>
      </c>
      <c r="E5" s="194">
        <v>4.6071707430208164</v>
      </c>
      <c r="F5" s="194">
        <v>1.9</v>
      </c>
      <c r="G5" s="196" t="s">
        <v>12</v>
      </c>
      <c r="H5" s="199">
        <v>1.6630753457825165</v>
      </c>
      <c r="I5" s="195">
        <v>-4.915841529903048</v>
      </c>
      <c r="J5" s="194">
        <v>-3.6720992073879577</v>
      </c>
      <c r="K5" s="194">
        <v>1.9</v>
      </c>
      <c r="L5" s="196" t="s">
        <v>12</v>
      </c>
      <c r="M5" s="199">
        <v>0.45053767046570048</v>
      </c>
      <c r="N5" s="195">
        <v>2.149499308835118</v>
      </c>
      <c r="O5" s="194">
        <v>1.9936899022618526</v>
      </c>
      <c r="P5" s="194" t="s">
        <v>12</v>
      </c>
      <c r="Q5" s="196" t="s">
        <v>12</v>
      </c>
      <c r="R5" s="199" t="s">
        <v>12</v>
      </c>
    </row>
    <row r="6" spans="2:18">
      <c r="B6" s="88"/>
      <c r="C6" s="87" t="s">
        <v>129</v>
      </c>
      <c r="D6" s="195">
        <v>-1.8927275729810162</v>
      </c>
      <c r="E6" s="194">
        <v>-1.5399126284923792</v>
      </c>
      <c r="F6" s="194">
        <v>-1.7</v>
      </c>
      <c r="G6" s="196" t="s">
        <v>12</v>
      </c>
      <c r="H6" s="199">
        <v>-0.23790669092210726</v>
      </c>
      <c r="I6" s="195">
        <v>-4.4449714780207046</v>
      </c>
      <c r="J6" s="194">
        <v>-0.66669237379366475</v>
      </c>
      <c r="K6" s="194">
        <v>0.2</v>
      </c>
      <c r="L6" s="196" t="s">
        <v>12</v>
      </c>
      <c r="M6" s="199">
        <v>0.14554107518254256</v>
      </c>
      <c r="N6" s="195">
        <v>1.5902790730072383</v>
      </c>
      <c r="O6" s="194">
        <v>3.5352982570024949E-2</v>
      </c>
      <c r="P6" s="194" t="s">
        <v>12</v>
      </c>
      <c r="Q6" s="196" t="s">
        <v>12</v>
      </c>
      <c r="R6" s="199" t="s">
        <v>12</v>
      </c>
    </row>
    <row r="7" spans="2:18">
      <c r="B7" s="88"/>
      <c r="C7" s="87" t="s">
        <v>130</v>
      </c>
      <c r="D7" s="195">
        <v>4.5213349958386289</v>
      </c>
      <c r="E7" s="194">
        <v>5.440779091115755</v>
      </c>
      <c r="F7" s="194">
        <v>10.8</v>
      </c>
      <c r="G7" s="196" t="s">
        <v>12</v>
      </c>
      <c r="H7" s="199">
        <v>13.941613206114734</v>
      </c>
      <c r="I7" s="195">
        <v>2.5143213033311582</v>
      </c>
      <c r="J7" s="194">
        <v>16.312622906753838</v>
      </c>
      <c r="K7" s="194">
        <v>13.4</v>
      </c>
      <c r="L7" s="196" t="s">
        <v>12</v>
      </c>
      <c r="M7" s="199">
        <v>15.047198279132413</v>
      </c>
      <c r="N7" s="195">
        <v>5.5345774547138689</v>
      </c>
      <c r="O7" s="194">
        <v>-6.4317520285955947</v>
      </c>
      <c r="P7" s="194" t="s">
        <v>12</v>
      </c>
      <c r="Q7" s="196" t="s">
        <v>12</v>
      </c>
      <c r="R7" s="199" t="s">
        <v>12</v>
      </c>
    </row>
    <row r="8" spans="2:18">
      <c r="B8" s="88"/>
      <c r="C8" s="87" t="s">
        <v>131</v>
      </c>
      <c r="D8" s="195">
        <v>-1.1157942102695415</v>
      </c>
      <c r="E8" s="194">
        <v>-1.6481448610398908</v>
      </c>
      <c r="F8" s="194">
        <v>2.9</v>
      </c>
      <c r="G8" s="196">
        <v>2.5649999999999999</v>
      </c>
      <c r="H8" s="199">
        <v>1.0195239383720134</v>
      </c>
      <c r="I8" s="195">
        <v>3.463062512382578</v>
      </c>
      <c r="J8" s="194">
        <v>1.6538456044806527</v>
      </c>
      <c r="K8" s="194">
        <v>7.4</v>
      </c>
      <c r="L8" s="196">
        <v>5.5060000000000002</v>
      </c>
      <c r="M8" s="199">
        <v>4.2588852615462081</v>
      </c>
      <c r="N8" s="195">
        <v>6.7310295649345022</v>
      </c>
      <c r="O8" s="194">
        <v>7.5657957074564131</v>
      </c>
      <c r="P8" s="194" t="s">
        <v>12</v>
      </c>
      <c r="Q8" s="196">
        <v>5.3259999999999996</v>
      </c>
      <c r="R8" s="199" t="s">
        <v>12</v>
      </c>
    </row>
    <row r="9" spans="2:18">
      <c r="B9" s="88"/>
      <c r="C9" s="87" t="s">
        <v>132</v>
      </c>
      <c r="D9" s="195">
        <v>-0.33323114122909203</v>
      </c>
      <c r="E9" s="194">
        <v>-0.89255407565795863</v>
      </c>
      <c r="F9" s="194">
        <v>3.4</v>
      </c>
      <c r="G9" s="196">
        <v>3.8540000000000001</v>
      </c>
      <c r="H9" s="199">
        <v>1.6556794678289632</v>
      </c>
      <c r="I9" s="195">
        <v>0.90986933927321445</v>
      </c>
      <c r="J9" s="194">
        <v>2.444023148553276</v>
      </c>
      <c r="K9" s="194">
        <v>7.6</v>
      </c>
      <c r="L9" s="196">
        <v>6.2949999999999999</v>
      </c>
      <c r="M9" s="199">
        <v>4.3362462984018135</v>
      </c>
      <c r="N9" s="195">
        <v>6.0902849185208794</v>
      </c>
      <c r="O9" s="194">
        <v>5.4688383148324027</v>
      </c>
      <c r="P9" s="194" t="s">
        <v>12</v>
      </c>
      <c r="Q9" s="196">
        <v>3.8610000000000002</v>
      </c>
      <c r="R9" s="199" t="s">
        <v>12</v>
      </c>
    </row>
    <row r="10" spans="2:18" ht="3.75" customHeight="1">
      <c r="B10" s="88"/>
      <c r="C10" s="87"/>
      <c r="D10" s="195"/>
      <c r="E10" s="194"/>
      <c r="F10" s="194"/>
      <c r="G10" s="196"/>
      <c r="H10" s="199"/>
      <c r="I10" s="195"/>
      <c r="J10" s="194"/>
      <c r="K10" s="194"/>
      <c r="L10" s="196"/>
      <c r="M10" s="199"/>
      <c r="N10" s="195"/>
      <c r="O10" s="194"/>
      <c r="P10" s="194"/>
      <c r="Q10" s="196"/>
      <c r="R10" s="199"/>
    </row>
    <row r="11" spans="2:18" ht="17.25">
      <c r="B11" s="88" t="s">
        <v>173</v>
      </c>
      <c r="C11" s="87"/>
      <c r="D11" s="195">
        <v>11.675520948520585</v>
      </c>
      <c r="E11" s="194">
        <v>11.609619440298813</v>
      </c>
      <c r="F11" s="194">
        <v>10.5</v>
      </c>
      <c r="G11" s="196">
        <v>8.4489999999999998</v>
      </c>
      <c r="H11" s="199">
        <v>10.758639546302229</v>
      </c>
      <c r="I11" s="195">
        <v>18.308268735678922</v>
      </c>
      <c r="J11" s="194">
        <v>13.484665656975213</v>
      </c>
      <c r="K11" s="194">
        <v>8.1999999999999993</v>
      </c>
      <c r="L11" s="196">
        <v>4.0650000000000004</v>
      </c>
      <c r="M11" s="199">
        <v>10.075737119706019</v>
      </c>
      <c r="N11" s="195">
        <v>4.9679804124894673</v>
      </c>
      <c r="O11" s="194">
        <v>3.6060306375372164</v>
      </c>
      <c r="P11" s="194" t="s">
        <v>12</v>
      </c>
      <c r="Q11" s="196">
        <v>2.0019999999999998</v>
      </c>
      <c r="R11" s="199" t="s">
        <v>12</v>
      </c>
    </row>
    <row r="12" spans="2:18" ht="3.75" customHeight="1">
      <c r="B12" s="88"/>
      <c r="C12" s="87"/>
      <c r="D12" s="195"/>
      <c r="E12" s="194"/>
      <c r="F12" s="194"/>
      <c r="G12" s="196"/>
      <c r="H12" s="199"/>
      <c r="I12" s="195"/>
      <c r="J12" s="194"/>
      <c r="K12" s="194"/>
      <c r="L12" s="196"/>
      <c r="M12" s="199"/>
      <c r="N12" s="195"/>
      <c r="O12" s="194"/>
      <c r="P12" s="194"/>
      <c r="Q12" s="196"/>
      <c r="R12" s="199"/>
    </row>
    <row r="13" spans="2:18">
      <c r="B13" s="88" t="s">
        <v>133</v>
      </c>
      <c r="C13" s="87"/>
      <c r="D13" s="195">
        <v>1.8031227825776313</v>
      </c>
      <c r="E13" s="194">
        <v>1.9431076460938224</v>
      </c>
      <c r="F13" s="194">
        <v>1.9</v>
      </c>
      <c r="G13" s="196" t="s">
        <v>12</v>
      </c>
      <c r="H13" s="199" t="s">
        <v>12</v>
      </c>
      <c r="I13" s="195">
        <v>-0.11319020241163003</v>
      </c>
      <c r="J13" s="194">
        <v>0.19028996571592849</v>
      </c>
      <c r="K13" s="194">
        <v>0.6</v>
      </c>
      <c r="L13" s="196" t="s">
        <v>12</v>
      </c>
      <c r="M13" s="199" t="s">
        <v>12</v>
      </c>
      <c r="N13" s="195">
        <v>-0.37388704377660531</v>
      </c>
      <c r="O13" s="194">
        <v>0.7003194156838477</v>
      </c>
      <c r="P13" s="194" t="s">
        <v>12</v>
      </c>
      <c r="Q13" s="196" t="s">
        <v>12</v>
      </c>
      <c r="R13" s="199" t="s">
        <v>12</v>
      </c>
    </row>
    <row r="14" spans="2:18">
      <c r="B14" s="88" t="s">
        <v>134</v>
      </c>
      <c r="C14" s="87"/>
      <c r="D14" s="195">
        <v>6.2327261480922305</v>
      </c>
      <c r="E14" s="194">
        <v>6.1381491868134477</v>
      </c>
      <c r="F14" s="194">
        <v>6.7</v>
      </c>
      <c r="G14" s="196">
        <v>6.4</v>
      </c>
      <c r="H14" s="199">
        <v>6.7195881847178391</v>
      </c>
      <c r="I14" s="195">
        <v>6.6839974493845693</v>
      </c>
      <c r="J14" s="194">
        <v>6.1125731346728376</v>
      </c>
      <c r="K14" s="194">
        <v>6.3</v>
      </c>
      <c r="L14" s="196">
        <v>6.2</v>
      </c>
      <c r="M14" s="199">
        <v>6.4115337296069104</v>
      </c>
      <c r="N14" s="195">
        <v>6.8068651129344566</v>
      </c>
      <c r="O14" s="194">
        <v>5.6389288400325821</v>
      </c>
      <c r="P14" s="194" t="s">
        <v>12</v>
      </c>
      <c r="Q14" s="196">
        <v>5.9</v>
      </c>
      <c r="R14" s="199" t="s">
        <v>12</v>
      </c>
    </row>
    <row r="15" spans="2:18">
      <c r="B15" s="88" t="s">
        <v>135</v>
      </c>
      <c r="C15" s="87"/>
      <c r="D15" s="195">
        <v>8.2402787170502876</v>
      </c>
      <c r="E15" s="194">
        <v>8.3402146985962045</v>
      </c>
      <c r="F15" s="194" t="s">
        <v>12</v>
      </c>
      <c r="G15" s="196" t="s">
        <v>12</v>
      </c>
      <c r="H15" s="199" t="s">
        <v>12</v>
      </c>
      <c r="I15" s="195">
        <v>11.553687112780977</v>
      </c>
      <c r="J15" s="194">
        <v>10.442073170731714</v>
      </c>
      <c r="K15" s="194" t="s">
        <v>12</v>
      </c>
      <c r="L15" s="196" t="s">
        <v>12</v>
      </c>
      <c r="M15" s="199" t="s">
        <v>12</v>
      </c>
      <c r="N15" s="195">
        <v>9.0252513514892172</v>
      </c>
      <c r="O15" s="194">
        <v>7.4534161490683148</v>
      </c>
      <c r="P15" s="194" t="s">
        <v>12</v>
      </c>
      <c r="Q15" s="196" t="s">
        <v>12</v>
      </c>
      <c r="R15" s="199" t="s">
        <v>12</v>
      </c>
    </row>
    <row r="16" spans="2:18">
      <c r="B16" s="88" t="s">
        <v>88</v>
      </c>
      <c r="C16" s="87"/>
      <c r="D16" s="195">
        <v>7.5924418756282677</v>
      </c>
      <c r="E16" s="194">
        <v>6.853061941065075</v>
      </c>
      <c r="F16" s="194">
        <v>7.8</v>
      </c>
      <c r="G16" s="196" t="s">
        <v>12</v>
      </c>
      <c r="H16" s="199">
        <v>6.5425233494270429</v>
      </c>
      <c r="I16" s="195">
        <v>11.544203803708754</v>
      </c>
      <c r="J16" s="194">
        <v>10.29692704672971</v>
      </c>
      <c r="K16" s="194">
        <v>7</v>
      </c>
      <c r="L16" s="196" t="s">
        <v>12</v>
      </c>
      <c r="M16" s="199">
        <v>7.0261831981466072</v>
      </c>
      <c r="N16" s="195">
        <v>9.1747435243738806</v>
      </c>
      <c r="O16" s="194">
        <v>7.676054022822254</v>
      </c>
      <c r="P16" s="194" t="s">
        <v>12</v>
      </c>
      <c r="Q16" s="196" t="s">
        <v>12</v>
      </c>
      <c r="R16" s="199" t="s">
        <v>12</v>
      </c>
    </row>
    <row r="17" spans="1:18" ht="3.75" customHeight="1">
      <c r="B17" s="88"/>
      <c r="C17" s="87"/>
      <c r="D17" s="195"/>
      <c r="E17" s="194"/>
      <c r="F17" s="194"/>
      <c r="G17" s="196"/>
      <c r="H17" s="199"/>
      <c r="I17" s="195"/>
      <c r="J17" s="194"/>
      <c r="K17" s="194"/>
      <c r="L17" s="196"/>
      <c r="M17" s="199"/>
      <c r="N17" s="195"/>
      <c r="O17" s="194"/>
      <c r="P17" s="194"/>
      <c r="Q17" s="196"/>
      <c r="R17" s="199"/>
    </row>
    <row r="18" spans="1:18">
      <c r="B18" s="88" t="s">
        <v>136</v>
      </c>
      <c r="C18" s="87"/>
      <c r="D18" s="195">
        <v>-3.6</v>
      </c>
      <c r="E18" s="194">
        <v>-5.0704446148469824</v>
      </c>
      <c r="F18" s="194">
        <v>-3.6</v>
      </c>
      <c r="G18" s="196">
        <v>-5.3659999999999997</v>
      </c>
      <c r="H18" s="199">
        <v>-4.5</v>
      </c>
      <c r="I18" s="195">
        <v>-3.5414541876574468</v>
      </c>
      <c r="J18" s="194">
        <v>-2.3982502431889445</v>
      </c>
      <c r="K18" s="194">
        <v>-2.6</v>
      </c>
      <c r="L18" s="196">
        <v>-3.0830000000000002</v>
      </c>
      <c r="M18" s="199">
        <v>-2.4</v>
      </c>
      <c r="N18" s="195">
        <v>-5.2038957029651991</v>
      </c>
      <c r="O18" s="194">
        <v>-2.3237522428639967</v>
      </c>
      <c r="P18" s="194" t="s">
        <v>12</v>
      </c>
      <c r="Q18" s="196">
        <v>-2.4990000000000001</v>
      </c>
      <c r="R18" s="199" t="s">
        <v>12</v>
      </c>
    </row>
    <row r="19" spans="1:18">
      <c r="B19" s="88" t="s">
        <v>137</v>
      </c>
      <c r="C19" s="87"/>
      <c r="D19" s="195">
        <v>59.933522124516514</v>
      </c>
      <c r="E19" s="194">
        <v>61.597419227432063</v>
      </c>
      <c r="F19" s="194">
        <v>61.7</v>
      </c>
      <c r="G19" s="196">
        <v>61.405000000000001</v>
      </c>
      <c r="H19" s="199">
        <v>62.7</v>
      </c>
      <c r="I19" s="195">
        <v>55.496700919101251</v>
      </c>
      <c r="J19" s="194">
        <v>58.019477974885667</v>
      </c>
      <c r="K19" s="194">
        <v>58.3</v>
      </c>
      <c r="L19" s="196">
        <v>58.058999999999997</v>
      </c>
      <c r="M19" s="199">
        <v>59.6</v>
      </c>
      <c r="N19" s="195">
        <v>56.054505905336384</v>
      </c>
      <c r="O19" s="194">
        <v>58.167417455327389</v>
      </c>
      <c r="P19" s="194" t="s">
        <v>12</v>
      </c>
      <c r="Q19" s="196">
        <v>56.439</v>
      </c>
      <c r="R19" s="199" t="s">
        <v>12</v>
      </c>
    </row>
    <row r="20" spans="1:18" ht="3.75" customHeight="1">
      <c r="B20" s="88"/>
      <c r="C20" s="87"/>
      <c r="D20" s="195"/>
      <c r="E20" s="194"/>
      <c r="F20" s="194"/>
      <c r="G20" s="196"/>
      <c r="H20" s="199"/>
      <c r="I20" s="195"/>
      <c r="J20" s="194"/>
      <c r="K20" s="194"/>
      <c r="L20" s="196"/>
      <c r="M20" s="199"/>
      <c r="N20" s="195"/>
      <c r="O20" s="194"/>
      <c r="P20" s="194"/>
      <c r="Q20" s="196"/>
      <c r="R20" s="199"/>
    </row>
    <row r="21" spans="1:18" ht="15.75" thickBot="1">
      <c r="B21" s="94" t="s">
        <v>138</v>
      </c>
      <c r="C21" s="197"/>
      <c r="D21" s="200">
        <v>-7.8916703798640953</v>
      </c>
      <c r="E21" s="203">
        <v>-5.0601531537003108</v>
      </c>
      <c r="F21" s="203">
        <v>-4.3</v>
      </c>
      <c r="G21" s="201">
        <v>-4.9720000000000004</v>
      </c>
      <c r="H21" s="202">
        <v>-4.7400976739903937</v>
      </c>
      <c r="I21" s="200">
        <v>-3.3368018265552322</v>
      </c>
      <c r="J21" s="203">
        <v>-4.6949147591344431</v>
      </c>
      <c r="K21" s="203">
        <v>-4.0999999999999996</v>
      </c>
      <c r="L21" s="201">
        <v>-4.8230000000000004</v>
      </c>
      <c r="M21" s="202">
        <v>-4.2735387261126387</v>
      </c>
      <c r="N21" s="200">
        <v>-2.5</v>
      </c>
      <c r="O21" s="203">
        <v>-4.0120875231427311</v>
      </c>
      <c r="P21" s="203" t="s">
        <v>12</v>
      </c>
      <c r="Q21" s="201">
        <v>-3.4159999999999999</v>
      </c>
      <c r="R21" s="202" t="s">
        <v>12</v>
      </c>
    </row>
    <row r="22" spans="1:18">
      <c r="B22" s="85" t="s">
        <v>209</v>
      </c>
      <c r="C22" s="85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</row>
    <row r="23" spans="1:18">
      <c r="B23" s="102" t="s">
        <v>144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</row>
    <row r="24" spans="1:18">
      <c r="B24" s="102" t="s">
        <v>218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</row>
    <row r="25" spans="1:18">
      <c r="A25" s="10"/>
      <c r="B25" s="50" t="s">
        <v>220</v>
      </c>
      <c r="C25" s="67"/>
      <c r="D25" s="198"/>
      <c r="E25" s="204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</row>
    <row r="26" spans="1:18">
      <c r="B26" s="102" t="s">
        <v>219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</row>
    <row r="27" spans="1:18">
      <c r="B27" s="102" t="s">
        <v>214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</row>
    <row r="28" spans="1:18">
      <c r="B28" s="102" t="s">
        <v>215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</row>
    <row r="29" spans="1:18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2022-09-27T10:25:50Z</dcterms:modified>
</cp:coreProperties>
</file>