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6F9CFC1-5E69-4460-8377-995A656D9EC2}" xr6:coauthVersionLast="47" xr6:coauthVersionMax="47" xr10:uidLastSave="{00000000-0000-0000-0000-000000000000}"/>
  <bookViews>
    <workbookView xWindow="-120" yWindow="-120" windowWidth="29040" windowHeight="17640" xr2:uid="{CBB54E00-A829-4248-9100-02673B3A79D7}"/>
  </bookViews>
  <sheets>
    <sheet name="QBOP_2019" sheetId="1" r:id="rId1"/>
  </sheets>
  <definedNames>
    <definedName name="_xlnm._FilterDatabase" localSheetId="0" hidden="1">QBOP_2019!$A$6:$BC$92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G77" i="1"/>
  <c r="F77" i="1"/>
  <c r="H77" i="1" s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L61" i="1" s="1"/>
  <c r="N61" i="1" s="1"/>
  <c r="K67" i="1"/>
  <c r="J67" i="1"/>
  <c r="I67" i="1"/>
  <c r="G67" i="1"/>
  <c r="F67" i="1"/>
  <c r="H67" i="1" s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K62" i="1"/>
  <c r="J62" i="1"/>
  <c r="I62" i="1"/>
  <c r="G62" i="1"/>
  <c r="H62" i="1" s="1"/>
  <c r="F62" i="1"/>
  <c r="D62" i="1"/>
  <c r="C62" i="1"/>
  <c r="E62" i="1" s="1"/>
  <c r="M61" i="1"/>
  <c r="K61" i="1"/>
  <c r="J61" i="1"/>
  <c r="I61" i="1"/>
  <c r="F61" i="1"/>
  <c r="D61" i="1"/>
  <c r="C61" i="1"/>
  <c r="E61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N56" i="1" s="1"/>
  <c r="K56" i="1"/>
  <c r="J56" i="1"/>
  <c r="I56" i="1"/>
  <c r="G56" i="1"/>
  <c r="H56" i="1" s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F51" i="1"/>
  <c r="H51" i="1" s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I46" i="1"/>
  <c r="K46" i="1" s="1"/>
  <c r="G46" i="1"/>
  <c r="H46" i="1" s="1"/>
  <c r="F46" i="1"/>
  <c r="D46" i="1"/>
  <c r="C46" i="1"/>
  <c r="E46" i="1" s="1"/>
  <c r="M45" i="1"/>
  <c r="L45" i="1"/>
  <c r="K45" i="1"/>
  <c r="J45" i="1"/>
  <c r="I45" i="1"/>
  <c r="F45" i="1"/>
  <c r="D45" i="1"/>
  <c r="D44" i="1" s="1"/>
  <c r="C45" i="1"/>
  <c r="C44" i="1" s="1"/>
  <c r="E44" i="1" s="1"/>
  <c r="E92" i="1" s="1"/>
  <c r="M44" i="1"/>
  <c r="J44" i="1"/>
  <c r="I44" i="1"/>
  <c r="K44" i="1" s="1"/>
  <c r="K92" i="1" s="1"/>
  <c r="F44" i="1"/>
  <c r="N42" i="1"/>
  <c r="K42" i="1"/>
  <c r="H42" i="1"/>
  <c r="E42" i="1"/>
  <c r="N41" i="1"/>
  <c r="K41" i="1"/>
  <c r="H41" i="1"/>
  <c r="E41" i="1"/>
  <c r="M40" i="1"/>
  <c r="L40" i="1"/>
  <c r="N40" i="1" s="1"/>
  <c r="K40" i="1"/>
  <c r="J40" i="1"/>
  <c r="I40" i="1"/>
  <c r="G40" i="1"/>
  <c r="F40" i="1"/>
  <c r="H40" i="1" s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G37" i="1"/>
  <c r="H37" i="1" s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G34" i="1"/>
  <c r="F34" i="1"/>
  <c r="H34" i="1" s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H29" i="1" s="1"/>
  <c r="F29" i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L25" i="1"/>
  <c r="N25" i="1" s="1"/>
  <c r="J25" i="1"/>
  <c r="I25" i="1"/>
  <c r="K25" i="1" s="1"/>
  <c r="G25" i="1"/>
  <c r="G24" i="1" s="1"/>
  <c r="G22" i="1" s="1"/>
  <c r="G6" i="1" s="1"/>
  <c r="F25" i="1"/>
  <c r="E25" i="1"/>
  <c r="D25" i="1"/>
  <c r="C25" i="1"/>
  <c r="M24" i="1"/>
  <c r="L24" i="1"/>
  <c r="N24" i="1" s="1"/>
  <c r="K24" i="1"/>
  <c r="J24" i="1"/>
  <c r="I24" i="1"/>
  <c r="F24" i="1"/>
  <c r="D24" i="1"/>
  <c r="C24" i="1"/>
  <c r="E24" i="1" s="1"/>
  <c r="N23" i="1"/>
  <c r="K23" i="1"/>
  <c r="H23" i="1"/>
  <c r="E23" i="1"/>
  <c r="M22" i="1"/>
  <c r="L22" i="1"/>
  <c r="N22" i="1" s="1"/>
  <c r="K22" i="1"/>
  <c r="J22" i="1"/>
  <c r="I22" i="1"/>
  <c r="F22" i="1"/>
  <c r="D22" i="1"/>
  <c r="C22" i="1"/>
  <c r="E22" i="1" s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K8" i="1"/>
  <c r="J8" i="1"/>
  <c r="I8" i="1"/>
  <c r="G8" i="1"/>
  <c r="F8" i="1"/>
  <c r="H8" i="1" s="1"/>
  <c r="D8" i="1"/>
  <c r="C8" i="1"/>
  <c r="E8" i="1" s="1"/>
  <c r="N7" i="1"/>
  <c r="K7" i="1"/>
  <c r="H7" i="1"/>
  <c r="E7" i="1"/>
  <c r="M6" i="1"/>
  <c r="L6" i="1"/>
  <c r="N6" i="1" s="1"/>
  <c r="K6" i="1"/>
  <c r="J6" i="1"/>
  <c r="I6" i="1"/>
  <c r="F6" i="1"/>
  <c r="D6" i="1"/>
  <c r="C6" i="1"/>
  <c r="E6" i="1" s="1"/>
  <c r="H6" i="1" l="1"/>
  <c r="H22" i="1"/>
  <c r="L44" i="1"/>
  <c r="N44" i="1" s="1"/>
  <c r="N92" i="1" s="1"/>
  <c r="H24" i="1"/>
  <c r="E45" i="1"/>
  <c r="H25" i="1"/>
  <c r="N45" i="1"/>
  <c r="N67" i="1"/>
  <c r="G45" i="1"/>
  <c r="G61" i="1"/>
  <c r="H61" i="1" s="1"/>
  <c r="G44" i="1" l="1"/>
  <c r="H44" i="1" s="1"/>
  <c r="H92" i="1" s="1"/>
  <c r="H45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<sst xmlns="http://schemas.openxmlformats.org/spreadsheetml/2006/main" count="200" uniqueCount="145">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</sst>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B8D70211-5592-48BC-9F64-E7575488B9CD}"/>
    <cellStyle name="Normal 7" xfId="1" xr:uid="{934C9FC4-D78F-472C-9225-7C0006BB4332}"/>
    <cellStyle name="Normal_Booklet 2011_euro17_WGES_2011_280" xfId="2" xr:uid="{8A213758-7B08-4C9A-8F32-C8AFE1FF0DBC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295B-5272-47CF-BA79-5D9E27A68FE3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2019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23586.149485596688</v>
      </c>
      <c r="D6" s="16">
        <f>+D7+D8+D22+D37</f>
        <v>23798.223701128776</v>
      </c>
      <c r="E6" s="16">
        <f>+C6-D6</f>
        <v>-212.07421553208769</v>
      </c>
      <c r="F6" s="16">
        <f>+F7+F8+F22+F37</f>
        <v>46592.608935010481</v>
      </c>
      <c r="G6" s="16">
        <f>+G7+G8+G22+G37</f>
        <v>47690.387565239056</v>
      </c>
      <c r="H6" s="16">
        <f>+F6-G6</f>
        <v>-1097.7786302285749</v>
      </c>
      <c r="I6" s="16">
        <f>+I7+I8+I22+I37</f>
        <v>68574.100978002331</v>
      </c>
      <c r="J6" s="16">
        <f>+J7+J8+J22+J37</f>
        <v>70758.065620429668</v>
      </c>
      <c r="K6" s="16">
        <f>+I6-J6</f>
        <v>-2183.9646424273378</v>
      </c>
      <c r="L6" s="16">
        <f>+L7+L8+L22+L37</f>
        <v>92015.326639650215</v>
      </c>
      <c r="M6" s="16">
        <f>+M7+M8+M22+M37</f>
        <v>95349.98569519406</v>
      </c>
      <c r="N6" s="16">
        <f>+L6-M6</f>
        <v>-3334.6590555438452</v>
      </c>
    </row>
    <row r="7" spans="1:14" ht="18.75" customHeight="1" x14ac:dyDescent="0.25">
      <c r="A7" s="17" t="s">
        <v>11</v>
      </c>
      <c r="B7" s="18" t="s">
        <v>12</v>
      </c>
      <c r="C7" s="19">
        <v>19671.816111</v>
      </c>
      <c r="D7" s="19">
        <v>19439.926123000001</v>
      </c>
      <c r="E7" s="16">
        <f t="shared" ref="E7:E70" si="0">+C7-D7</f>
        <v>231.88998799999899</v>
      </c>
      <c r="F7" s="19">
        <v>38474.485712000002</v>
      </c>
      <c r="G7" s="19">
        <v>38612.524571000002</v>
      </c>
      <c r="H7" s="16">
        <f t="shared" ref="H7:H42" si="1">+F7-G7</f>
        <v>-138.03885900000023</v>
      </c>
      <c r="I7" s="19">
        <v>56222.272342999997</v>
      </c>
      <c r="J7" s="19">
        <v>57077.680527999997</v>
      </c>
      <c r="K7" s="16">
        <f t="shared" ref="K7:K42" si="2">+I7-J7</f>
        <v>-855.40818500000023</v>
      </c>
      <c r="L7" s="19">
        <v>75422.607408000011</v>
      </c>
      <c r="M7" s="19">
        <v>76934.670629999993</v>
      </c>
      <c r="N7" s="16">
        <f t="shared" ref="N7:N42" si="3">+L7-M7</f>
        <v>-1512.0632219999825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2526.9334000000003</v>
      </c>
      <c r="D8" s="16">
        <f>SUM(D9:D21)</f>
        <v>2232.8975203874625</v>
      </c>
      <c r="E8" s="16">
        <f t="shared" si="0"/>
        <v>294.03587961253788</v>
      </c>
      <c r="F8" s="16">
        <f>SUM(F9:F21)</f>
        <v>5408.9988519999997</v>
      </c>
      <c r="G8" s="16">
        <f>SUM(G9:G21)</f>
        <v>4674.7709054667112</v>
      </c>
      <c r="H8" s="16">
        <f t="shared" si="1"/>
        <v>734.22794653328856</v>
      </c>
      <c r="I8" s="16">
        <f>SUM(I9:I21)</f>
        <v>8420.4614120000006</v>
      </c>
      <c r="J8" s="16">
        <f>SUM(J9:J21)</f>
        <v>7232.8014909420108</v>
      </c>
      <c r="K8" s="16">
        <f t="shared" si="2"/>
        <v>1187.6599210579898</v>
      </c>
      <c r="L8" s="16">
        <f>SUM(L9:L21)</f>
        <v>11366.284524000002</v>
      </c>
      <c r="M8" s="16">
        <f>SUM(M9:M21)</f>
        <v>9983.4104719631068</v>
      </c>
      <c r="N8" s="16">
        <f t="shared" si="3"/>
        <v>1382.8740520368956</v>
      </c>
    </row>
    <row r="9" spans="1:14" ht="18.75" customHeight="1" x14ac:dyDescent="0.3">
      <c r="A9" s="17" t="s">
        <v>15</v>
      </c>
      <c r="B9" s="20" t="s">
        <v>16</v>
      </c>
      <c r="C9" s="19">
        <v>200.56960000000007</v>
      </c>
      <c r="D9" s="19">
        <v>30.930696999999991</v>
      </c>
      <c r="E9" s="16">
        <f t="shared" si="0"/>
        <v>169.63890300000008</v>
      </c>
      <c r="F9" s="19">
        <v>392.9151720000001</v>
      </c>
      <c r="G9" s="19">
        <v>38.125300999999993</v>
      </c>
      <c r="H9" s="16">
        <f t="shared" si="1"/>
        <v>354.78987100000012</v>
      </c>
      <c r="I9" s="19">
        <v>585.18353200000013</v>
      </c>
      <c r="J9" s="19">
        <v>82.486231999999973</v>
      </c>
      <c r="K9" s="16">
        <f t="shared" si="2"/>
        <v>502.69730000000015</v>
      </c>
      <c r="L9" s="19">
        <v>826.84049400000004</v>
      </c>
      <c r="M9" s="19">
        <v>103.45249299999998</v>
      </c>
      <c r="N9" s="16">
        <f t="shared" si="3"/>
        <v>723.38800100000003</v>
      </c>
    </row>
    <row r="10" spans="1:14" ht="18.75" customHeight="1" x14ac:dyDescent="0.3">
      <c r="A10" s="17" t="s">
        <v>17</v>
      </c>
      <c r="B10" s="20" t="s">
        <v>18</v>
      </c>
      <c r="C10" s="19">
        <v>52.516000000000005</v>
      </c>
      <c r="D10" s="19">
        <v>44.733999999999995</v>
      </c>
      <c r="E10" s="16">
        <f t="shared" si="0"/>
        <v>7.7820000000000107</v>
      </c>
      <c r="F10" s="19">
        <v>107.04400000000001</v>
      </c>
      <c r="G10" s="19">
        <v>99.843999999999994</v>
      </c>
      <c r="H10" s="16">
        <f t="shared" si="1"/>
        <v>7.2000000000000171</v>
      </c>
      <c r="I10" s="19">
        <v>159.47200000000004</v>
      </c>
      <c r="J10" s="19">
        <v>154.28700000000001</v>
      </c>
      <c r="K10" s="16">
        <f t="shared" si="2"/>
        <v>5.1850000000000307</v>
      </c>
      <c r="L10" s="19">
        <v>215.65700000000004</v>
      </c>
      <c r="M10" s="19">
        <v>215.64600000000002</v>
      </c>
      <c r="N10" s="16">
        <f t="shared" si="3"/>
        <v>1.1000000000024102E-2</v>
      </c>
    </row>
    <row r="11" spans="1:14" ht="18.75" customHeight="1" x14ac:dyDescent="0.3">
      <c r="A11" s="17" t="s">
        <v>19</v>
      </c>
      <c r="B11" s="20" t="s">
        <v>20</v>
      </c>
      <c r="C11" s="19">
        <v>734.96299999999974</v>
      </c>
      <c r="D11" s="19">
        <v>635.96599999999978</v>
      </c>
      <c r="E11" s="16">
        <f t="shared" si="0"/>
        <v>98.996999999999957</v>
      </c>
      <c r="F11" s="19">
        <v>1522.5259999999996</v>
      </c>
      <c r="G11" s="19">
        <v>1306.5179999999996</v>
      </c>
      <c r="H11" s="16">
        <f t="shared" si="1"/>
        <v>216.00800000000004</v>
      </c>
      <c r="I11" s="19">
        <v>2349.4329999999991</v>
      </c>
      <c r="J11" s="19">
        <v>1967.3889999999992</v>
      </c>
      <c r="K11" s="16">
        <f t="shared" si="2"/>
        <v>382.04399999999987</v>
      </c>
      <c r="L11" s="19">
        <v>3115.6009999999997</v>
      </c>
      <c r="M11" s="19">
        <v>2681.9049999999993</v>
      </c>
      <c r="N11" s="16">
        <f t="shared" si="3"/>
        <v>433.69600000000037</v>
      </c>
    </row>
    <row r="12" spans="1:14" ht="18.75" customHeight="1" x14ac:dyDescent="0.3">
      <c r="A12" s="17" t="s">
        <v>21</v>
      </c>
      <c r="B12" s="20" t="s">
        <v>22</v>
      </c>
      <c r="C12" s="19">
        <v>539.29999999999995</v>
      </c>
      <c r="D12" s="19">
        <v>473</v>
      </c>
      <c r="E12" s="16">
        <f t="shared" si="0"/>
        <v>66.299999999999955</v>
      </c>
      <c r="F12" s="19">
        <v>1324.1999999999998</v>
      </c>
      <c r="G12" s="19">
        <v>1052</v>
      </c>
      <c r="H12" s="16">
        <f t="shared" si="1"/>
        <v>272.19999999999982</v>
      </c>
      <c r="I12" s="19">
        <v>2210</v>
      </c>
      <c r="J12" s="19">
        <v>1747.1</v>
      </c>
      <c r="K12" s="16">
        <f t="shared" si="2"/>
        <v>462.90000000000009</v>
      </c>
      <c r="L12" s="19">
        <v>2861.2</v>
      </c>
      <c r="M12" s="19">
        <v>2312.8000000000002</v>
      </c>
      <c r="N12" s="16">
        <f t="shared" si="3"/>
        <v>548.39999999999964</v>
      </c>
    </row>
    <row r="13" spans="1:14" ht="18.75" customHeight="1" x14ac:dyDescent="0.3">
      <c r="A13" s="17" t="s">
        <v>23</v>
      </c>
      <c r="B13" s="20" t="s">
        <v>24</v>
      </c>
      <c r="C13" s="19">
        <v>36.54399999999999</v>
      </c>
      <c r="D13" s="19">
        <v>40.216999999999992</v>
      </c>
      <c r="E13" s="16">
        <f t="shared" si="0"/>
        <v>-3.6730000000000018</v>
      </c>
      <c r="F13" s="19">
        <v>80.45</v>
      </c>
      <c r="G13" s="19">
        <v>75.823999999999984</v>
      </c>
      <c r="H13" s="16">
        <f t="shared" si="1"/>
        <v>4.626000000000019</v>
      </c>
      <c r="I13" s="19">
        <v>125.54499999999999</v>
      </c>
      <c r="J13" s="19">
        <v>114.93199999999999</v>
      </c>
      <c r="K13" s="16">
        <f t="shared" si="2"/>
        <v>10.613</v>
      </c>
      <c r="L13" s="19">
        <v>170.87899999999999</v>
      </c>
      <c r="M13" s="19">
        <v>173.88899999999998</v>
      </c>
      <c r="N13" s="16">
        <f t="shared" si="3"/>
        <v>-3.0099999999999909</v>
      </c>
    </row>
    <row r="14" spans="1:14" ht="18.75" customHeight="1" x14ac:dyDescent="0.3">
      <c r="A14" s="17" t="s">
        <v>25</v>
      </c>
      <c r="B14" s="20" t="s">
        <v>26</v>
      </c>
      <c r="C14" s="19">
        <v>13.659999999999995</v>
      </c>
      <c r="D14" s="19">
        <v>32.192999999999991</v>
      </c>
      <c r="E14" s="16">
        <f t="shared" si="0"/>
        <v>-18.532999999999994</v>
      </c>
      <c r="F14" s="19">
        <v>25.637999999999995</v>
      </c>
      <c r="G14" s="19">
        <v>65.596999999999994</v>
      </c>
      <c r="H14" s="16">
        <f t="shared" si="1"/>
        <v>-39.959000000000003</v>
      </c>
      <c r="I14" s="19">
        <v>38.438999999999993</v>
      </c>
      <c r="J14" s="19">
        <v>106.67899999999999</v>
      </c>
      <c r="K14" s="16">
        <f t="shared" si="2"/>
        <v>-68.239999999999995</v>
      </c>
      <c r="L14" s="19">
        <v>53.255999999999993</v>
      </c>
      <c r="M14" s="19">
        <v>153.45499999999998</v>
      </c>
      <c r="N14" s="16">
        <f t="shared" si="3"/>
        <v>-100.19899999999998</v>
      </c>
    </row>
    <row r="15" spans="1:14" ht="18.75" customHeight="1" x14ac:dyDescent="0.3">
      <c r="A15" s="17" t="s">
        <v>27</v>
      </c>
      <c r="B15" s="20" t="s">
        <v>28</v>
      </c>
      <c r="C15" s="19">
        <v>48.777550000000026</v>
      </c>
      <c r="D15" s="19">
        <v>63.733073387462312</v>
      </c>
      <c r="E15" s="16">
        <f t="shared" si="0"/>
        <v>-14.955523387462286</v>
      </c>
      <c r="F15" s="19">
        <v>104.50918000000004</v>
      </c>
      <c r="G15" s="19">
        <v>137.96110446671105</v>
      </c>
      <c r="H15" s="16">
        <f t="shared" si="1"/>
        <v>-33.451924466711006</v>
      </c>
      <c r="I15" s="19">
        <v>157.23013000000003</v>
      </c>
      <c r="J15" s="19">
        <v>206.92100894201167</v>
      </c>
      <c r="K15" s="16">
        <f t="shared" si="2"/>
        <v>-49.690878942011636</v>
      </c>
      <c r="L15" s="19">
        <v>213.56403</v>
      </c>
      <c r="M15" s="19">
        <v>279.47497896310892</v>
      </c>
      <c r="N15" s="16">
        <f t="shared" si="3"/>
        <v>-65.910948963108922</v>
      </c>
    </row>
    <row r="16" spans="1:14" ht="18.75" customHeight="1" x14ac:dyDescent="0.3">
      <c r="A16" s="17" t="s">
        <v>29</v>
      </c>
      <c r="B16" s="20" t="s">
        <v>30</v>
      </c>
      <c r="C16" s="19">
        <v>8.8720000000000034</v>
      </c>
      <c r="D16" s="19">
        <v>166.81000000000003</v>
      </c>
      <c r="E16" s="16">
        <f t="shared" si="0"/>
        <v>-157.93800000000002</v>
      </c>
      <c r="F16" s="19">
        <v>14.556000000000004</v>
      </c>
      <c r="G16" s="19">
        <v>326.40900000000005</v>
      </c>
      <c r="H16" s="16">
        <f t="shared" si="1"/>
        <v>-311.85300000000007</v>
      </c>
      <c r="I16" s="19">
        <v>24.097000000000005</v>
      </c>
      <c r="J16" s="19">
        <v>484.60400000000004</v>
      </c>
      <c r="K16" s="16">
        <f t="shared" si="2"/>
        <v>-460.50700000000006</v>
      </c>
      <c r="L16" s="19">
        <v>31.443000000000005</v>
      </c>
      <c r="M16" s="19">
        <v>673.82300000000009</v>
      </c>
      <c r="N16" s="16">
        <f t="shared" si="3"/>
        <v>-642.38000000000011</v>
      </c>
    </row>
    <row r="17" spans="1:14" ht="18.75" customHeight="1" x14ac:dyDescent="0.3">
      <c r="A17" s="17" t="s">
        <v>31</v>
      </c>
      <c r="B17" s="20" t="s">
        <v>32</v>
      </c>
      <c r="C17" s="19">
        <v>330.32699999999994</v>
      </c>
      <c r="D17" s="19">
        <v>242.94900000000007</v>
      </c>
      <c r="E17" s="16">
        <f t="shared" si="0"/>
        <v>87.377999999999872</v>
      </c>
      <c r="F17" s="19">
        <v>724.58299999999986</v>
      </c>
      <c r="G17" s="19">
        <v>516.221</v>
      </c>
      <c r="H17" s="16">
        <f t="shared" si="1"/>
        <v>208.36199999999985</v>
      </c>
      <c r="I17" s="19">
        <v>1118.123</v>
      </c>
      <c r="J17" s="19">
        <v>770.17700000000013</v>
      </c>
      <c r="K17" s="16">
        <f t="shared" si="2"/>
        <v>347.94599999999991</v>
      </c>
      <c r="L17" s="19">
        <v>1550.954</v>
      </c>
      <c r="M17" s="19">
        <v>1142.2650000000001</v>
      </c>
      <c r="N17" s="16">
        <f t="shared" si="3"/>
        <v>408.68899999999985</v>
      </c>
    </row>
    <row r="18" spans="1:14" ht="18.75" customHeight="1" x14ac:dyDescent="0.3">
      <c r="A18" s="17" t="s">
        <v>33</v>
      </c>
      <c r="B18" s="20" t="s">
        <v>34</v>
      </c>
      <c r="C18" s="19">
        <v>542.70424999999989</v>
      </c>
      <c r="D18" s="19">
        <v>485.42874999999992</v>
      </c>
      <c r="E18" s="16">
        <f t="shared" si="0"/>
        <v>57.275499999999965</v>
      </c>
      <c r="F18" s="19">
        <v>1075.4514999999999</v>
      </c>
      <c r="G18" s="19">
        <v>1019.8724999999999</v>
      </c>
      <c r="H18" s="16">
        <f t="shared" si="1"/>
        <v>55.578999999999951</v>
      </c>
      <c r="I18" s="19">
        <v>1594.1417500000002</v>
      </c>
      <c r="J18" s="19">
        <v>1541.9592499999999</v>
      </c>
      <c r="K18" s="16">
        <f t="shared" si="2"/>
        <v>52.182500000000346</v>
      </c>
      <c r="L18" s="19">
        <v>2247.0860000000002</v>
      </c>
      <c r="M18" s="19">
        <v>2170.3490000000002</v>
      </c>
      <c r="N18" s="16">
        <f t="shared" si="3"/>
        <v>76.73700000000008</v>
      </c>
    </row>
    <row r="19" spans="1:14" ht="18.75" customHeight="1" x14ac:dyDescent="0.3">
      <c r="A19" s="17" t="s">
        <v>35</v>
      </c>
      <c r="B19" s="21" t="s">
        <v>36</v>
      </c>
      <c r="C19" s="19">
        <v>12.491999999999997</v>
      </c>
      <c r="D19" s="19">
        <v>15.146999999999998</v>
      </c>
      <c r="E19" s="16">
        <f t="shared" si="0"/>
        <v>-2.6550000000000011</v>
      </c>
      <c r="F19" s="19">
        <v>24.898999999999997</v>
      </c>
      <c r="G19" s="19">
        <v>32.713999999999999</v>
      </c>
      <c r="H19" s="16">
        <f t="shared" si="1"/>
        <v>-7.8150000000000013</v>
      </c>
      <c r="I19" s="19">
        <v>40.164999999999999</v>
      </c>
      <c r="J19" s="19">
        <v>50.689999999999991</v>
      </c>
      <c r="K19" s="16">
        <f t="shared" si="2"/>
        <v>-10.524999999999991</v>
      </c>
      <c r="L19" s="19">
        <v>54.397999999999996</v>
      </c>
      <c r="M19" s="19">
        <v>69.191999999999993</v>
      </c>
      <c r="N19" s="16">
        <f t="shared" si="3"/>
        <v>-14.793999999999997</v>
      </c>
    </row>
    <row r="20" spans="1:14" ht="18.75" customHeight="1" x14ac:dyDescent="0.3">
      <c r="A20" s="17" t="s">
        <v>37</v>
      </c>
      <c r="B20" s="21" t="s">
        <v>38</v>
      </c>
      <c r="C20" s="19">
        <v>6.2080000000000002</v>
      </c>
      <c r="D20" s="19">
        <v>1.7889999999999997</v>
      </c>
      <c r="E20" s="16">
        <f t="shared" si="0"/>
        <v>4.4190000000000005</v>
      </c>
      <c r="F20" s="19">
        <v>12.227</v>
      </c>
      <c r="G20" s="19">
        <v>3.6849999999999996</v>
      </c>
      <c r="H20" s="16">
        <f t="shared" si="1"/>
        <v>8.5420000000000016</v>
      </c>
      <c r="I20" s="19">
        <v>18.632000000000001</v>
      </c>
      <c r="J20" s="19">
        <v>5.577</v>
      </c>
      <c r="K20" s="16">
        <f t="shared" si="2"/>
        <v>13.055000000000001</v>
      </c>
      <c r="L20" s="19">
        <v>25.406000000000002</v>
      </c>
      <c r="M20" s="19">
        <v>7.1589999999999998</v>
      </c>
      <c r="N20" s="16">
        <f t="shared" si="3"/>
        <v>18.247000000000003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1219.5729645966867</v>
      </c>
      <c r="D22" s="16">
        <f>+D23+D24+D34</f>
        <v>1535.8389727413139</v>
      </c>
      <c r="E22" s="16">
        <f t="shared" si="0"/>
        <v>-316.26600814462722</v>
      </c>
      <c r="F22" s="16">
        <f>+F23+F24+F34</f>
        <v>2150.306184010487</v>
      </c>
      <c r="G22" s="16">
        <f>+G23+G24+G34</f>
        <v>3094.1004267723383</v>
      </c>
      <c r="H22" s="16">
        <f t="shared" si="1"/>
        <v>-943.79424276185136</v>
      </c>
      <c r="I22" s="16">
        <f>+I23+I24+I34</f>
        <v>3121.9276320023409</v>
      </c>
      <c r="J22" s="16">
        <f>+J23+J24+J34</f>
        <v>4622.7576714876541</v>
      </c>
      <c r="K22" s="16">
        <f t="shared" si="2"/>
        <v>-1500.8300394853131</v>
      </c>
      <c r="L22" s="16">
        <f>+L23+L24+L34</f>
        <v>4039.7136006501969</v>
      </c>
      <c r="M22" s="16">
        <f>+M23+M24+M34</f>
        <v>6197.0453102309702</v>
      </c>
      <c r="N22" s="16">
        <f t="shared" si="3"/>
        <v>-2157.3317095807733</v>
      </c>
    </row>
    <row r="23" spans="1:14" ht="18.75" customHeight="1" x14ac:dyDescent="0.3">
      <c r="A23" s="17" t="s">
        <v>43</v>
      </c>
      <c r="B23" s="21" t="s">
        <v>44</v>
      </c>
      <c r="C23" s="19">
        <v>491.36238000000003</v>
      </c>
      <c r="D23" s="19">
        <v>86.039338000000001</v>
      </c>
      <c r="E23" s="16">
        <f t="shared" si="0"/>
        <v>405.32304200000004</v>
      </c>
      <c r="F23" s="19">
        <v>987.77832300000011</v>
      </c>
      <c r="G23" s="19">
        <v>169.84104500000001</v>
      </c>
      <c r="H23" s="16">
        <f t="shared" si="1"/>
        <v>817.93727800000011</v>
      </c>
      <c r="I23" s="19">
        <v>1498.1887650000001</v>
      </c>
      <c r="J23" s="19">
        <v>252.85333000000003</v>
      </c>
      <c r="K23" s="16">
        <f t="shared" si="2"/>
        <v>1245.335435</v>
      </c>
      <c r="L23" s="19">
        <v>2000.0470030000001</v>
      </c>
      <c r="M23" s="19">
        <v>336.34300000000007</v>
      </c>
      <c r="N23" s="16">
        <f t="shared" si="3"/>
        <v>1663.7040030000001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330.41871659668675</v>
      </c>
      <c r="D24" s="16">
        <f>+D25+D29+D32+D33</f>
        <v>1429.4996347413139</v>
      </c>
      <c r="E24" s="16">
        <f t="shared" si="0"/>
        <v>-1099.080918144627</v>
      </c>
      <c r="F24" s="16">
        <f>+F25+F29+F32+F33</f>
        <v>674.76073601048699</v>
      </c>
      <c r="G24" s="16">
        <f>+G25+G29+G32+G33</f>
        <v>2878.459381772338</v>
      </c>
      <c r="H24" s="16">
        <f t="shared" si="1"/>
        <v>-2203.6986457618509</v>
      </c>
      <c r="I24" s="16">
        <f>+I25+I29+I32+I33</f>
        <v>1018.9023520023411</v>
      </c>
      <c r="J24" s="16">
        <f>+J25+J29+J32+J33</f>
        <v>4302.604341487654</v>
      </c>
      <c r="K24" s="16">
        <f t="shared" si="2"/>
        <v>-3283.7019894853129</v>
      </c>
      <c r="L24" s="16">
        <f>+L25+L29+L32+L33</f>
        <v>1376.6098686501966</v>
      </c>
      <c r="M24" s="16">
        <f>+M25+M29+M32+M33</f>
        <v>5756.5023102309706</v>
      </c>
      <c r="N24" s="16">
        <f t="shared" si="3"/>
        <v>-4379.8924415807742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118.70106075000001</v>
      </c>
      <c r="D25" s="16">
        <f>SUM(D26:D28)</f>
        <v>1165.8422742499999</v>
      </c>
      <c r="E25" s="16">
        <f t="shared" si="0"/>
        <v>-1047.1412135</v>
      </c>
      <c r="F25" s="16">
        <f>SUM(F26:F28)</f>
        <v>250.01556149999999</v>
      </c>
      <c r="G25" s="16">
        <f>SUM(G26:G28)</f>
        <v>2354.4106404999998</v>
      </c>
      <c r="H25" s="16">
        <f t="shared" si="1"/>
        <v>-2104.3950789999999</v>
      </c>
      <c r="I25" s="16">
        <f>SUM(I26:I28)</f>
        <v>371.03301225000001</v>
      </c>
      <c r="J25" s="16">
        <f>SUM(J26:J28)</f>
        <v>3501.3226037499994</v>
      </c>
      <c r="K25" s="16">
        <f t="shared" si="2"/>
        <v>-3130.2895914999995</v>
      </c>
      <c r="L25" s="16">
        <f>SUM(L26:L28)</f>
        <v>497.83146299999999</v>
      </c>
      <c r="M25" s="16">
        <f>SUM(M26:M28)</f>
        <v>4671.6468110000005</v>
      </c>
      <c r="N25" s="16">
        <f t="shared" si="3"/>
        <v>-4173.8153480000001</v>
      </c>
    </row>
    <row r="26" spans="1:14" ht="18.75" customHeight="1" x14ac:dyDescent="0.3">
      <c r="A26" s="17" t="s">
        <v>49</v>
      </c>
      <c r="B26" s="24" t="s">
        <v>50</v>
      </c>
      <c r="C26" s="19">
        <v>88.643000000000001</v>
      </c>
      <c r="D26" s="19">
        <v>201.03299999999999</v>
      </c>
      <c r="E26" s="16">
        <f t="shared" si="0"/>
        <v>-112.38999999999999</v>
      </c>
      <c r="F26" s="19">
        <v>142.61500000000001</v>
      </c>
      <c r="G26" s="19">
        <v>1125.7234060000001</v>
      </c>
      <c r="H26" s="16">
        <f t="shared" si="1"/>
        <v>-983.10840600000006</v>
      </c>
      <c r="I26" s="19">
        <v>241.56400000000002</v>
      </c>
      <c r="J26" s="19">
        <v>1730.3314059999998</v>
      </c>
      <c r="K26" s="16">
        <f t="shared" si="2"/>
        <v>-1488.7674059999997</v>
      </c>
      <c r="L26" s="19">
        <v>287.81700000000001</v>
      </c>
      <c r="M26" s="19">
        <v>2364.1594060000002</v>
      </c>
      <c r="N26" s="16">
        <f t="shared" si="3"/>
        <v>-2076.3424060000002</v>
      </c>
    </row>
    <row r="27" spans="1:14" ht="18.75" customHeight="1" x14ac:dyDescent="0.3">
      <c r="A27" s="17" t="s">
        <v>51</v>
      </c>
      <c r="B27" s="24" t="s">
        <v>52</v>
      </c>
      <c r="C27" s="19">
        <v>-6.6009392500000006</v>
      </c>
      <c r="D27" s="19">
        <v>888.83127424999998</v>
      </c>
      <c r="E27" s="16">
        <f t="shared" si="0"/>
        <v>-895.43221349999999</v>
      </c>
      <c r="F27" s="19">
        <v>21.765561499999993</v>
      </c>
      <c r="G27" s="19">
        <v>1067.6662344999997</v>
      </c>
      <c r="H27" s="16">
        <f t="shared" si="1"/>
        <v>-1045.9006729999996</v>
      </c>
      <c r="I27" s="19">
        <v>7.171012250000004</v>
      </c>
      <c r="J27" s="19">
        <v>1537.1771977499998</v>
      </c>
      <c r="K27" s="16">
        <f t="shared" si="2"/>
        <v>-1530.0061854999997</v>
      </c>
      <c r="L27" s="19">
        <v>41.386462999999992</v>
      </c>
      <c r="M27" s="19">
        <v>1968.7114050000002</v>
      </c>
      <c r="N27" s="16">
        <f t="shared" si="3"/>
        <v>-1927.3249420000002</v>
      </c>
    </row>
    <row r="28" spans="1:14" ht="18.75" customHeight="1" x14ac:dyDescent="0.25">
      <c r="A28" s="17" t="s">
        <v>53</v>
      </c>
      <c r="B28" s="25" t="s">
        <v>54</v>
      </c>
      <c r="C28" s="19">
        <v>36.658999999999999</v>
      </c>
      <c r="D28" s="19">
        <v>75.977999999999994</v>
      </c>
      <c r="E28" s="16">
        <f t="shared" si="0"/>
        <v>-39.318999999999996</v>
      </c>
      <c r="F28" s="19">
        <v>85.635000000000005</v>
      </c>
      <c r="G28" s="19">
        <v>161.02099999999999</v>
      </c>
      <c r="H28" s="16">
        <f t="shared" si="1"/>
        <v>-75.385999999999981</v>
      </c>
      <c r="I28" s="19">
        <v>122.298</v>
      </c>
      <c r="J28" s="19">
        <v>233.81400000000002</v>
      </c>
      <c r="K28" s="16">
        <f t="shared" si="2"/>
        <v>-111.51600000000002</v>
      </c>
      <c r="L28" s="19">
        <v>168.62800000000001</v>
      </c>
      <c r="M28" s="19">
        <v>338.77600000000001</v>
      </c>
      <c r="N28" s="16">
        <f t="shared" si="3"/>
        <v>-170.148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158</v>
      </c>
      <c r="D29" s="16">
        <f>SUM(D30:D31)</f>
        <v>173.79999999999998</v>
      </c>
      <c r="E29" s="16">
        <f t="shared" si="0"/>
        <v>-15.799999999999983</v>
      </c>
      <c r="F29" s="16">
        <f>SUM(F30:F31)</f>
        <v>313.10000000000002</v>
      </c>
      <c r="G29" s="16">
        <f>SUM(G30:G31)</f>
        <v>348.70000000000005</v>
      </c>
      <c r="H29" s="16">
        <f t="shared" si="1"/>
        <v>-35.600000000000023</v>
      </c>
      <c r="I29" s="16">
        <f>SUM(I30:I31)</f>
        <v>474.2</v>
      </c>
      <c r="J29" s="16">
        <f>SUM(J30:J31)</f>
        <v>524.59999999999991</v>
      </c>
      <c r="K29" s="16">
        <f t="shared" si="2"/>
        <v>-50.39999999999992</v>
      </c>
      <c r="L29" s="16">
        <f>SUM(L30:L31)</f>
        <v>640.6</v>
      </c>
      <c r="M29" s="16">
        <f>SUM(M30:M31)</f>
        <v>697.8</v>
      </c>
      <c r="N29" s="16">
        <f t="shared" si="3"/>
        <v>-57.199999999999932</v>
      </c>
    </row>
    <row r="30" spans="1:14" ht="18.75" customHeight="1" x14ac:dyDescent="0.3">
      <c r="A30" s="17" t="s">
        <v>57</v>
      </c>
      <c r="B30" s="24" t="s">
        <v>58</v>
      </c>
      <c r="C30" s="19">
        <v>45</v>
      </c>
      <c r="D30" s="19">
        <v>0</v>
      </c>
      <c r="E30" s="16">
        <f t="shared" si="0"/>
        <v>45</v>
      </c>
      <c r="F30" s="19">
        <v>90</v>
      </c>
      <c r="G30" s="19">
        <v>0</v>
      </c>
      <c r="H30" s="16">
        <f t="shared" si="1"/>
        <v>90</v>
      </c>
      <c r="I30" s="19">
        <v>141</v>
      </c>
      <c r="J30" s="19">
        <v>0</v>
      </c>
      <c r="K30" s="16">
        <f t="shared" si="2"/>
        <v>141</v>
      </c>
      <c r="L30" s="19">
        <v>199</v>
      </c>
      <c r="M30" s="19">
        <v>0</v>
      </c>
      <c r="N30" s="16">
        <f t="shared" si="3"/>
        <v>199</v>
      </c>
    </row>
    <row r="31" spans="1:14" ht="18.75" customHeight="1" x14ac:dyDescent="0.3">
      <c r="A31" s="17" t="s">
        <v>59</v>
      </c>
      <c r="B31" s="24" t="s">
        <v>60</v>
      </c>
      <c r="C31" s="19">
        <v>113</v>
      </c>
      <c r="D31" s="19">
        <v>173.79999999999998</v>
      </c>
      <c r="E31" s="16">
        <f t="shared" si="0"/>
        <v>-60.799999999999983</v>
      </c>
      <c r="F31" s="19">
        <v>223.1</v>
      </c>
      <c r="G31" s="19">
        <v>348.70000000000005</v>
      </c>
      <c r="H31" s="16">
        <f t="shared" si="1"/>
        <v>-125.60000000000005</v>
      </c>
      <c r="I31" s="19">
        <v>333.2</v>
      </c>
      <c r="J31" s="19">
        <v>524.59999999999991</v>
      </c>
      <c r="K31" s="16">
        <f t="shared" si="2"/>
        <v>-191.39999999999992</v>
      </c>
      <c r="L31" s="19">
        <v>441.6</v>
      </c>
      <c r="M31" s="19">
        <v>697.8</v>
      </c>
      <c r="N31" s="16">
        <f t="shared" si="3"/>
        <v>-256.19999999999993</v>
      </c>
    </row>
    <row r="32" spans="1:14" ht="18.75" customHeight="1" x14ac:dyDescent="0.3">
      <c r="A32" s="17" t="s">
        <v>61</v>
      </c>
      <c r="B32" s="26" t="s">
        <v>62</v>
      </c>
      <c r="C32" s="19">
        <v>35.717655846686732</v>
      </c>
      <c r="D32" s="19">
        <v>89.857360491313898</v>
      </c>
      <c r="E32" s="16">
        <f t="shared" si="0"/>
        <v>-54.139704644627166</v>
      </c>
      <c r="F32" s="19">
        <v>74.645174510487024</v>
      </c>
      <c r="G32" s="19">
        <v>175.34874127233809</v>
      </c>
      <c r="H32" s="16">
        <f t="shared" si="1"/>
        <v>-100.70356676185106</v>
      </c>
      <c r="I32" s="19">
        <v>120.66933975234113</v>
      </c>
      <c r="J32" s="19">
        <v>276.681737737655</v>
      </c>
      <c r="K32" s="16">
        <f t="shared" si="2"/>
        <v>-156.01239798531387</v>
      </c>
      <c r="L32" s="19">
        <v>162.17840565019665</v>
      </c>
      <c r="M32" s="19">
        <v>387.05549923096964</v>
      </c>
      <c r="N32" s="16">
        <f t="shared" si="3"/>
        <v>-224.87709358077299</v>
      </c>
    </row>
    <row r="33" spans="1:14" ht="18.75" customHeight="1" x14ac:dyDescent="0.3">
      <c r="A33" s="17" t="s">
        <v>63</v>
      </c>
      <c r="B33" s="26" t="s">
        <v>64</v>
      </c>
      <c r="C33" s="19">
        <v>18</v>
      </c>
      <c r="D33" s="19">
        <v>0</v>
      </c>
      <c r="E33" s="16">
        <f t="shared" si="0"/>
        <v>18</v>
      </c>
      <c r="F33" s="19">
        <v>37</v>
      </c>
      <c r="G33" s="19">
        <v>0</v>
      </c>
      <c r="H33" s="16">
        <f t="shared" si="1"/>
        <v>37</v>
      </c>
      <c r="I33" s="19">
        <v>53</v>
      </c>
      <c r="J33" s="19">
        <v>0</v>
      </c>
      <c r="K33" s="16">
        <f t="shared" si="2"/>
        <v>53</v>
      </c>
      <c r="L33" s="19">
        <v>76</v>
      </c>
      <c r="M33" s="19">
        <v>0</v>
      </c>
      <c r="N33" s="16">
        <f t="shared" si="3"/>
        <v>76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397.79186800000002</v>
      </c>
      <c r="D34" s="16">
        <f>SUM(D35:D36)</f>
        <v>20.3</v>
      </c>
      <c r="E34" s="16">
        <f t="shared" si="0"/>
        <v>377.49186800000001</v>
      </c>
      <c r="F34" s="16">
        <f>SUM(F35:F36)</f>
        <v>487.76712500000002</v>
      </c>
      <c r="G34" s="16">
        <f>SUM(G35:G36)</f>
        <v>45.8</v>
      </c>
      <c r="H34" s="16">
        <f t="shared" si="1"/>
        <v>441.96712500000001</v>
      </c>
      <c r="I34" s="16">
        <f>SUM(I35:I36)</f>
        <v>604.83651499999996</v>
      </c>
      <c r="J34" s="16">
        <f>SUM(J35:J36)</f>
        <v>67.3</v>
      </c>
      <c r="K34" s="16">
        <f t="shared" si="2"/>
        <v>537.53651500000001</v>
      </c>
      <c r="L34" s="16">
        <f>SUM(L35:L36)</f>
        <v>663.0567289999999</v>
      </c>
      <c r="M34" s="16">
        <f>SUM(M35:M36)</f>
        <v>104.2</v>
      </c>
      <c r="N34" s="16">
        <f t="shared" si="3"/>
        <v>558.85672899999986</v>
      </c>
    </row>
    <row r="35" spans="1:14" ht="18.75" customHeight="1" x14ac:dyDescent="0.25">
      <c r="A35" s="17" t="s">
        <v>67</v>
      </c>
      <c r="B35" s="27" t="s">
        <v>68</v>
      </c>
      <c r="C35" s="19">
        <v>397.79186800000002</v>
      </c>
      <c r="D35" s="19">
        <v>20.3</v>
      </c>
      <c r="E35" s="16">
        <f t="shared" si="0"/>
        <v>377.49186800000001</v>
      </c>
      <c r="F35" s="19">
        <v>487.76712500000002</v>
      </c>
      <c r="G35" s="19">
        <v>45.8</v>
      </c>
      <c r="H35" s="16">
        <f t="shared" si="1"/>
        <v>441.96712500000001</v>
      </c>
      <c r="I35" s="19">
        <v>604.83651499999996</v>
      </c>
      <c r="J35" s="19">
        <v>67.3</v>
      </c>
      <c r="K35" s="16">
        <f t="shared" si="2"/>
        <v>537.53651500000001</v>
      </c>
      <c r="L35" s="19">
        <v>663.0567289999999</v>
      </c>
      <c r="M35" s="19">
        <v>104.2</v>
      </c>
      <c r="N35" s="16">
        <f t="shared" si="3"/>
        <v>558.85672899999986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167.82701000000003</v>
      </c>
      <c r="D37" s="16">
        <f>SUM(D38:D39)</f>
        <v>589.56108500000005</v>
      </c>
      <c r="E37" s="16">
        <f t="shared" si="0"/>
        <v>-421.73407500000002</v>
      </c>
      <c r="F37" s="16">
        <f>SUM(F38:F39)</f>
        <v>558.81818700000008</v>
      </c>
      <c r="G37" s="16">
        <f>SUM(G38:G39)</f>
        <v>1308.9916619999999</v>
      </c>
      <c r="H37" s="16">
        <f t="shared" si="1"/>
        <v>-750.17347499999983</v>
      </c>
      <c r="I37" s="16">
        <f>SUM(I38:I39)</f>
        <v>809.43959100000006</v>
      </c>
      <c r="J37" s="16">
        <f>SUM(J38:J39)</f>
        <v>1824.82593</v>
      </c>
      <c r="K37" s="16">
        <f t="shared" si="2"/>
        <v>-1015.3863389999999</v>
      </c>
      <c r="L37" s="16">
        <f>SUM(L38:L39)</f>
        <v>1186.7211070000001</v>
      </c>
      <c r="M37" s="16">
        <f>SUM(M38:M39)</f>
        <v>2234.8592830000002</v>
      </c>
      <c r="N37" s="16">
        <f t="shared" si="3"/>
        <v>-1048.1381760000002</v>
      </c>
    </row>
    <row r="38" spans="1:14" ht="18.75" customHeight="1" x14ac:dyDescent="0.25">
      <c r="A38" s="17" t="s">
        <v>73</v>
      </c>
      <c r="B38" s="27" t="s">
        <v>68</v>
      </c>
      <c r="C38" s="19">
        <v>35.696872999999997</v>
      </c>
      <c r="D38" s="19">
        <v>342.792734</v>
      </c>
      <c r="E38" s="16">
        <f t="shared" si="0"/>
        <v>-307.09586100000001</v>
      </c>
      <c r="F38" s="19">
        <v>293.77566200000001</v>
      </c>
      <c r="G38" s="19">
        <v>815.76868400000012</v>
      </c>
      <c r="H38" s="16">
        <f t="shared" si="1"/>
        <v>-521.99302200000011</v>
      </c>
      <c r="I38" s="19">
        <v>409.10686100000004</v>
      </c>
      <c r="J38" s="19">
        <v>1080.982565</v>
      </c>
      <c r="K38" s="16">
        <f t="shared" si="2"/>
        <v>-671.87570400000004</v>
      </c>
      <c r="L38" s="19">
        <v>652.55736400000001</v>
      </c>
      <c r="M38" s="19">
        <v>1242.8904220000002</v>
      </c>
      <c r="N38" s="16">
        <f t="shared" si="3"/>
        <v>-590.33305800000016</v>
      </c>
    </row>
    <row r="39" spans="1:14" ht="18.75" customHeight="1" x14ac:dyDescent="0.25">
      <c r="A39" s="17" t="s">
        <v>74</v>
      </c>
      <c r="B39" s="27" t="s">
        <v>70</v>
      </c>
      <c r="C39" s="19">
        <v>132.13013700000002</v>
      </c>
      <c r="D39" s="19">
        <v>246.768351</v>
      </c>
      <c r="E39" s="16">
        <f t="shared" si="0"/>
        <v>-114.63821399999998</v>
      </c>
      <c r="F39" s="19">
        <v>265.04252500000001</v>
      </c>
      <c r="G39" s="19">
        <v>493.2229779999999</v>
      </c>
      <c r="H39" s="16">
        <f t="shared" si="1"/>
        <v>-228.18045299999989</v>
      </c>
      <c r="I39" s="19">
        <v>400.33272999999997</v>
      </c>
      <c r="J39" s="19">
        <v>743.84336499999995</v>
      </c>
      <c r="K39" s="16">
        <f t="shared" si="2"/>
        <v>-343.51063499999998</v>
      </c>
      <c r="L39" s="19">
        <v>534.16374300000007</v>
      </c>
      <c r="M39" s="19">
        <v>991.96886100000006</v>
      </c>
      <c r="N39" s="16">
        <f t="shared" si="3"/>
        <v>-457.80511799999999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179.5415139904525</v>
      </c>
      <c r="D40" s="16">
        <f>SUM(D41:D42)</f>
        <v>388.63754600000004</v>
      </c>
      <c r="E40" s="16">
        <f t="shared" si="0"/>
        <v>-209.09603200954754</v>
      </c>
      <c r="F40" s="16">
        <f>SUM(F41:F42)</f>
        <v>650.05369410485253</v>
      </c>
      <c r="G40" s="16">
        <f>SUM(G41:G42)</f>
        <v>655.86127600000009</v>
      </c>
      <c r="H40" s="16">
        <f t="shared" si="1"/>
        <v>-5.807581895147564</v>
      </c>
      <c r="I40" s="16">
        <f>SUM(I41:I42)</f>
        <v>886.02922578450261</v>
      </c>
      <c r="J40" s="16">
        <f>SUM(J41:J42)</f>
        <v>795.17843872000014</v>
      </c>
      <c r="K40" s="16">
        <f t="shared" si="2"/>
        <v>90.85078706450247</v>
      </c>
      <c r="L40" s="16">
        <f>SUM(L41:L42)</f>
        <v>1635.6832449999999</v>
      </c>
      <c r="M40" s="16">
        <f>SUM(M41:M42)</f>
        <v>964.36400000000015</v>
      </c>
      <c r="N40" s="16">
        <f t="shared" si="3"/>
        <v>671.3192449999998</v>
      </c>
    </row>
    <row r="41" spans="1:14" ht="18.75" customHeight="1" x14ac:dyDescent="0.3">
      <c r="A41" s="17" t="s">
        <v>77</v>
      </c>
      <c r="B41" s="21" t="s">
        <v>78</v>
      </c>
      <c r="C41" s="19">
        <v>80.141513990452495</v>
      </c>
      <c r="D41" s="19">
        <v>388.63754600000004</v>
      </c>
      <c r="E41" s="16">
        <f t="shared" si="0"/>
        <v>-308.49603200954755</v>
      </c>
      <c r="F41" s="19">
        <v>161.65369410485249</v>
      </c>
      <c r="G41" s="19">
        <v>655.86127600000009</v>
      </c>
      <c r="H41" s="16">
        <f t="shared" si="1"/>
        <v>-494.2075818951476</v>
      </c>
      <c r="I41" s="19">
        <v>253.82922578450251</v>
      </c>
      <c r="J41" s="19">
        <v>795.17843872000014</v>
      </c>
      <c r="K41" s="16">
        <f t="shared" si="2"/>
        <v>-541.34921293549769</v>
      </c>
      <c r="L41" s="19">
        <v>362.08324499999998</v>
      </c>
      <c r="M41" s="19">
        <v>964.36400000000015</v>
      </c>
      <c r="N41" s="16">
        <f t="shared" si="3"/>
        <v>-602.28075500000023</v>
      </c>
    </row>
    <row r="42" spans="1:14" ht="18.75" customHeight="1" x14ac:dyDescent="0.3">
      <c r="A42" s="17" t="s">
        <v>79</v>
      </c>
      <c r="B42" s="21" t="s">
        <v>80</v>
      </c>
      <c r="C42" s="19">
        <v>99.4</v>
      </c>
      <c r="D42" s="19">
        <v>0</v>
      </c>
      <c r="E42" s="16">
        <f t="shared" si="0"/>
        <v>99.4</v>
      </c>
      <c r="F42" s="19">
        <v>488.40000000000003</v>
      </c>
      <c r="G42" s="19">
        <v>0</v>
      </c>
      <c r="H42" s="16">
        <f t="shared" si="1"/>
        <v>488.40000000000003</v>
      </c>
      <c r="I42" s="19">
        <v>632.20000000000005</v>
      </c>
      <c r="J42" s="19">
        <v>0</v>
      </c>
      <c r="K42" s="16">
        <f t="shared" si="2"/>
        <v>632.20000000000005</v>
      </c>
      <c r="L42" s="19">
        <v>1273.5999999999999</v>
      </c>
      <c r="M42" s="19">
        <v>0</v>
      </c>
      <c r="N42" s="16">
        <f t="shared" si="3"/>
        <v>1273.5999999999999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-615.9866911863885</v>
      </c>
      <c r="D44" s="16">
        <f>+D45+D61+D77</f>
        <v>-1133.5350306742125</v>
      </c>
      <c r="E44" s="16">
        <f t="shared" si="0"/>
        <v>517.54833948782402</v>
      </c>
      <c r="F44" s="16">
        <f>+F45+F61+H72+F77+F91</f>
        <v>1843.6890502122214</v>
      </c>
      <c r="G44" s="16">
        <f>+G45+G61+G77</f>
        <v>1446.0043707120228</v>
      </c>
      <c r="H44" s="16">
        <f t="shared" ref="H44:H71" si="4">+F44-G44</f>
        <v>397.68467950019863</v>
      </c>
      <c r="I44" s="16">
        <f>+I45+I61+K72+I77+I91</f>
        <v>2296.0297964469764</v>
      </c>
      <c r="J44" s="16">
        <f>+J45+J61+J77</f>
        <v>2623.3950007383573</v>
      </c>
      <c r="K44" s="16">
        <f t="shared" ref="K44:K71" si="5">+I44-J44</f>
        <v>-327.36520429138091</v>
      </c>
      <c r="L44" s="16">
        <f>+L45+L61+N72+L77+L91</f>
        <v>2864.0755527858018</v>
      </c>
      <c r="M44" s="16">
        <f>+M45+M61+M77</f>
        <v>4270.3675014016098</v>
      </c>
      <c r="N44" s="16">
        <f t="shared" ref="N44:N71" si="6">+L44-M44</f>
        <v>-1406.291948615808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327.36206074999984</v>
      </c>
      <c r="D45" s="16">
        <f>+D46+D51+D56</f>
        <v>596.50627425000016</v>
      </c>
      <c r="E45" s="16">
        <f t="shared" si="0"/>
        <v>-269.14421350000032</v>
      </c>
      <c r="F45" s="16">
        <f>+F46+F51+F56</f>
        <v>392.8635615</v>
      </c>
      <c r="G45" s="16">
        <f>+G46+G51+G56</f>
        <v>596.66423449999979</v>
      </c>
      <c r="H45" s="16">
        <f t="shared" si="4"/>
        <v>-203.80067299999979</v>
      </c>
      <c r="I45" s="16">
        <f>+I46+I51+I56</f>
        <v>69.205012249999953</v>
      </c>
      <c r="J45" s="16">
        <f>+J46+J51+J56</f>
        <v>1098.3131977499995</v>
      </c>
      <c r="K45" s="16">
        <f t="shared" si="5"/>
        <v>-1029.1081854999995</v>
      </c>
      <c r="L45" s="16">
        <f>+L46+L51+L56</f>
        <v>-162.42053699999997</v>
      </c>
      <c r="M45" s="16">
        <f>+M46+M51+M56</f>
        <v>2041.6144050000003</v>
      </c>
      <c r="N45" s="16">
        <f t="shared" si="6"/>
        <v>-2204.0349420000002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-1.6560000000000001</v>
      </c>
      <c r="D46" s="16">
        <f>SUM(D47:D50)</f>
        <v>145.149</v>
      </c>
      <c r="E46" s="16">
        <f t="shared" si="0"/>
        <v>-146.80500000000001</v>
      </c>
      <c r="F46" s="16">
        <f>SUM(F47:F50)</f>
        <v>2.7930000000000001</v>
      </c>
      <c r="G46" s="16">
        <f>SUM(G47:G50)</f>
        <v>162.74399999999997</v>
      </c>
      <c r="H46" s="16">
        <f t="shared" si="4"/>
        <v>-159.95099999999996</v>
      </c>
      <c r="I46" s="16">
        <f>SUM(I47:I50)</f>
        <v>13.638999999999996</v>
      </c>
      <c r="J46" s="16">
        <f>SUM(J47:J50)</f>
        <v>226.59700000000001</v>
      </c>
      <c r="K46" s="16">
        <f t="shared" si="5"/>
        <v>-212.95800000000003</v>
      </c>
      <c r="L46" s="16">
        <f>SUM(L47:L50)</f>
        <v>29.445000000000007</v>
      </c>
      <c r="M46" s="16">
        <f>SUM(M47:M50)</f>
        <v>625.90700000000004</v>
      </c>
      <c r="N46" s="16">
        <f t="shared" si="6"/>
        <v>-596.46199999999999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49.542000000000002</v>
      </c>
      <c r="E48" s="16">
        <f t="shared" si="0"/>
        <v>-49.542000000000002</v>
      </c>
      <c r="F48" s="19">
        <v>0</v>
      </c>
      <c r="G48" s="19">
        <v>49.914999999999999</v>
      </c>
      <c r="H48" s="16">
        <f t="shared" si="4"/>
        <v>-49.914999999999999</v>
      </c>
      <c r="I48" s="19">
        <v>0</v>
      </c>
      <c r="J48" s="19">
        <v>46.820999999999998</v>
      </c>
      <c r="K48" s="16">
        <f t="shared" si="5"/>
        <v>-46.820999999999998</v>
      </c>
      <c r="L48" s="19">
        <v>0</v>
      </c>
      <c r="M48" s="19">
        <v>80.888000000000005</v>
      </c>
      <c r="N48" s="16">
        <f t="shared" si="6"/>
        <v>-80.888000000000005</v>
      </c>
    </row>
    <row r="49" spans="1:14" ht="18.75" customHeight="1" x14ac:dyDescent="0.25">
      <c r="A49" s="17" t="s">
        <v>92</v>
      </c>
      <c r="B49" s="35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25">
      <c r="A50" s="17" t="s">
        <v>93</v>
      </c>
      <c r="B50" s="35" t="s">
        <v>70</v>
      </c>
      <c r="C50" s="19">
        <v>-1.6560000000000001</v>
      </c>
      <c r="D50" s="19">
        <v>95.606999999999999</v>
      </c>
      <c r="E50" s="16">
        <f t="shared" si="0"/>
        <v>-97.263000000000005</v>
      </c>
      <c r="F50" s="19">
        <v>2.7930000000000001</v>
      </c>
      <c r="G50" s="19">
        <v>112.82899999999998</v>
      </c>
      <c r="H50" s="16">
        <f t="shared" si="4"/>
        <v>-110.03599999999997</v>
      </c>
      <c r="I50" s="19">
        <v>13.638999999999996</v>
      </c>
      <c r="J50" s="19">
        <v>179.77600000000001</v>
      </c>
      <c r="K50" s="16">
        <f t="shared" si="5"/>
        <v>-166.137</v>
      </c>
      <c r="L50" s="19">
        <v>29.445000000000007</v>
      </c>
      <c r="M50" s="19">
        <v>545.01900000000001</v>
      </c>
      <c r="N50" s="16">
        <f t="shared" si="6"/>
        <v>-515.57399999999996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-6.6009392499999899</v>
      </c>
      <c r="D51" s="16">
        <f>SUM(D52:D55)</f>
        <v>888.83127425000009</v>
      </c>
      <c r="E51" s="16">
        <f t="shared" si="0"/>
        <v>-895.4322135000001</v>
      </c>
      <c r="F51" s="16">
        <f>SUM(F52:F55)</f>
        <v>21.765561499999997</v>
      </c>
      <c r="G51" s="16">
        <f>SUM(G52:G55)</f>
        <v>1067.6662344999995</v>
      </c>
      <c r="H51" s="16">
        <f t="shared" si="4"/>
        <v>-1045.9006729999994</v>
      </c>
      <c r="I51" s="16">
        <f>SUM(I52:I55)</f>
        <v>7.171012249999988</v>
      </c>
      <c r="J51" s="16">
        <f>SUM(J52:J55)</f>
        <v>1537.1771977499993</v>
      </c>
      <c r="K51" s="16">
        <f t="shared" si="5"/>
        <v>-1530.0061854999994</v>
      </c>
      <c r="L51" s="16">
        <f>SUM(L52:L55)</f>
        <v>41.386462999999992</v>
      </c>
      <c r="M51" s="16">
        <f>SUM(M52:M55)</f>
        <v>1968.711405</v>
      </c>
      <c r="N51" s="16">
        <f t="shared" si="6"/>
        <v>-1927.324942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1.73261</v>
      </c>
      <c r="D53" s="19">
        <v>15.336822000000005</v>
      </c>
      <c r="E53" s="16">
        <f t="shared" si="0"/>
        <v>-13.604212000000006</v>
      </c>
      <c r="F53" s="19">
        <v>1.7766599999999999</v>
      </c>
      <c r="G53" s="19">
        <v>-59.988669999999999</v>
      </c>
      <c r="H53" s="16">
        <f t="shared" si="4"/>
        <v>61.765329999999999</v>
      </c>
      <c r="I53" s="19">
        <v>5.8216599999999996</v>
      </c>
      <c r="J53" s="19">
        <v>80.939840999999987</v>
      </c>
      <c r="K53" s="16">
        <f t="shared" si="5"/>
        <v>-75.118180999999993</v>
      </c>
      <c r="L53" s="19">
        <v>5.79366</v>
      </c>
      <c r="M53" s="19">
        <v>206.78359600000002</v>
      </c>
      <c r="N53" s="16">
        <f t="shared" si="6"/>
        <v>-200.98993600000003</v>
      </c>
    </row>
    <row r="54" spans="1:14" ht="18.75" customHeight="1" x14ac:dyDescent="0.25">
      <c r="A54" s="17" t="s">
        <v>97</v>
      </c>
      <c r="B54" s="35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5" t="s">
        <v>70</v>
      </c>
      <c r="C55" s="19">
        <v>-8.3335492499999901</v>
      </c>
      <c r="D55" s="19">
        <v>873.49445225000011</v>
      </c>
      <c r="E55" s="16">
        <f t="shared" si="0"/>
        <v>-881.82800150000014</v>
      </c>
      <c r="F55" s="19">
        <v>19.988901499999997</v>
      </c>
      <c r="G55" s="19">
        <v>1127.6549044999995</v>
      </c>
      <c r="H55" s="16">
        <f t="shared" si="4"/>
        <v>-1107.6660029999994</v>
      </c>
      <c r="I55" s="19">
        <v>1.3493522499999884</v>
      </c>
      <c r="J55" s="19">
        <v>1456.2373567499994</v>
      </c>
      <c r="K55" s="16">
        <f t="shared" si="5"/>
        <v>-1454.8880044999994</v>
      </c>
      <c r="L55" s="19">
        <v>35.592802999999989</v>
      </c>
      <c r="M55" s="19">
        <v>1761.927809</v>
      </c>
      <c r="N55" s="16">
        <f t="shared" si="6"/>
        <v>-1726.335006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335.61899999999986</v>
      </c>
      <c r="D56" s="16">
        <f>SUM(D57:D60)</f>
        <v>-437.47399999999999</v>
      </c>
      <c r="E56" s="16">
        <f t="shared" si="0"/>
        <v>773.09299999999985</v>
      </c>
      <c r="F56" s="16">
        <f>SUM(F57:F60)</f>
        <v>368.30500000000001</v>
      </c>
      <c r="G56" s="16">
        <f>SUM(G57:G60)</f>
        <v>-633.74599999999964</v>
      </c>
      <c r="H56" s="16">
        <f t="shared" si="4"/>
        <v>1002.0509999999997</v>
      </c>
      <c r="I56" s="16">
        <f>SUM(I57:I60)</f>
        <v>48.394999999999968</v>
      </c>
      <c r="J56" s="16">
        <f>SUM(J57:J60)</f>
        <v>-665.46099999999979</v>
      </c>
      <c r="K56" s="16">
        <f t="shared" si="5"/>
        <v>713.85599999999977</v>
      </c>
      <c r="L56" s="16">
        <f>SUM(L57:L60)</f>
        <v>-233.25199999999995</v>
      </c>
      <c r="M56" s="16">
        <f>SUM(M57:M60)</f>
        <v>-553.00399999999991</v>
      </c>
      <c r="N56" s="16">
        <f t="shared" si="6"/>
        <v>319.75199999999995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-0.28999999999999998</v>
      </c>
      <c r="D59" s="19">
        <v>0</v>
      </c>
      <c r="E59" s="16">
        <f t="shared" si="0"/>
        <v>-0.28999999999999998</v>
      </c>
      <c r="F59" s="19">
        <v>-0.28999999999999998</v>
      </c>
      <c r="G59" s="19">
        <v>0</v>
      </c>
      <c r="H59" s="16">
        <f t="shared" si="4"/>
        <v>-0.28999999999999998</v>
      </c>
      <c r="I59" s="19">
        <v>-0.28999999999999998</v>
      </c>
      <c r="J59" s="19">
        <v>0</v>
      </c>
      <c r="K59" s="16">
        <f t="shared" si="5"/>
        <v>-0.28999999999999998</v>
      </c>
      <c r="L59" s="19">
        <v>-0.28999999999999998</v>
      </c>
      <c r="M59" s="19">
        <v>0</v>
      </c>
      <c r="N59" s="16">
        <f t="shared" si="6"/>
        <v>-0.28999999999999998</v>
      </c>
    </row>
    <row r="60" spans="1:14" ht="18.75" customHeight="1" x14ac:dyDescent="0.25">
      <c r="A60" s="17" t="s">
        <v>103</v>
      </c>
      <c r="B60" s="35" t="s">
        <v>70</v>
      </c>
      <c r="C60" s="19">
        <v>335.90899999999988</v>
      </c>
      <c r="D60" s="19">
        <v>-437.47399999999999</v>
      </c>
      <c r="E60" s="16">
        <f t="shared" si="0"/>
        <v>773.38299999999981</v>
      </c>
      <c r="F60" s="19">
        <v>368.59500000000003</v>
      </c>
      <c r="G60" s="19">
        <v>-633.74599999999964</v>
      </c>
      <c r="H60" s="16">
        <f t="shared" si="4"/>
        <v>1002.3409999999997</v>
      </c>
      <c r="I60" s="19">
        <v>48.684999999999967</v>
      </c>
      <c r="J60" s="19">
        <v>-665.46099999999979</v>
      </c>
      <c r="K60" s="16">
        <f t="shared" si="5"/>
        <v>714.14599999999973</v>
      </c>
      <c r="L60" s="19">
        <v>-232.96199999999996</v>
      </c>
      <c r="M60" s="19">
        <v>-553.00399999999991</v>
      </c>
      <c r="N60" s="16">
        <f t="shared" si="6"/>
        <v>320.04199999999992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279.69999999999993</v>
      </c>
      <c r="D61" s="16">
        <f>+D62+D67</f>
        <v>686.4</v>
      </c>
      <c r="E61" s="16">
        <f t="shared" si="0"/>
        <v>-406.70000000000005</v>
      </c>
      <c r="F61" s="16">
        <f>+F62+F67</f>
        <v>859.30000000000007</v>
      </c>
      <c r="G61" s="16">
        <f>+G62+G67</f>
        <v>1755.2</v>
      </c>
      <c r="H61" s="16">
        <f t="shared" si="4"/>
        <v>-895.9</v>
      </c>
      <c r="I61" s="16">
        <f>+I62+I67</f>
        <v>1439.8999999999999</v>
      </c>
      <c r="J61" s="16">
        <f>+J62+J67</f>
        <v>1656.5</v>
      </c>
      <c r="K61" s="16">
        <f t="shared" si="5"/>
        <v>-216.60000000000014</v>
      </c>
      <c r="L61" s="16">
        <f>+L62+L67</f>
        <v>2092.6</v>
      </c>
      <c r="M61" s="16">
        <f>+M62+M67</f>
        <v>1756.6</v>
      </c>
      <c r="N61" s="16">
        <f t="shared" si="6"/>
        <v>336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211.99999999999997</v>
      </c>
      <c r="D62" s="16">
        <f>SUM(D63:D66)</f>
        <v>0</v>
      </c>
      <c r="E62" s="16">
        <f t="shared" si="0"/>
        <v>211.99999999999997</v>
      </c>
      <c r="F62" s="16">
        <f>SUM(F63:F66)</f>
        <v>174.20000000000002</v>
      </c>
      <c r="G62" s="16">
        <f>SUM(G63:G66)</f>
        <v>97</v>
      </c>
      <c r="H62" s="16">
        <f t="shared" si="4"/>
        <v>77.200000000000017</v>
      </c>
      <c r="I62" s="16">
        <f>SUM(I63:I66)</f>
        <v>346.29999999999995</v>
      </c>
      <c r="J62" s="16">
        <f>SUM(J63:J66)</f>
        <v>97</v>
      </c>
      <c r="K62" s="16">
        <f t="shared" si="5"/>
        <v>249.29999999999995</v>
      </c>
      <c r="L62" s="16">
        <f>SUM(L63:L66)</f>
        <v>435.1</v>
      </c>
      <c r="M62" s="16">
        <f>SUM(M63:M66)</f>
        <v>97</v>
      </c>
      <c r="N62" s="16">
        <f t="shared" si="6"/>
        <v>338.1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-13</v>
      </c>
      <c r="D64" s="19">
        <v>0</v>
      </c>
      <c r="E64" s="16">
        <f t="shared" si="0"/>
        <v>-13</v>
      </c>
      <c r="F64" s="19">
        <v>-14.900000000000009</v>
      </c>
      <c r="G64" s="19">
        <v>-3</v>
      </c>
      <c r="H64" s="16">
        <f t="shared" si="4"/>
        <v>-11.900000000000009</v>
      </c>
      <c r="I64" s="19">
        <v>-3.5000000000000053</v>
      </c>
      <c r="J64" s="19">
        <v>-3</v>
      </c>
      <c r="K64" s="16">
        <f t="shared" si="5"/>
        <v>-0.50000000000000533</v>
      </c>
      <c r="L64" s="19">
        <v>5.6000000000000014</v>
      </c>
      <c r="M64" s="19">
        <v>-3</v>
      </c>
      <c r="N64" s="16">
        <f t="shared" si="6"/>
        <v>8.6000000000000014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224.99999999999997</v>
      </c>
      <c r="D66" s="19">
        <v>0</v>
      </c>
      <c r="E66" s="16">
        <f t="shared" si="0"/>
        <v>224.99999999999997</v>
      </c>
      <c r="F66" s="19">
        <v>189.10000000000002</v>
      </c>
      <c r="G66" s="19">
        <v>100</v>
      </c>
      <c r="H66" s="16">
        <f t="shared" si="4"/>
        <v>89.100000000000023</v>
      </c>
      <c r="I66" s="19">
        <v>349.79999999999995</v>
      </c>
      <c r="J66" s="19">
        <v>100</v>
      </c>
      <c r="K66" s="16">
        <f t="shared" si="5"/>
        <v>249.79999999999995</v>
      </c>
      <c r="L66" s="19">
        <v>429.5</v>
      </c>
      <c r="M66" s="19">
        <v>100</v>
      </c>
      <c r="N66" s="16">
        <f t="shared" si="6"/>
        <v>329.5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67.699999999999989</v>
      </c>
      <c r="D67" s="16">
        <f>SUM(D68:D71)</f>
        <v>686.4</v>
      </c>
      <c r="E67" s="16">
        <f t="shared" si="0"/>
        <v>-618.70000000000005</v>
      </c>
      <c r="F67" s="16">
        <f>SUM(F68:F71)</f>
        <v>685.1</v>
      </c>
      <c r="G67" s="16">
        <f>SUM(G68:G71)</f>
        <v>1658.2</v>
      </c>
      <c r="H67" s="16">
        <f t="shared" si="4"/>
        <v>-973.1</v>
      </c>
      <c r="I67" s="16">
        <f>SUM(I68:I71)</f>
        <v>1093.5999999999999</v>
      </c>
      <c r="J67" s="16">
        <f>SUM(J68:J71)</f>
        <v>1559.5</v>
      </c>
      <c r="K67" s="16">
        <f t="shared" si="5"/>
        <v>-465.90000000000009</v>
      </c>
      <c r="L67" s="16">
        <f>SUM(L68:L71)</f>
        <v>1657.5</v>
      </c>
      <c r="M67" s="16">
        <f>SUM(M68:M71)</f>
        <v>1659.6</v>
      </c>
      <c r="N67" s="16">
        <f t="shared" si="6"/>
        <v>-2.0999999999999091</v>
      </c>
    </row>
    <row r="68" spans="1:14" ht="18.75" customHeight="1" x14ac:dyDescent="0.25">
      <c r="A68" s="17" t="s">
        <v>111</v>
      </c>
      <c r="B68" s="35" t="s">
        <v>89</v>
      </c>
      <c r="C68" s="19">
        <v>75.899999999999991</v>
      </c>
      <c r="D68" s="19">
        <v>0</v>
      </c>
      <c r="E68" s="16">
        <f t="shared" si="0"/>
        <v>75.899999999999991</v>
      </c>
      <c r="F68" s="19">
        <v>407.5</v>
      </c>
      <c r="G68" s="19">
        <v>0</v>
      </c>
      <c r="H68" s="16">
        <f t="shared" si="4"/>
        <v>407.5</v>
      </c>
      <c r="I68" s="19">
        <v>497.7</v>
      </c>
      <c r="J68" s="19">
        <v>0</v>
      </c>
      <c r="K68" s="16">
        <f t="shared" si="5"/>
        <v>497.7</v>
      </c>
      <c r="L68" s="19">
        <v>332.8</v>
      </c>
      <c r="M68" s="19">
        <v>0</v>
      </c>
      <c r="N68" s="16">
        <f t="shared" si="6"/>
        <v>332.8</v>
      </c>
    </row>
    <row r="69" spans="1:14" ht="18.75" customHeight="1" x14ac:dyDescent="0.25">
      <c r="A69" s="17" t="s">
        <v>112</v>
      </c>
      <c r="B69" s="35" t="s">
        <v>91</v>
      </c>
      <c r="C69" s="19">
        <v>-20.600000000000009</v>
      </c>
      <c r="D69" s="19">
        <v>393.7</v>
      </c>
      <c r="E69" s="16">
        <f t="shared" si="0"/>
        <v>-414.3</v>
      </c>
      <c r="F69" s="19">
        <v>181.10000000000002</v>
      </c>
      <c r="G69" s="19">
        <v>1038.2</v>
      </c>
      <c r="H69" s="16">
        <f t="shared" si="4"/>
        <v>-857.1</v>
      </c>
      <c r="I69" s="19">
        <v>331.8</v>
      </c>
      <c r="J69" s="19">
        <v>1150.2</v>
      </c>
      <c r="K69" s="16">
        <f t="shared" si="5"/>
        <v>-818.40000000000009</v>
      </c>
      <c r="L69" s="19">
        <v>760.90000000000009</v>
      </c>
      <c r="M69" s="19">
        <v>1591.3</v>
      </c>
      <c r="N69" s="16">
        <f t="shared" si="6"/>
        <v>-830.39999999999986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361.8</v>
      </c>
      <c r="E70" s="16">
        <f t="shared" si="0"/>
        <v>-361.8</v>
      </c>
      <c r="F70" s="19">
        <v>0</v>
      </c>
      <c r="G70" s="19">
        <v>728</v>
      </c>
      <c r="H70" s="16">
        <f t="shared" si="4"/>
        <v>-728</v>
      </c>
      <c r="I70" s="19">
        <v>0</v>
      </c>
      <c r="J70" s="19">
        <v>514.9</v>
      </c>
      <c r="K70" s="16">
        <f t="shared" si="5"/>
        <v>-514.9</v>
      </c>
      <c r="L70" s="19">
        <v>0</v>
      </c>
      <c r="M70" s="19">
        <v>111.89999999999998</v>
      </c>
      <c r="N70" s="16">
        <f t="shared" si="6"/>
        <v>-111.89999999999998</v>
      </c>
    </row>
    <row r="71" spans="1:14" ht="18.75" customHeight="1" x14ac:dyDescent="0.25">
      <c r="A71" s="17" t="s">
        <v>114</v>
      </c>
      <c r="B71" s="35" t="s">
        <v>70</v>
      </c>
      <c r="C71" s="19">
        <v>12.399999999999999</v>
      </c>
      <c r="D71" s="19">
        <v>-69.099999999999994</v>
      </c>
      <c r="E71" s="16">
        <f t="shared" ref="E71:E92" si="7">+C71-D71</f>
        <v>81.5</v>
      </c>
      <c r="F71" s="19">
        <v>96.499999999999972</v>
      </c>
      <c r="G71" s="19">
        <v>-108</v>
      </c>
      <c r="H71" s="16">
        <f t="shared" si="4"/>
        <v>204.49999999999997</v>
      </c>
      <c r="I71" s="19">
        <v>264.09999999999997</v>
      </c>
      <c r="J71" s="19">
        <v>-105.6</v>
      </c>
      <c r="K71" s="16">
        <f t="shared" si="5"/>
        <v>369.69999999999993</v>
      </c>
      <c r="L71" s="19">
        <v>563.80000000000007</v>
      </c>
      <c r="M71" s="19">
        <v>-43.600000000000009</v>
      </c>
      <c r="N71" s="16">
        <f t="shared" si="6"/>
        <v>607.40000000000009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19.529999999999994</v>
      </c>
      <c r="F72" s="37"/>
      <c r="G72" s="37"/>
      <c r="H72" s="16">
        <f>SUM(H73:H76)</f>
        <v>11.07</v>
      </c>
      <c r="I72" s="37"/>
      <c r="J72" s="37"/>
      <c r="K72" s="16">
        <f>SUM(K73:K76)</f>
        <v>93.989999999999981</v>
      </c>
      <c r="L72" s="37"/>
      <c r="M72" s="37"/>
      <c r="N72" s="16">
        <f>SUM(N73:N76)</f>
        <v>94.453999999999979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4.8</v>
      </c>
      <c r="F73" s="37"/>
      <c r="G73" s="37"/>
      <c r="H73" s="19">
        <v>5.1000000000000014</v>
      </c>
      <c r="I73" s="37"/>
      <c r="J73" s="37"/>
      <c r="K73" s="19">
        <v>5.1000000000000014</v>
      </c>
      <c r="L73" s="37"/>
      <c r="M73" s="37"/>
      <c r="N73" s="19">
        <v>9.99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46.399999999999991</v>
      </c>
      <c r="F74" s="37"/>
      <c r="G74" s="37"/>
      <c r="H74" s="19">
        <v>7.5</v>
      </c>
      <c r="I74" s="37"/>
      <c r="J74" s="37"/>
      <c r="K74" s="19">
        <v>63.999999999999972</v>
      </c>
      <c r="L74" s="37"/>
      <c r="M74" s="37"/>
      <c r="N74" s="19">
        <v>38.099999999999994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-31.669999999999995</v>
      </c>
      <c r="F76" s="37"/>
      <c r="G76" s="37"/>
      <c r="H76" s="19">
        <v>-1.5300000000000011</v>
      </c>
      <c r="I76" s="37"/>
      <c r="J76" s="37"/>
      <c r="K76" s="19">
        <v>24.890000000000015</v>
      </c>
      <c r="L76" s="37"/>
      <c r="M76" s="37"/>
      <c r="N76" s="19">
        <v>46.363999999999976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-1675.3787519363882</v>
      </c>
      <c r="D77" s="16">
        <f>SUM(D79:D82)</f>
        <v>-2416.4413049242125</v>
      </c>
      <c r="E77" s="16">
        <f t="shared" si="7"/>
        <v>741.06255298782435</v>
      </c>
      <c r="F77" s="16">
        <f>SUM(F79:F82)</f>
        <v>-398.24451128777827</v>
      </c>
      <c r="G77" s="16">
        <f>SUM(G79:G82)</f>
        <v>-905.85986378797702</v>
      </c>
      <c r="H77" s="16">
        <f t="shared" ref="H77" si="8">+F77-G77</f>
        <v>507.61535250019875</v>
      </c>
      <c r="I77" s="16">
        <f>SUM(I79:I82)</f>
        <v>-886.26521580302347</v>
      </c>
      <c r="J77" s="16">
        <f>SUM(J79:J82)</f>
        <v>-131.41819701164218</v>
      </c>
      <c r="K77" s="16">
        <f t="shared" ref="K77" si="9">+I77-J77</f>
        <v>-754.84701879138129</v>
      </c>
      <c r="L77" s="16">
        <f>SUM(L79:L82)</f>
        <v>-620.35791021419766</v>
      </c>
      <c r="M77" s="16">
        <f>SUM(M79:M82)</f>
        <v>472.15309640161013</v>
      </c>
      <c r="N77" s="16">
        <f t="shared" ref="N77" si="10">+L77-M77</f>
        <v>-1092.5110066158077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-3499.6</v>
      </c>
      <c r="D79" s="19">
        <v>-2514.3000000000002</v>
      </c>
      <c r="E79" s="16">
        <f t="shared" si="7"/>
        <v>-985.29999999999973</v>
      </c>
      <c r="F79" s="19">
        <v>-2438.6999999999998</v>
      </c>
      <c r="G79" s="19">
        <v>-1282.7</v>
      </c>
      <c r="H79" s="16">
        <f t="shared" ref="H79:H82" si="11">+F79-G79</f>
        <v>-1155.9999999999998</v>
      </c>
      <c r="I79" s="19">
        <v>-1872.6000000000001</v>
      </c>
      <c r="J79" s="19">
        <v>-307.10000000000014</v>
      </c>
      <c r="K79" s="16">
        <f t="shared" ref="K79:K82" si="12">+I79-J79</f>
        <v>-1565.5</v>
      </c>
      <c r="L79" s="19">
        <v>364.49999999999994</v>
      </c>
      <c r="M79" s="19">
        <v>-224.79999999999984</v>
      </c>
      <c r="N79" s="16">
        <f t="shared" ref="N79:N82" si="13">+L79-M79</f>
        <v>589.29999999999973</v>
      </c>
    </row>
    <row r="80" spans="1:14" ht="18.75" customHeight="1" x14ac:dyDescent="0.25">
      <c r="A80" s="17" t="s">
        <v>124</v>
      </c>
      <c r="B80" s="35" t="s">
        <v>91</v>
      </c>
      <c r="C80" s="19">
        <v>531.9</v>
      </c>
      <c r="D80" s="19">
        <v>-237.89999999999998</v>
      </c>
      <c r="E80" s="16">
        <f t="shared" si="7"/>
        <v>769.8</v>
      </c>
      <c r="F80" s="19">
        <v>1005.1</v>
      </c>
      <c r="G80" s="19">
        <v>-316.49999999999994</v>
      </c>
      <c r="H80" s="16">
        <f t="shared" si="11"/>
        <v>1321.6</v>
      </c>
      <c r="I80" s="19">
        <v>-259.7999999999999</v>
      </c>
      <c r="J80" s="19">
        <v>-457.40000000000009</v>
      </c>
      <c r="K80" s="16">
        <f t="shared" si="12"/>
        <v>197.60000000000019</v>
      </c>
      <c r="L80" s="19">
        <v>-1295.8</v>
      </c>
      <c r="M80" s="19">
        <v>164.09999999999997</v>
      </c>
      <c r="N80" s="16">
        <f t="shared" si="13"/>
        <v>-1459.8999999999999</v>
      </c>
    </row>
    <row r="81" spans="1:14" ht="18.75" customHeight="1" x14ac:dyDescent="0.25">
      <c r="A81" s="17" t="s">
        <v>125</v>
      </c>
      <c r="B81" s="35" t="s">
        <v>68</v>
      </c>
      <c r="C81" s="19">
        <v>1066.5102480636115</v>
      </c>
      <c r="D81" s="19">
        <v>-127.9523049242119</v>
      </c>
      <c r="E81" s="16">
        <f t="shared" si="7"/>
        <v>1194.4625529878233</v>
      </c>
      <c r="F81" s="19">
        <v>861.09348871222164</v>
      </c>
      <c r="G81" s="19">
        <v>212.44513621202307</v>
      </c>
      <c r="H81" s="16">
        <f t="shared" si="11"/>
        <v>648.6483525001986</v>
      </c>
      <c r="I81" s="19">
        <v>1157.7767841969767</v>
      </c>
      <c r="J81" s="19">
        <v>347.06580298835803</v>
      </c>
      <c r="K81" s="16">
        <f t="shared" si="12"/>
        <v>810.7109812086187</v>
      </c>
      <c r="L81" s="19">
        <v>307.08908978580229</v>
      </c>
      <c r="M81" s="19">
        <v>190.17009640161004</v>
      </c>
      <c r="N81" s="16">
        <f t="shared" si="13"/>
        <v>116.91899338419225</v>
      </c>
    </row>
    <row r="82" spans="1:14" ht="18.75" customHeight="1" x14ac:dyDescent="0.25">
      <c r="A82" s="17" t="s">
        <v>126</v>
      </c>
      <c r="B82" s="35" t="s">
        <v>70</v>
      </c>
      <c r="C82" s="19">
        <v>225.81100000000006</v>
      </c>
      <c r="D82" s="19">
        <v>463.7109999999999</v>
      </c>
      <c r="E82" s="16">
        <f t="shared" si="7"/>
        <v>-237.89999999999984</v>
      </c>
      <c r="F82" s="19">
        <v>174.262</v>
      </c>
      <c r="G82" s="19">
        <v>480.89500000000004</v>
      </c>
      <c r="H82" s="16">
        <f t="shared" si="11"/>
        <v>-306.63300000000004</v>
      </c>
      <c r="I82" s="19">
        <v>88.357999999999976</v>
      </c>
      <c r="J82" s="19">
        <v>286.01600000000002</v>
      </c>
      <c r="K82" s="16">
        <f t="shared" si="12"/>
        <v>-197.65800000000004</v>
      </c>
      <c r="L82" s="19">
        <v>3.8530000000000015</v>
      </c>
      <c r="M82" s="19">
        <v>342.68299999999994</v>
      </c>
      <c r="N82" s="16">
        <f t="shared" si="13"/>
        <v>-338.82999999999993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19.840884555315316</v>
      </c>
      <c r="D84" s="19">
        <v>0</v>
      </c>
      <c r="E84" s="16">
        <f t="shared" ref="E84:E89" si="14">+C84-D84</f>
        <v>19.840884555315316</v>
      </c>
      <c r="F84" s="19">
        <v>20.03789487570694</v>
      </c>
      <c r="G84" s="19">
        <v>0</v>
      </c>
      <c r="H84" s="16">
        <f t="shared" ref="H84:H91" si="15">+F84-G84</f>
        <v>20.03789487570694</v>
      </c>
      <c r="I84" s="19">
        <v>19.957267444475761</v>
      </c>
      <c r="J84" s="19">
        <v>0</v>
      </c>
      <c r="K84" s="16">
        <f t="shared" ref="K84:K91" si="16">+I84-J84</f>
        <v>19.957267444475761</v>
      </c>
      <c r="L84" s="19">
        <v>21.952763511495856</v>
      </c>
      <c r="M84" s="19">
        <v>0</v>
      </c>
      <c r="N84" s="16">
        <f t="shared" ref="N84:N91" si="17">+L84-M84</f>
        <v>21.952763511495856</v>
      </c>
    </row>
    <row r="85" spans="1:14" ht="18.75" customHeight="1" x14ac:dyDescent="0.25">
      <c r="A85" s="17" t="s">
        <v>130</v>
      </c>
      <c r="B85" s="35" t="s">
        <v>131</v>
      </c>
      <c r="C85" s="19">
        <v>-2727.7799999999997</v>
      </c>
      <c r="D85" s="19">
        <v>-2821.6860909900001</v>
      </c>
      <c r="E85" s="16">
        <f t="shared" si="14"/>
        <v>93.906090990000394</v>
      </c>
      <c r="F85" s="19">
        <v>-1523.405</v>
      </c>
      <c r="G85" s="19">
        <v>-1712.1200069600004</v>
      </c>
      <c r="H85" s="16">
        <f t="shared" si="15"/>
        <v>188.71500696000044</v>
      </c>
      <c r="I85" s="19">
        <v>-1901.9919999999997</v>
      </c>
      <c r="J85" s="19">
        <v>-786.61892564999994</v>
      </c>
      <c r="K85" s="16">
        <f t="shared" si="16"/>
        <v>-1115.3730743499998</v>
      </c>
      <c r="L85" s="19">
        <v>-1180.96</v>
      </c>
      <c r="M85" s="19">
        <v>-160.76180130000012</v>
      </c>
      <c r="N85" s="16">
        <f t="shared" si="17"/>
        <v>-1020.1981986999999</v>
      </c>
    </row>
    <row r="86" spans="1:14" ht="18.75" customHeight="1" x14ac:dyDescent="0.25">
      <c r="A86" s="17" t="s">
        <v>132</v>
      </c>
      <c r="B86" s="35" t="s">
        <v>133</v>
      </c>
      <c r="C86" s="19">
        <v>293.98936350829604</v>
      </c>
      <c r="D86" s="19">
        <v>69.554786065788079</v>
      </c>
      <c r="E86" s="16">
        <f t="shared" si="14"/>
        <v>224.43457744250796</v>
      </c>
      <c r="F86" s="19">
        <v>326.00159383651481</v>
      </c>
      <c r="G86" s="19">
        <v>470.6091431720231</v>
      </c>
      <c r="H86" s="16">
        <f t="shared" si="15"/>
        <v>-144.60754933550828</v>
      </c>
      <c r="I86" s="19">
        <v>322.65751675250124</v>
      </c>
      <c r="J86" s="19">
        <v>540.09872863835801</v>
      </c>
      <c r="K86" s="16">
        <f t="shared" si="16"/>
        <v>-217.44121188585677</v>
      </c>
      <c r="L86" s="19">
        <v>35.001326274306294</v>
      </c>
      <c r="M86" s="19">
        <v>612.94989770160998</v>
      </c>
      <c r="N86" s="16">
        <f t="shared" si="17"/>
        <v>-577.9485714273037</v>
      </c>
    </row>
    <row r="87" spans="1:14" ht="18.75" customHeight="1" x14ac:dyDescent="0.25">
      <c r="A87" s="17" t="s">
        <v>134</v>
      </c>
      <c r="B87" s="35" t="s">
        <v>135</v>
      </c>
      <c r="C87" s="19">
        <v>16.785</v>
      </c>
      <c r="D87" s="19">
        <v>5.8440000000000003</v>
      </c>
      <c r="E87" s="16">
        <f t="shared" si="14"/>
        <v>10.940999999999999</v>
      </c>
      <c r="F87" s="19">
        <v>16.082999999999998</v>
      </c>
      <c r="G87" s="19">
        <v>11.236000000000001</v>
      </c>
      <c r="H87" s="16">
        <f t="shared" si="15"/>
        <v>4.8469999999999978</v>
      </c>
      <c r="I87" s="19">
        <v>10.376000000000001</v>
      </c>
      <c r="J87" s="19">
        <v>17.666</v>
      </c>
      <c r="K87" s="16">
        <f t="shared" si="16"/>
        <v>-7.2899999999999991</v>
      </c>
      <c r="L87" s="19">
        <v>-26.941000000000003</v>
      </c>
      <c r="M87" s="19">
        <v>19.855</v>
      </c>
      <c r="N87" s="16">
        <f t="shared" si="17"/>
        <v>-46.796000000000006</v>
      </c>
    </row>
    <row r="88" spans="1:14" ht="18.75" customHeight="1" x14ac:dyDescent="0.25">
      <c r="A88" s="17" t="s">
        <v>136</v>
      </c>
      <c r="B88" s="35" t="s">
        <v>137</v>
      </c>
      <c r="C88" s="19">
        <v>653.96800000000007</v>
      </c>
      <c r="D88" s="19">
        <v>259.07399999999996</v>
      </c>
      <c r="E88" s="16">
        <f t="shared" si="14"/>
        <v>394.89400000000012</v>
      </c>
      <c r="F88" s="19">
        <v>592.74599999999998</v>
      </c>
      <c r="G88" s="19">
        <v>193.51800000000003</v>
      </c>
      <c r="H88" s="16">
        <f t="shared" si="15"/>
        <v>399.22799999999995</v>
      </c>
      <c r="I88" s="19">
        <v>471.05999999999995</v>
      </c>
      <c r="J88" s="19">
        <v>-71.554999999999993</v>
      </c>
      <c r="K88" s="16">
        <f t="shared" si="16"/>
        <v>542.6149999999999</v>
      </c>
      <c r="L88" s="19">
        <v>329.49300000000005</v>
      </c>
      <c r="M88" s="19">
        <v>-105.255</v>
      </c>
      <c r="N88" s="16">
        <f t="shared" si="17"/>
        <v>434.74800000000005</v>
      </c>
    </row>
    <row r="89" spans="1:14" ht="18.75" customHeight="1" x14ac:dyDescent="0.25">
      <c r="A89" s="17" t="s">
        <v>138</v>
      </c>
      <c r="B89" s="35" t="s">
        <v>139</v>
      </c>
      <c r="C89" s="19">
        <v>67.817999999999998</v>
      </c>
      <c r="D89" s="19">
        <v>70.771999999999991</v>
      </c>
      <c r="E89" s="16">
        <f t="shared" si="14"/>
        <v>-2.9539999999999935</v>
      </c>
      <c r="F89" s="19">
        <v>170.29200000000003</v>
      </c>
      <c r="G89" s="19">
        <v>130.89699999999999</v>
      </c>
      <c r="H89" s="16">
        <f t="shared" si="15"/>
        <v>39.395000000000039</v>
      </c>
      <c r="I89" s="19">
        <v>191.67599999999999</v>
      </c>
      <c r="J89" s="19">
        <v>168.99099999999999</v>
      </c>
      <c r="K89" s="16">
        <f t="shared" si="16"/>
        <v>22.685000000000002</v>
      </c>
      <c r="L89" s="19">
        <v>201.096</v>
      </c>
      <c r="M89" s="19">
        <v>105.36500000000001</v>
      </c>
      <c r="N89" s="16">
        <f t="shared" si="17"/>
        <v>95.730999999999995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432.8</v>
      </c>
      <c r="D91" s="37"/>
      <c r="E91" s="16">
        <f t="shared" si="7"/>
        <v>432.8</v>
      </c>
      <c r="F91" s="19">
        <v>978.69999999999993</v>
      </c>
      <c r="G91" s="37"/>
      <c r="H91" s="16">
        <f t="shared" si="15"/>
        <v>978.69999999999993</v>
      </c>
      <c r="I91" s="19">
        <v>1579.1999999999998</v>
      </c>
      <c r="J91" s="37"/>
      <c r="K91" s="16">
        <f t="shared" si="16"/>
        <v>1579.1999999999998</v>
      </c>
      <c r="L91" s="19">
        <v>1459.8</v>
      </c>
      <c r="M91" s="37"/>
      <c r="N91" s="16">
        <f t="shared" si="17"/>
        <v>1459.8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938.71858702945929</v>
      </c>
      <c r="F92" s="37"/>
      <c r="G92" s="37"/>
      <c r="H92" s="16">
        <f>+H44-H6-H40</f>
        <v>1501.2708916239212</v>
      </c>
      <c r="I92" s="37"/>
      <c r="J92" s="37"/>
      <c r="K92" s="16">
        <f>+K44-K6-K40</f>
        <v>1765.7486510714543</v>
      </c>
      <c r="L92" s="37"/>
      <c r="M92" s="37"/>
      <c r="N92" s="16">
        <f>+N44-N6-N40</f>
        <v>1257.0478619280375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2024-10-02T15:12:57Z</dcterms:created>
  <dcterms:modified xsi:type="dcterms:W3CDTF">2024-10-02T15:13:37Z</dcterms:modified>
</cp:coreProperties>
</file>