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ECB\BMPE\BMPE_2021_December\text\Podklady_predikcia\"/>
    </mc:Choice>
  </mc:AlternateContent>
  <xr:revisionPtr revIDLastSave="0" documentId="13_ncr:1_{32EA0264-187A-49CB-975F-229E55271ACF}" xr6:coauthVersionLast="46" xr6:coauthVersionMax="46" xr10:uidLastSave="{00000000-0000-0000-0000-000000000000}"/>
  <bookViews>
    <workbookView xWindow="7200" yWindow="4215" windowWidth="21600" windowHeight="11385" tabRatio="908" xr2:uid="{00000000-000D-0000-FFFF-FFFF00000000}"/>
  </bookViews>
  <sheets>
    <sheet name="Súhrn" sheetId="22" r:id="rId1"/>
    <sheet name="HDP" sheetId="12" r:id="rId2"/>
    <sheet name="Inflácia" sheetId="13" r:id="rId3"/>
    <sheet name="Trh práce" sheetId="14" r:id="rId4"/>
    <sheet name="Obchodná a platobná bilancia" sheetId="17" r:id="rId5"/>
    <sheet name="Sektor_verejnej_správy" sheetId="21" r:id="rId6"/>
    <sheet name="Porovnanie predikcií" sheetId="18" r:id="rId7"/>
  </sheets>
  <externalReferences>
    <externalReference r:id="rId8"/>
  </externalReferences>
  <definedNames>
    <definedName name="_xlnm.Print_Area" localSheetId="1">HDP!$A$1:$AB$52</definedName>
    <definedName name="_xlnm.Print_Area" localSheetId="2">Inflácia!$A$1:$AB$40</definedName>
    <definedName name="_xlnm.Print_Area" localSheetId="6">'Porovnanie predikcií'!$A$1:$R$29</definedName>
    <definedName name="_xlnm.Print_Area" localSheetId="0">Súhrn!$B$2:$N$78</definedName>
    <definedName name="_xlnm.Print_Area" localSheetId="3">'Trh práce'!$A$1:$AF$69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1" i="21" l="1"/>
  <c r="L40" i="21" s="1"/>
  <c r="K41" i="21"/>
  <c r="K25" i="21" s="1"/>
  <c r="J41" i="21"/>
  <c r="I41" i="21"/>
  <c r="H41" i="21"/>
  <c r="K32" i="21"/>
  <c r="K23" i="21"/>
  <c r="S21" i="18"/>
  <c r="K20" i="21"/>
  <c r="K28" i="17"/>
  <c r="K24" i="21" l="1"/>
  <c r="K26" i="21"/>
  <c r="K40" i="21"/>
  <c r="K27" i="21"/>
  <c r="K30" i="21"/>
  <c r="K29" i="21"/>
  <c r="K31" i="21"/>
  <c r="Q56" i="14"/>
  <c r="Q31" i="14"/>
  <c r="U31" i="14"/>
  <c r="K56" i="14"/>
  <c r="K31" i="14"/>
  <c r="Q29" i="12"/>
  <c r="Q16" i="12"/>
  <c r="L44" i="12"/>
  <c r="K44" i="12"/>
  <c r="L29" i="12"/>
  <c r="L16" i="12"/>
  <c r="D21" i="18"/>
  <c r="M29" i="12" l="1"/>
  <c r="U29" i="12"/>
  <c r="Y29" i="12"/>
  <c r="M16" i="12"/>
  <c r="U16" i="12"/>
  <c r="Y16" i="12"/>
  <c r="J44" i="12"/>
  <c r="J29" i="12"/>
  <c r="K29" i="12"/>
  <c r="J16" i="12"/>
  <c r="K16" i="12"/>
  <c r="N21" i="18" l="1"/>
  <c r="I21" i="18"/>
  <c r="L25" i="21"/>
  <c r="J40" i="21"/>
  <c r="L20" i="21"/>
  <c r="J20" i="21"/>
  <c r="I20" i="21"/>
  <c r="H20" i="21"/>
  <c r="B2" i="22"/>
  <c r="B19" i="21"/>
  <c r="B2" i="21"/>
  <c r="B27" i="17"/>
  <c r="B2" i="17"/>
  <c r="B55" i="14"/>
  <c r="B30" i="14"/>
  <c r="B2" i="14"/>
  <c r="B2" i="13"/>
  <c r="B28" i="12"/>
  <c r="B15" i="12"/>
  <c r="B2" i="12"/>
  <c r="J28" i="17"/>
  <c r="J56" i="14"/>
  <c r="J31" i="14"/>
  <c r="I27" i="21"/>
  <c r="I44" i="12"/>
  <c r="I29" i="12"/>
  <c r="I16" i="12"/>
  <c r="H29" i="17"/>
  <c r="H57" i="14"/>
  <c r="H32" i="14"/>
  <c r="H45" i="12"/>
  <c r="H30" i="12"/>
  <c r="H17" i="12"/>
  <c r="Y28" i="17"/>
  <c r="U28" i="17"/>
  <c r="Q28" i="17"/>
  <c r="M28" i="17"/>
  <c r="I28" i="17"/>
  <c r="H28" i="17"/>
  <c r="L28" i="17"/>
  <c r="Y56" i="14"/>
  <c r="U56" i="14"/>
  <c r="M56" i="14"/>
  <c r="Y31" i="14"/>
  <c r="M31" i="14"/>
  <c r="L56" i="14"/>
  <c r="I56" i="14"/>
  <c r="H56" i="14"/>
  <c r="H31" i="14"/>
  <c r="I31" i="14"/>
  <c r="L31" i="14"/>
  <c r="H23" i="21"/>
  <c r="H44" i="12"/>
  <c r="H29" i="12"/>
  <c r="H16" i="12"/>
  <c r="L27" i="21" l="1"/>
  <c r="J31" i="21"/>
  <c r="I24" i="21"/>
  <c r="H25" i="21"/>
  <c r="H27" i="21"/>
  <c r="H32" i="21"/>
  <c r="H29" i="21"/>
  <c r="J24" i="21"/>
  <c r="I29" i="21"/>
  <c r="L26" i="21"/>
  <c r="H24" i="21"/>
  <c r="H40" i="21"/>
  <c r="J29" i="21"/>
  <c r="H30" i="21"/>
  <c r="I40" i="21"/>
  <c r="L32" i="21"/>
  <c r="I31" i="21"/>
  <c r="J32" i="21"/>
  <c r="L31" i="21"/>
  <c r="J30" i="21"/>
  <c r="I30" i="21"/>
  <c r="H26" i="21"/>
  <c r="J27" i="21"/>
  <c r="L29" i="21"/>
  <c r="L30" i="21"/>
  <c r="J23" i="21"/>
  <c r="I25" i="21"/>
  <c r="I26" i="21"/>
  <c r="I32" i="21"/>
  <c r="L24" i="21"/>
  <c r="J26" i="21"/>
  <c r="J25" i="21"/>
  <c r="I23" i="21"/>
  <c r="L23" i="21"/>
  <c r="H31" i="21"/>
</calcChain>
</file>

<file path=xl/sharedStrings.xml><?xml version="1.0" encoding="utf-8"?>
<sst xmlns="http://schemas.openxmlformats.org/spreadsheetml/2006/main" count="679" uniqueCount="206">
  <si>
    <t>Hrubý domáci produkt</t>
  </si>
  <si>
    <t>Tvorba hrubého fixného kapitálu</t>
  </si>
  <si>
    <t>Domáci dopyt</t>
  </si>
  <si>
    <t>Q1</t>
  </si>
  <si>
    <t>Q2</t>
  </si>
  <si>
    <t>Q3</t>
  </si>
  <si>
    <t>Q4</t>
  </si>
  <si>
    <t>Trh práce</t>
  </si>
  <si>
    <t>Miera nezamestnanosti</t>
  </si>
  <si>
    <t>Disponibilný dôchodok</t>
  </si>
  <si>
    <t>Zamestnanosť</t>
  </si>
  <si>
    <t>Cenový vývoj</t>
  </si>
  <si>
    <t>Produkčná medzera</t>
  </si>
  <si>
    <t>Platobná bilancia</t>
  </si>
  <si>
    <t>Verejný sektor</t>
  </si>
  <si>
    <t>Verejný dlh</t>
  </si>
  <si>
    <t>Deflátor HDP</t>
  </si>
  <si>
    <t>Deflátor súkromnej spotreby</t>
  </si>
  <si>
    <t>Deflátor investícií</t>
  </si>
  <si>
    <t>Deflátor vládnej spotreby</t>
  </si>
  <si>
    <t>Deflátor exportu tovarov a služieb</t>
  </si>
  <si>
    <t>Deflátor importu tovarov a služieb</t>
  </si>
  <si>
    <t>Kompenzácie a mzdy</t>
  </si>
  <si>
    <t>Vývoj zamestnanosti, nezamestnanosti</t>
  </si>
  <si>
    <t>Demografia</t>
  </si>
  <si>
    <t>Ekonomicky aktívne obyvateľstvo</t>
  </si>
  <si>
    <t>Ekonomická aktivita</t>
  </si>
  <si>
    <t>Ukazovateľ</t>
  </si>
  <si>
    <t>Konečná spotreba verejnej správy</t>
  </si>
  <si>
    <t>Vývoz tovarov a služieb</t>
  </si>
  <si>
    <t>Dovoz tovarov a služieb</t>
  </si>
  <si>
    <t>Čistý vývoz</t>
  </si>
  <si>
    <t>Skutočnosť</t>
  </si>
  <si>
    <t>Počet nezamestnaných</t>
  </si>
  <si>
    <t>Deficit verejných financií</t>
  </si>
  <si>
    <t>Rast zahraničného dopytu Slovenska</t>
  </si>
  <si>
    <t>Súkromné investície</t>
  </si>
  <si>
    <t>Zmena stavu zásob</t>
  </si>
  <si>
    <t>Ceny potravín</t>
  </si>
  <si>
    <t>Ceny služieb</t>
  </si>
  <si>
    <t>Zamestnanci</t>
  </si>
  <si>
    <t>SZČO</t>
  </si>
  <si>
    <t>Nezamestnanosť</t>
  </si>
  <si>
    <t>Priemerná mzda, reálna</t>
  </si>
  <si>
    <t>Priemerná mzda, súkromný sektor</t>
  </si>
  <si>
    <t>Ceny energií</t>
  </si>
  <si>
    <t>Vývoz, dovoz tovarov a služieb v metodike ESA</t>
  </si>
  <si>
    <t>Vývoz tovarov a služieb v rámci eurozóny</t>
  </si>
  <si>
    <t>Vývoz tovarov a služieb mimo eurozóny</t>
  </si>
  <si>
    <t>Dovoz tovarov a služieb v rámci eurozóny</t>
  </si>
  <si>
    <t>Dovoz tovarov a služieb mimo eurozóny</t>
  </si>
  <si>
    <t>Vývoz, dovoz tovarov a služieb v metodike BoP</t>
  </si>
  <si>
    <t>Bežný účet platobnej bilancie</t>
  </si>
  <si>
    <t>Memo item: nominálne HDP</t>
  </si>
  <si>
    <t>Deficit verejnej správy (% HDP)</t>
  </si>
  <si>
    <t>Bežný účet platobnej bilancie (% HDP)</t>
  </si>
  <si>
    <t>Miera nezamestnanosti (miera v %)</t>
  </si>
  <si>
    <t>NBS</t>
  </si>
  <si>
    <t>IFP</t>
  </si>
  <si>
    <t>EK</t>
  </si>
  <si>
    <t>MMF</t>
  </si>
  <si>
    <t>OECD</t>
  </si>
  <si>
    <t>Jednotka</t>
  </si>
  <si>
    <t>Inflácia meraná HICP</t>
  </si>
  <si>
    <t>Inflácia meraná CPI</t>
  </si>
  <si>
    <t>Bežný účet</t>
  </si>
  <si>
    <t>[% HDP, ESA 95]</t>
  </si>
  <si>
    <t>Verejné investície</t>
  </si>
  <si>
    <t>Memo tab.</t>
  </si>
  <si>
    <t>Ceny priemyselných tovarov bez energií</t>
  </si>
  <si>
    <t>Inflácia meraná HICP bez cien energií</t>
  </si>
  <si>
    <t>Inflácia meraná HICP bez cien energií a potravín</t>
  </si>
  <si>
    <t>Kompenzácie zamestnancov</t>
  </si>
  <si>
    <t>Dlh verejnej správy (% HDP)</t>
  </si>
  <si>
    <t>Nominálne kompenzácie na zamestnanca</t>
  </si>
  <si>
    <t>Kompenzácie na zamestnanca, nominálne</t>
  </si>
  <si>
    <t>Obyvateľstvo v produktívnom veku (15 - 64 r.)</t>
  </si>
  <si>
    <t>Priemerná nominálna mzda</t>
  </si>
  <si>
    <t>Bilancia tovarov</t>
  </si>
  <si>
    <t>Obchodná bilancia (tovary a služby)</t>
  </si>
  <si>
    <t>Tabuľka 2 Cenový vývoj</t>
  </si>
  <si>
    <t>Tabuľka 1 Hrubý domáci produkt</t>
  </si>
  <si>
    <t>Tabuľka 3 Trh práce</t>
  </si>
  <si>
    <t>Zamestnanosť (ESA 2010)</t>
  </si>
  <si>
    <t>Zdroj:</t>
  </si>
  <si>
    <t>Hrubý domáci produkt (s. c.)</t>
  </si>
  <si>
    <t>Vládna spotreba (s. c.)</t>
  </si>
  <si>
    <t>Tvorba hrubého fixného kapitálu (s. c.)</t>
  </si>
  <si>
    <t>Export tovarov a služieb (s. c.)</t>
  </si>
  <si>
    <t>Tabuľka 4 Obchodná a platobná bilancia</t>
  </si>
  <si>
    <t>Hrubý dlh</t>
  </si>
  <si>
    <t>Celkové príjmy</t>
  </si>
  <si>
    <t>Celkové výdavky</t>
  </si>
  <si>
    <t>Bilancia príjmov a výdavkov</t>
  </si>
  <si>
    <t>Primárna bilancia</t>
  </si>
  <si>
    <t>Bežné príjmy</t>
  </si>
  <si>
    <t>Kapitálové príjmy</t>
  </si>
  <si>
    <t>Primárne výdavky</t>
  </si>
  <si>
    <t>Bežné výdavky</t>
  </si>
  <si>
    <t>Kapitálové výdavky</t>
  </si>
  <si>
    <t xml:space="preserve">Ceny neenergetických komodít v USD </t>
  </si>
  <si>
    <t xml:space="preserve">EURIBOR - 3M </t>
  </si>
  <si>
    <t>Výnos 10-ročného štátneho dlhopisu SR</t>
  </si>
  <si>
    <t>Cyklický komponent</t>
  </si>
  <si>
    <t>Štrukturálne saldo</t>
  </si>
  <si>
    <t>Cyklicky očistené primárne saldo</t>
  </si>
  <si>
    <t>Štrukturálny vývoj</t>
  </si>
  <si>
    <t>Súkromná spotreba (s. c.)</t>
  </si>
  <si>
    <t>Import tovarov a služieb (s. c.)</t>
  </si>
  <si>
    <t>Súkromná spotreba</t>
  </si>
  <si>
    <t>Domácnosti a neziskové inštitúcie slúžiace domácnostiam</t>
  </si>
  <si>
    <t>Tabuľka 5 Sektor verejnej správy  (S.13)</t>
  </si>
  <si>
    <t>Tabuľka 6 Porovnanie predikcií vybraných inštitúcií</t>
  </si>
  <si>
    <t>Externé prostredie a technické predpoklady</t>
  </si>
  <si>
    <t xml:space="preserve">Poznámka: </t>
  </si>
  <si>
    <r>
      <t xml:space="preserve">Odhad NAIRU 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</si>
  <si>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>Produktivita práce</t>
    </r>
    <r>
      <rPr>
        <vertAlign val="superscript"/>
        <sz val="11"/>
        <color indexed="8"/>
        <rFont val="Cambria"/>
        <family val="1"/>
        <charset val="238"/>
      </rPr>
      <t xml:space="preserve"> 3)</t>
    </r>
  </si>
  <si>
    <r>
      <t xml:space="preserve">Neinflačné mzdy (nominálna produktivita) </t>
    </r>
    <r>
      <rPr>
        <vertAlign val="superscript"/>
        <sz val="11"/>
        <color indexed="8"/>
        <rFont val="Cambria"/>
        <family val="1"/>
        <charset val="238"/>
      </rPr>
      <t>4)</t>
    </r>
  </si>
  <si>
    <r>
      <t xml:space="preserve">Nominálne mzdy </t>
    </r>
    <r>
      <rPr>
        <vertAlign val="superscript"/>
        <sz val="11"/>
        <color indexed="8"/>
        <rFont val="Cambria"/>
        <family val="1"/>
        <charset val="238"/>
      </rPr>
      <t>5)</t>
    </r>
  </si>
  <si>
    <r>
      <t xml:space="preserve">Reálne mzdy </t>
    </r>
    <r>
      <rPr>
        <vertAlign val="superscript"/>
        <sz val="11"/>
        <color indexed="8"/>
        <rFont val="Cambria"/>
        <family val="1"/>
        <charset val="238"/>
      </rPr>
      <t>6)</t>
    </r>
  </si>
  <si>
    <r>
      <t xml:space="preserve">Miera úspor </t>
    </r>
    <r>
      <rPr>
        <vertAlign val="superscript"/>
        <sz val="11"/>
        <color indexed="8"/>
        <rFont val="Cambria"/>
        <family val="1"/>
        <charset val="238"/>
      </rPr>
      <t>7)</t>
    </r>
  </si>
  <si>
    <r>
      <t xml:space="preserve">Sektor verejnej správy </t>
    </r>
    <r>
      <rPr>
        <b/>
        <i/>
        <vertAlign val="superscript"/>
        <sz val="11"/>
        <color indexed="8"/>
        <rFont val="Cambria"/>
        <family val="1"/>
        <charset val="238"/>
      </rPr>
      <t>8)</t>
    </r>
  </si>
  <si>
    <r>
      <t xml:space="preserve">Saldo verejných financií </t>
    </r>
    <r>
      <rPr>
        <vertAlign val="superscript"/>
        <sz val="11"/>
        <color indexed="8"/>
        <rFont val="Cambria"/>
        <family val="1"/>
        <charset val="238"/>
      </rPr>
      <t>9)</t>
    </r>
  </si>
  <si>
    <r>
      <t xml:space="preserve">Fiškálna pozícia </t>
    </r>
    <r>
      <rPr>
        <vertAlign val="superscript"/>
        <sz val="11"/>
        <color indexed="8"/>
        <rFont val="Cambria"/>
        <family val="1"/>
        <charset val="238"/>
      </rPr>
      <t>10)</t>
    </r>
  </si>
  <si>
    <r>
      <t xml:space="preserve">Výmenný kurz USD/EUR </t>
    </r>
    <r>
      <rPr>
        <vertAlign val="superscript"/>
        <sz val="11"/>
        <color indexed="8"/>
        <rFont val="Cambria"/>
        <family val="1"/>
        <charset val="238"/>
      </rPr>
      <t xml:space="preserve">11)12) </t>
    </r>
  </si>
  <si>
    <r>
      <t>Cena ropy v USD</t>
    </r>
    <r>
      <rPr>
        <vertAlign val="superscript"/>
        <sz val="11"/>
        <color indexed="8"/>
        <rFont val="Cambria"/>
        <family val="1"/>
        <charset val="238"/>
      </rPr>
      <t xml:space="preserve"> 11)12) </t>
    </r>
  </si>
  <si>
    <r>
      <t>Cena ropy v USD</t>
    </r>
    <r>
      <rPr>
        <vertAlign val="superscript"/>
        <sz val="11"/>
        <color indexed="8"/>
        <rFont val="Cambria"/>
        <family val="1"/>
        <charset val="238"/>
      </rPr>
      <t>11)</t>
    </r>
  </si>
  <si>
    <r>
      <t>Cena ropy v EUR</t>
    </r>
    <r>
      <rPr>
        <vertAlign val="superscript"/>
        <sz val="11"/>
        <color indexed="8"/>
        <rFont val="Cambria"/>
        <family val="1"/>
        <charset val="238"/>
      </rPr>
      <t>11)</t>
    </r>
  </si>
  <si>
    <r>
      <t xml:space="preserve">Saldo verejných financií 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</si>
  <si>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Fiškálna pozícia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</si>
  <si>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 xml:space="preserve">Priemerná mzda, nominálna 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</si>
  <si>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Priemerná mzda mimo súkromného sektora</t>
    </r>
    <r>
      <rPr>
        <sz val="11"/>
        <color indexed="8"/>
        <rFont val="Cambria"/>
        <family val="1"/>
        <charset val="238"/>
      </rPr>
      <t xml:space="preserve"> 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</si>
  <si>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 xml:space="preserve">Produktivita práce </t>
    </r>
    <r>
      <rPr>
        <vertAlign val="superscript"/>
        <sz val="11"/>
        <color indexed="8"/>
        <rFont val="Cambria"/>
        <family val="1"/>
        <charset val="238"/>
      </rPr>
      <t>3)</t>
    </r>
  </si>
  <si>
    <r>
      <t xml:space="preserve">Miera participácie </t>
    </r>
    <r>
      <rPr>
        <vertAlign val="superscript"/>
        <sz val="11"/>
        <color indexed="8"/>
        <rFont val="Cambria"/>
        <family val="1"/>
        <charset val="238"/>
      </rPr>
      <t>4)</t>
    </r>
  </si>
  <si>
    <r>
      <t xml:space="preserve">Odhad NAIRU </t>
    </r>
    <r>
      <rPr>
        <vertAlign val="superscript"/>
        <sz val="11"/>
        <color indexed="8"/>
        <rFont val="Cambria"/>
        <family val="1"/>
        <charset val="238"/>
      </rPr>
      <t>5)</t>
    </r>
  </si>
  <si>
    <r>
      <t xml:space="preserve">Priemerná mzda mimo súkromného sektora 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</si>
  <si>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 xml:space="preserve">Výmenné relácie 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</si>
  <si>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 xml:space="preserve">Jednotkové náklady práce </t>
    </r>
    <r>
      <rPr>
        <vertAlign val="superscript"/>
        <sz val="11"/>
        <color indexed="8"/>
        <rFont val="Cambria"/>
        <family val="1"/>
        <charset val="238"/>
      </rPr>
      <t>2)</t>
    </r>
  </si>
  <si>
    <t>2) Kompenzácie na zamestnanca v b. c. / produktivita práce ESA 2015 v s. c.</t>
  </si>
  <si>
    <t>Zdroj: NBS, ECB, ŠÚ SR</t>
  </si>
  <si>
    <t>Zdroj: NBS, ŠÚ SR</t>
  </si>
  <si>
    <t>pričom Hrubé úspory = hrubý disponibilný dôchodok + úpravy vyplývajúce zo zmeny nároku na dôchodok - súkromná spotreba</t>
  </si>
  <si>
    <t>10) Medziročná zmena cyklicky očisteného primárneho salda. Kladná hodnota znamená reštrikciu</t>
  </si>
  <si>
    <t>11) Medziročný rast v % a zmeny oproti predchádzajúcej predikcii sú rátané z nezaokrúhlených čísel</t>
  </si>
  <si>
    <t>12) Zmeny oproti predchádzajúcej predikcii v %</t>
  </si>
  <si>
    <t xml:space="preserve">  1) VZPS - výberové zisťovanie pracovných síl</t>
  </si>
  <si>
    <t xml:space="preserve">  2) Miera nezamestnanosti, ktorá nezrýchľuje infláciu</t>
  </si>
  <si>
    <t xml:space="preserve">  3) HDP s. c. / zamestnanosť ESA 2015</t>
  </si>
  <si>
    <t xml:space="preserve">  4) Vypočítaná z nominálneho HDP a zamestnanosti zo štvrťročného štatistického výkazníctva ŠÚ SR</t>
  </si>
  <si>
    <t xml:space="preserve">  7) Miera úspor = hrubé úspory / (hrubý disponibilný dôchodok + úpravy vyplývajúce zo zmeny nároku na dôchodok) *100, </t>
  </si>
  <si>
    <t xml:space="preserve">  9) B.9N - Čisté pôžičky poskytnuté (+) / prijaté (-)</t>
  </si>
  <si>
    <t>1) Deflátor exportu tovarov a služieb / deflátor importu tovarov a služieb</t>
  </si>
  <si>
    <t>2) Odvetvia mimo súkromného sektora sú definované ako priemer sekcií O, P a Q klasifikácie SK NACE Rev. 2 (verejná správa, školstvo, zdravotníctvo)</t>
  </si>
  <si>
    <t>4) Ekonomicky aktívne obyvateľstvo v tis. osôb / populácia v produktívnom veku v tis. osôb</t>
  </si>
  <si>
    <t>5) Miera nezamestnanosti, ktorá nezrýchľuje infláciu</t>
  </si>
  <si>
    <t>1) B.9N - Čisté pôžičky poskytnuté (+) / prijaté (-)</t>
  </si>
  <si>
    <t>2) Medziročná zmena cyklicky očisteného primárneho salda. Kladná hodnota znamená reštrikciu</t>
  </si>
  <si>
    <t>-</t>
  </si>
  <si>
    <t>1) MMF: index CPI</t>
  </si>
  <si>
    <r>
      <t>Index HICP</t>
    </r>
    <r>
      <rPr>
        <vertAlign val="superscript"/>
        <sz val="11"/>
        <color theme="1"/>
        <rFont val="Cambria"/>
        <family val="1"/>
        <charset val="238"/>
        <scheme val="major"/>
      </rPr>
      <t xml:space="preserve"> 1</t>
    </r>
    <r>
      <rPr>
        <vertAlign val="superscript"/>
        <sz val="11"/>
        <color indexed="8"/>
        <rFont val="Cambria"/>
        <family val="1"/>
        <charset val="238"/>
      </rPr>
      <t>)</t>
    </r>
  </si>
  <si>
    <t>medziročný rast v %</t>
  </si>
  <si>
    <t>medziročný rast v %, s. c.</t>
  </si>
  <si>
    <t>% HDP</t>
  </si>
  <si>
    <t>mil. EUR v s. c.</t>
  </si>
  <si>
    <t>% z potenciálneho produktu</t>
  </si>
  <si>
    <t>mil. EUR v b. c.</t>
  </si>
  <si>
    <t>tis. osôb, ESA 2010</t>
  </si>
  <si>
    <r>
      <t xml:space="preserve">tis. osôb, VZPS </t>
    </r>
    <r>
      <rPr>
        <vertAlign val="superscript"/>
        <sz val="11"/>
        <color indexed="8"/>
        <rFont val="Cambria"/>
        <family val="1"/>
        <charset val="238"/>
      </rPr>
      <t>1)</t>
    </r>
  </si>
  <si>
    <t>%</t>
  </si>
  <si>
    <t>medziročný rast v %, ESA 2010</t>
  </si>
  <si>
    <t>% z disponibilného dôchodku</t>
  </si>
  <si>
    <t>% trendového HDP</t>
  </si>
  <si>
    <t>medziročná zmena v p. b.</t>
  </si>
  <si>
    <t>úroveň</t>
  </si>
  <si>
    <t>% p. a.</t>
  </si>
  <si>
    <t>mil. € v b. c.</t>
  </si>
  <si>
    <t>rast v %, s. c.</t>
  </si>
  <si>
    <t>príspevok v p. b., s. c.</t>
  </si>
  <si>
    <t>rast v %, nsa</t>
  </si>
  <si>
    <t>rast v %, sa</t>
  </si>
  <si>
    <t>rast v %</t>
  </si>
  <si>
    <t>rast v %, y-o-y, nsa</t>
  </si>
  <si>
    <t>tis. osôb, VZPS</t>
  </si>
  <si>
    <t>€</t>
  </si>
  <si>
    <t>€, s. c.</t>
  </si>
  <si>
    <t>% z HDP, b. c.</t>
  </si>
  <si>
    <t>zmena v p. b.</t>
  </si>
  <si>
    <t>ESA 2010, mil. €, s. c.</t>
  </si>
  <si>
    <t>BoP, mil. €, b. c.</t>
  </si>
  <si>
    <t>ESA 2010, mil. €, b. c.</t>
  </si>
  <si>
    <t>ESA 2010, mil. €</t>
  </si>
  <si>
    <t xml:space="preserve">Zamestnanosť </t>
  </si>
  <si>
    <t xml:space="preserve">  8) Sektor S.13</t>
  </si>
  <si>
    <t xml:space="preserve">  5) Priemerné mesačné mzdy ESA 2010</t>
  </si>
  <si>
    <t xml:space="preserve">  6) Mzdy ESA 2010 deflované infláciou CPI</t>
  </si>
  <si>
    <t>1) Priemerná mesačná mzda z ESA 2010</t>
  </si>
  <si>
    <t>3) HDP s. c. / zamestnanosť ESA 2010</t>
  </si>
  <si>
    <t>Čistá inflácia</t>
  </si>
  <si>
    <t>Inštitút finančnej politiky - Makroekonomická prognóza (september 2021), deficit a dlh verejnej správy sú z Programu stability na roky 2021 až 2024</t>
  </si>
  <si>
    <t>P4Q-2021</t>
  </si>
  <si>
    <t>Zmena oproti P3Q-2021</t>
  </si>
  <si>
    <t>Národná banka Slovenska - Strednodobá predikcia P4Q-2021</t>
  </si>
  <si>
    <t>Európska komisia -  European Economic Forecast (jesenná predikcia - november 2021)</t>
  </si>
  <si>
    <t>Medzinárodný menový fond - World Economic Outlook (október 2021)</t>
  </si>
  <si>
    <t>Organizácia pre ekonomickú spoluprácu a rozvoj (OECD) - Economic Outlook 110 (december 2021)</t>
  </si>
  <si>
    <t>Hodnoty v tabuľke sú uvádzané ako ročné rasty v %, ak nie je uvedené inak.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</si>
</sst>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B]mmm\-yy;@"/>
    <numFmt numFmtId="165" formatCode="0.0"/>
    <numFmt numFmtId="166" formatCode="#,##0.0"/>
    <numFmt numFmtId="167" formatCode="0.000"/>
  </numFmts>
  <fonts count="57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E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vertAlign val="superscript"/>
      <sz val="11"/>
      <color indexed="8"/>
      <name val="Cambria"/>
      <family val="1"/>
      <charset val="238"/>
    </font>
    <font>
      <sz val="11"/>
      <color indexed="8"/>
      <name val="Cambria"/>
      <family val="1"/>
      <charset val="238"/>
    </font>
    <font>
      <b/>
      <i/>
      <vertAlign val="superscript"/>
      <sz val="11"/>
      <color indexed="8"/>
      <name val="Cambria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b/>
      <i/>
      <u/>
      <sz val="11"/>
      <color theme="1"/>
      <name val="Cambria"/>
      <family val="1"/>
      <charset val="238"/>
      <scheme val="major"/>
    </font>
    <font>
      <b/>
      <i/>
      <sz val="16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i/>
      <sz val="11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i/>
      <u/>
      <sz val="11"/>
      <color theme="1"/>
      <name val="Cambria"/>
      <family val="1"/>
      <charset val="238"/>
      <scheme val="major"/>
    </font>
    <font>
      <vertAlign val="superscript"/>
      <sz val="11"/>
      <color theme="1"/>
      <name val="Cambria"/>
      <family val="1"/>
      <charset val="238"/>
      <scheme val="major"/>
    </font>
    <font>
      <sz val="11"/>
      <color theme="1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</borders>
  <cellStyleXfs count="10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24" fillId="16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24" borderId="0" applyNumberFormat="0" applyBorder="0" applyAlignment="0" applyProtection="0"/>
    <xf numFmtId="0" fontId="8" fillId="3" borderId="0" applyNumberFormat="0" applyBorder="0" applyAlignment="0" applyProtection="0"/>
    <xf numFmtId="0" fontId="9" fillId="8" borderId="1" applyNumberFormat="0" applyAlignment="0" applyProtection="0"/>
    <xf numFmtId="0" fontId="25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5" borderId="8" applyNumberFormat="0" applyAlignment="0" applyProtection="0"/>
    <xf numFmtId="0" fontId="26" fillId="3" borderId="0" applyNumberFormat="0" applyBorder="0" applyAlignment="0" applyProtection="0"/>
    <xf numFmtId="0" fontId="16" fillId="7" borderId="1" applyNumberFormat="0" applyAlignment="0" applyProtection="0"/>
    <xf numFmtId="0" fontId="27" fillId="25" borderId="8" applyNumberFormat="0" applyAlignment="0" applyProtection="0"/>
    <xf numFmtId="0" fontId="17" fillId="0" borderId="9" applyNumberFormat="0" applyFill="0" applyAlignment="0" applyProtection="0"/>
    <xf numFmtId="0" fontId="28" fillId="0" borderId="3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8" fillId="15" borderId="0" applyNumberFormat="0" applyBorder="0" applyAlignment="0" applyProtection="0"/>
    <xf numFmtId="0" fontId="31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5" fillId="0" borderId="0"/>
    <xf numFmtId="0" fontId="3" fillId="0" borderId="0"/>
    <xf numFmtId="0" fontId="43" fillId="0" borderId="0"/>
    <xf numFmtId="0" fontId="3" fillId="0" borderId="0"/>
    <xf numFmtId="0" fontId="42" fillId="0" borderId="0"/>
    <xf numFmtId="0" fontId="3" fillId="0" borderId="0"/>
    <xf numFmtId="0" fontId="23" fillId="0" borderId="0"/>
    <xf numFmtId="0" fontId="3" fillId="9" borderId="10" applyNumberFormat="0" applyFont="0" applyAlignment="0" applyProtection="0"/>
    <xf numFmtId="0" fontId="19" fillId="8" borderId="11" applyNumberFormat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2" fillId="0" borderId="9" applyNumberFormat="0" applyFill="0" applyAlignment="0" applyProtection="0"/>
    <xf numFmtId="0" fontId="33" fillId="4" borderId="0" applyNumberFormat="0" applyBorder="0" applyAlignment="0" applyProtection="0"/>
    <xf numFmtId="0" fontId="4" fillId="0" borderId="0"/>
    <xf numFmtId="0" fontId="3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35" fillId="7" borderId="1" applyNumberFormat="0" applyAlignment="0" applyProtection="0"/>
    <xf numFmtId="0" fontId="36" fillId="14" borderId="1" applyNumberFormat="0" applyAlignment="0" applyProtection="0"/>
    <xf numFmtId="0" fontId="37" fillId="14" borderId="11" applyNumberFormat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4" borderId="0" applyNumberFormat="0" applyBorder="0" applyAlignment="0" applyProtection="0"/>
  </cellStyleXfs>
  <cellXfs count="319">
    <xf numFmtId="0" fontId="0" fillId="0" borderId="0" xfId="0"/>
    <xf numFmtId="0" fontId="44" fillId="26" borderId="13" xfId="0" applyFont="1" applyFill="1" applyBorder="1" applyAlignment="1">
      <alignment horizontal="center" vertical="center" textRotation="90" wrapText="1"/>
    </xf>
    <xf numFmtId="0" fontId="44" fillId="26" borderId="14" xfId="0" applyFont="1" applyFill="1" applyBorder="1" applyAlignment="1">
      <alignment horizontal="center" vertical="center" textRotation="90" wrapText="1"/>
    </xf>
    <xf numFmtId="0" fontId="45" fillId="26" borderId="15" xfId="0" applyFont="1" applyFill="1" applyBorder="1"/>
    <xf numFmtId="0" fontId="45" fillId="26" borderId="16" xfId="0" applyFont="1" applyFill="1" applyBorder="1"/>
    <xf numFmtId="165" fontId="45" fillId="0" borderId="18" xfId="0" applyNumberFormat="1" applyFont="1" applyFill="1" applyBorder="1" applyAlignment="1">
      <alignment horizontal="center"/>
    </xf>
    <xf numFmtId="0" fontId="46" fillId="26" borderId="19" xfId="0" applyFont="1" applyFill="1" applyBorder="1" applyAlignment="1">
      <alignment horizontal="left" vertical="center"/>
    </xf>
    <xf numFmtId="0" fontId="46" fillId="26" borderId="20" xfId="0" applyFont="1" applyFill="1" applyBorder="1" applyAlignment="1">
      <alignment horizontal="left" vertical="center"/>
    </xf>
    <xf numFmtId="0" fontId="47" fillId="26" borderId="15" xfId="0" applyFont="1" applyFill="1" applyBorder="1" applyAlignment="1">
      <alignment horizontal="left" vertical="center"/>
    </xf>
    <xf numFmtId="0" fontId="47" fillId="26" borderId="0" xfId="0" applyFont="1" applyFill="1" applyBorder="1" applyAlignment="1">
      <alignment horizontal="left" vertical="center"/>
    </xf>
    <xf numFmtId="0" fontId="48" fillId="0" borderId="0" xfId="0" applyFont="1"/>
    <xf numFmtId="0" fontId="45" fillId="0" borderId="0" xfId="0" applyFont="1"/>
    <xf numFmtId="0" fontId="49" fillId="0" borderId="21" xfId="0" applyFont="1" applyBorder="1" applyAlignment="1">
      <alignment horizontal="center"/>
    </xf>
    <xf numFmtId="0" fontId="49" fillId="0" borderId="22" xfId="0" applyFont="1" applyBorder="1" applyAlignment="1">
      <alignment horizontal="center"/>
    </xf>
    <xf numFmtId="0" fontId="49" fillId="0" borderId="23" xfId="0" applyFont="1" applyBorder="1" applyAlignment="1">
      <alignment horizontal="center"/>
    </xf>
    <xf numFmtId="0" fontId="49" fillId="0" borderId="24" xfId="0" applyFont="1" applyBorder="1" applyAlignment="1">
      <alignment horizontal="center"/>
    </xf>
    <xf numFmtId="0" fontId="46" fillId="27" borderId="25" xfId="0" applyFont="1" applyFill="1" applyBorder="1"/>
    <xf numFmtId="0" fontId="45" fillId="27" borderId="26" xfId="0" applyFont="1" applyFill="1" applyBorder="1"/>
    <xf numFmtId="0" fontId="45" fillId="27" borderId="27" xfId="0" applyFont="1" applyFill="1" applyBorder="1"/>
    <xf numFmtId="0" fontId="45" fillId="27" borderId="27" xfId="0" applyFont="1" applyFill="1" applyBorder="1" applyAlignment="1">
      <alignment horizontal="right"/>
    </xf>
    <xf numFmtId="0" fontId="45" fillId="27" borderId="28" xfId="0" applyFont="1" applyFill="1" applyBorder="1" applyAlignment="1">
      <alignment horizontal="center"/>
    </xf>
    <xf numFmtId="0" fontId="45" fillId="27" borderId="26" xfId="0" applyFont="1" applyFill="1" applyBorder="1" applyAlignment="1">
      <alignment horizontal="center"/>
    </xf>
    <xf numFmtId="0" fontId="45" fillId="27" borderId="29" xfId="0" applyFont="1" applyFill="1" applyBorder="1" applyAlignment="1">
      <alignment horizontal="center"/>
    </xf>
    <xf numFmtId="0" fontId="45" fillId="0" borderId="15" xfId="0" applyFont="1" applyBorder="1"/>
    <xf numFmtId="0" fontId="45" fillId="0" borderId="0" xfId="0" applyFont="1" applyBorder="1"/>
    <xf numFmtId="0" fontId="45" fillId="0" borderId="30" xfId="0" applyFont="1" applyBorder="1"/>
    <xf numFmtId="0" fontId="45" fillId="0" borderId="30" xfId="0" applyFont="1" applyBorder="1" applyAlignment="1">
      <alignment horizontal="right"/>
    </xf>
    <xf numFmtId="165" fontId="45" fillId="26" borderId="18" xfId="0" applyNumberFormat="1" applyFont="1" applyFill="1" applyBorder="1" applyAlignment="1">
      <alignment horizontal="right"/>
    </xf>
    <xf numFmtId="165" fontId="45" fillId="26" borderId="0" xfId="0" applyNumberFormat="1" applyFont="1" applyFill="1" applyBorder="1" applyAlignment="1">
      <alignment horizontal="right"/>
    </xf>
    <xf numFmtId="165" fontId="45" fillId="26" borderId="31" xfId="0" applyNumberFormat="1" applyFont="1" applyFill="1" applyBorder="1" applyAlignment="1">
      <alignment horizontal="right"/>
    </xf>
    <xf numFmtId="165" fontId="45" fillId="26" borderId="16" xfId="0" applyNumberFormat="1" applyFont="1" applyFill="1" applyBorder="1" applyAlignment="1">
      <alignment horizontal="right"/>
    </xf>
    <xf numFmtId="165" fontId="45" fillId="0" borderId="0" xfId="0" applyNumberFormat="1" applyFont="1"/>
    <xf numFmtId="165" fontId="45" fillId="0" borderId="18" xfId="0" applyNumberFormat="1" applyFont="1" applyBorder="1" applyAlignment="1">
      <alignment horizontal="right"/>
    </xf>
    <xf numFmtId="165" fontId="45" fillId="0" borderId="0" xfId="0" applyNumberFormat="1" applyFont="1" applyBorder="1" applyAlignment="1">
      <alignment horizontal="right"/>
    </xf>
    <xf numFmtId="165" fontId="45" fillId="0" borderId="16" xfId="0" applyNumberFormat="1" applyFont="1" applyBorder="1" applyAlignment="1">
      <alignment horizontal="right"/>
    </xf>
    <xf numFmtId="165" fontId="45" fillId="27" borderId="28" xfId="0" applyNumberFormat="1" applyFont="1" applyFill="1" applyBorder="1" applyAlignment="1">
      <alignment horizontal="right"/>
    </xf>
    <xf numFmtId="165" fontId="45" fillId="27" borderId="26" xfId="0" applyNumberFormat="1" applyFont="1" applyFill="1" applyBorder="1" applyAlignment="1">
      <alignment horizontal="right"/>
    </xf>
    <xf numFmtId="165" fontId="45" fillId="27" borderId="29" xfId="0" applyNumberFormat="1" applyFont="1" applyFill="1" applyBorder="1" applyAlignment="1">
      <alignment horizontal="right"/>
    </xf>
    <xf numFmtId="3" fontId="45" fillId="0" borderId="18" xfId="0" applyNumberFormat="1" applyFont="1" applyBorder="1" applyAlignment="1">
      <alignment horizontal="right"/>
    </xf>
    <xf numFmtId="3" fontId="45" fillId="0" borderId="0" xfId="0" applyNumberFormat="1" applyFont="1" applyBorder="1" applyAlignment="1">
      <alignment horizontal="right"/>
    </xf>
    <xf numFmtId="0" fontId="45" fillId="0" borderId="18" xfId="0" applyFont="1" applyBorder="1" applyAlignment="1">
      <alignment horizontal="right"/>
    </xf>
    <xf numFmtId="0" fontId="45" fillId="0" borderId="0" xfId="0" applyFont="1" applyBorder="1" applyAlignment="1">
      <alignment horizontal="right"/>
    </xf>
    <xf numFmtId="0" fontId="45" fillId="27" borderId="28" xfId="0" applyFont="1" applyFill="1" applyBorder="1" applyAlignment="1">
      <alignment horizontal="right"/>
    </xf>
    <xf numFmtId="0" fontId="45" fillId="27" borderId="26" xfId="0" applyFont="1" applyFill="1" applyBorder="1" applyAlignment="1">
      <alignment horizontal="right"/>
    </xf>
    <xf numFmtId="1" fontId="45" fillId="0" borderId="18" xfId="0" applyNumberFormat="1" applyFont="1" applyBorder="1" applyAlignment="1">
      <alignment horizontal="right"/>
    </xf>
    <xf numFmtId="1" fontId="45" fillId="0" borderId="0" xfId="0" applyNumberFormat="1" applyFont="1" applyBorder="1" applyAlignment="1">
      <alignment horizontal="right"/>
    </xf>
    <xf numFmtId="0" fontId="50" fillId="0" borderId="0" xfId="0" applyFont="1" applyFill="1" applyBorder="1"/>
    <xf numFmtId="0" fontId="50" fillId="0" borderId="30" xfId="0" applyFont="1" applyFill="1" applyBorder="1"/>
    <xf numFmtId="0" fontId="50" fillId="0" borderId="30" xfId="0" applyFont="1" applyFill="1" applyBorder="1" applyAlignment="1">
      <alignment horizontal="right"/>
    </xf>
    <xf numFmtId="165" fontId="45" fillId="0" borderId="18" xfId="0" applyNumberFormat="1" applyFont="1" applyFill="1" applyBorder="1" applyAlignment="1">
      <alignment horizontal="right"/>
    </xf>
    <xf numFmtId="165" fontId="45" fillId="0" borderId="0" xfId="0" applyNumberFormat="1" applyFont="1" applyFill="1" applyBorder="1" applyAlignment="1">
      <alignment horizontal="right"/>
    </xf>
    <xf numFmtId="0" fontId="45" fillId="0" borderId="15" xfId="0" applyFont="1" applyFill="1" applyBorder="1"/>
    <xf numFmtId="0" fontId="45" fillId="0" borderId="0" xfId="0" applyFont="1" applyFill="1" applyBorder="1"/>
    <xf numFmtId="0" fontId="45" fillId="0" borderId="30" xfId="0" applyFont="1" applyFill="1" applyBorder="1"/>
    <xf numFmtId="0" fontId="45" fillId="0" borderId="30" xfId="0" applyFont="1" applyFill="1" applyBorder="1" applyAlignment="1">
      <alignment horizontal="right"/>
    </xf>
    <xf numFmtId="0" fontId="45" fillId="26" borderId="30" xfId="0" applyFont="1" applyFill="1" applyBorder="1" applyAlignment="1">
      <alignment horizontal="right"/>
    </xf>
    <xf numFmtId="0" fontId="51" fillId="27" borderId="27" xfId="0" applyFont="1" applyFill="1" applyBorder="1"/>
    <xf numFmtId="165" fontId="45" fillId="0" borderId="32" xfId="0" applyNumberFormat="1" applyFont="1" applyBorder="1" applyAlignment="1">
      <alignment horizontal="right"/>
    </xf>
    <xf numFmtId="165" fontId="45" fillId="0" borderId="32" xfId="0" applyNumberFormat="1" applyFont="1" applyFill="1" applyBorder="1" applyAlignment="1">
      <alignment horizontal="right"/>
    </xf>
    <xf numFmtId="2" fontId="45" fillId="0" borderId="18" xfId="0" applyNumberFormat="1" applyFont="1" applyBorder="1" applyAlignment="1">
      <alignment horizontal="right"/>
    </xf>
    <xf numFmtId="2" fontId="45" fillId="0" borderId="0" xfId="0" applyNumberFormat="1" applyFont="1" applyBorder="1" applyAlignment="1">
      <alignment horizontal="right"/>
    </xf>
    <xf numFmtId="165" fontId="50" fillId="0" borderId="0" xfId="0" applyNumberFormat="1" applyFont="1" applyFill="1" applyBorder="1" applyAlignment="1">
      <alignment horizontal="right"/>
    </xf>
    <xf numFmtId="0" fontId="45" fillId="0" borderId="33" xfId="0" applyFont="1" applyBorder="1"/>
    <xf numFmtId="0" fontId="45" fillId="0" borderId="34" xfId="0" applyFont="1" applyBorder="1"/>
    <xf numFmtId="0" fontId="45" fillId="0" borderId="35" xfId="0" applyFont="1" applyBorder="1"/>
    <xf numFmtId="0" fontId="45" fillId="0" borderId="35" xfId="0" applyFont="1" applyBorder="1" applyAlignment="1">
      <alignment horizontal="right"/>
    </xf>
    <xf numFmtId="165" fontId="45" fillId="0" borderId="14" xfId="0" applyNumberFormat="1" applyFont="1" applyFill="1" applyBorder="1" applyAlignment="1">
      <alignment horizontal="right"/>
    </xf>
    <xf numFmtId="165" fontId="45" fillId="0" borderId="34" xfId="0" applyNumberFormat="1" applyFont="1" applyFill="1" applyBorder="1" applyAlignment="1">
      <alignment horizontal="right"/>
    </xf>
    <xf numFmtId="0" fontId="45" fillId="0" borderId="0" xfId="0" applyFont="1" applyFill="1"/>
    <xf numFmtId="0" fontId="45" fillId="0" borderId="0" xfId="0" applyFont="1" applyFill="1" applyAlignment="1">
      <alignment vertical="center"/>
    </xf>
    <xf numFmtId="0" fontId="52" fillId="0" borderId="0" xfId="0" applyFont="1" applyFill="1" applyAlignment="1">
      <alignment vertical="center"/>
    </xf>
    <xf numFmtId="0" fontId="48" fillId="26" borderId="0" xfId="0" applyFont="1" applyFill="1"/>
    <xf numFmtId="0" fontId="45" fillId="26" borderId="0" xfId="0" applyFont="1" applyFill="1"/>
    <xf numFmtId="0" fontId="44" fillId="26" borderId="35" xfId="0" applyFont="1" applyFill="1" applyBorder="1" applyAlignment="1">
      <alignment horizontal="center" vertical="center" textRotation="90" wrapText="1"/>
    </xf>
    <xf numFmtId="0" fontId="44" fillId="26" borderId="36" xfId="0" applyFont="1" applyFill="1" applyBorder="1" applyAlignment="1">
      <alignment horizontal="center" vertical="center" textRotation="90" wrapText="1"/>
    </xf>
    <xf numFmtId="165" fontId="45" fillId="0" borderId="30" xfId="0" applyNumberFormat="1" applyFont="1" applyFill="1" applyBorder="1" applyAlignment="1">
      <alignment horizontal="center"/>
    </xf>
    <xf numFmtId="165" fontId="45" fillId="0" borderId="16" xfId="0" applyNumberFormat="1" applyFont="1" applyFill="1" applyBorder="1" applyAlignment="1">
      <alignment horizontal="center"/>
    </xf>
    <xf numFmtId="0" fontId="45" fillId="26" borderId="33" xfId="0" applyFont="1" applyFill="1" applyBorder="1"/>
    <xf numFmtId="0" fontId="45" fillId="26" borderId="36" xfId="0" applyFont="1" applyFill="1" applyBorder="1"/>
    <xf numFmtId="165" fontId="45" fillId="0" borderId="35" xfId="0" applyNumberFormat="1" applyFont="1" applyFill="1" applyBorder="1" applyAlignment="1">
      <alignment horizontal="center"/>
    </xf>
    <xf numFmtId="165" fontId="45" fillId="0" borderId="36" xfId="0" applyNumberFormat="1" applyFont="1" applyFill="1" applyBorder="1" applyAlignment="1">
      <alignment horizontal="center"/>
    </xf>
    <xf numFmtId="165" fontId="45" fillId="0" borderId="14" xfId="0" applyNumberFormat="1" applyFont="1" applyFill="1" applyBorder="1" applyAlignment="1">
      <alignment horizontal="center"/>
    </xf>
    <xf numFmtId="0" fontId="45" fillId="26" borderId="0" xfId="0" applyFont="1" applyFill="1" applyBorder="1"/>
    <xf numFmtId="0" fontId="50" fillId="0" borderId="0" xfId="0" applyFont="1" applyFill="1"/>
    <xf numFmtId="165" fontId="45" fillId="26" borderId="0" xfId="0" applyNumberFormat="1" applyFont="1" applyFill="1" applyBorder="1" applyAlignment="1">
      <alignment horizontal="center"/>
    </xf>
    <xf numFmtId="167" fontId="45" fillId="26" borderId="0" xfId="0" applyNumberFormat="1" applyFont="1" applyFill="1" applyBorder="1"/>
    <xf numFmtId="0" fontId="53" fillId="27" borderId="37" xfId="0" applyFont="1" applyFill="1" applyBorder="1" applyAlignment="1">
      <alignment horizontal="left" vertical="center"/>
    </xf>
    <xf numFmtId="0" fontId="53" fillId="27" borderId="32" xfId="0" applyFont="1" applyFill="1" applyBorder="1" applyAlignment="1">
      <alignment horizontal="left" vertical="center"/>
    </xf>
    <xf numFmtId="0" fontId="53" fillId="27" borderId="38" xfId="0" applyFont="1" applyFill="1" applyBorder="1" applyAlignment="1">
      <alignment horizontal="left" vertical="center"/>
    </xf>
    <xf numFmtId="0" fontId="46" fillId="26" borderId="39" xfId="0" applyFont="1" applyFill="1" applyBorder="1" applyAlignment="1">
      <alignment horizontal="left" vertical="center"/>
    </xf>
    <xf numFmtId="0" fontId="51" fillId="26" borderId="21" xfId="0" applyFont="1" applyFill="1" applyBorder="1" applyAlignment="1">
      <alignment horizontal="center" vertical="center"/>
    </xf>
    <xf numFmtId="0" fontId="45" fillId="26" borderId="21" xfId="0" applyFont="1" applyFill="1" applyBorder="1" applyAlignment="1">
      <alignment horizontal="center" vertical="center" wrapText="1"/>
    </xf>
    <xf numFmtId="0" fontId="45" fillId="26" borderId="20" xfId="0" applyFont="1" applyFill="1" applyBorder="1" applyAlignment="1">
      <alignment horizontal="center" vertical="center"/>
    </xf>
    <xf numFmtId="0" fontId="45" fillId="26" borderId="40" xfId="0" applyFont="1" applyFill="1" applyBorder="1" applyAlignment="1">
      <alignment horizontal="center" vertical="center"/>
    </xf>
    <xf numFmtId="0" fontId="47" fillId="26" borderId="30" xfId="0" applyFont="1" applyFill="1" applyBorder="1" applyAlignment="1">
      <alignment horizontal="left" vertical="center"/>
    </xf>
    <xf numFmtId="0" fontId="51" fillId="26" borderId="30" xfId="0" applyFont="1" applyFill="1" applyBorder="1" applyAlignment="1">
      <alignment horizontal="center" vertical="center"/>
    </xf>
    <xf numFmtId="0" fontId="45" fillId="26" borderId="18" xfId="0" applyFont="1" applyFill="1" applyBorder="1" applyAlignment="1">
      <alignment horizontal="center" vertical="center"/>
    </xf>
    <xf numFmtId="0" fontId="45" fillId="26" borderId="0" xfId="0" applyFont="1" applyFill="1" applyBorder="1" applyAlignment="1">
      <alignment horizontal="center" vertical="center"/>
    </xf>
    <xf numFmtId="0" fontId="45" fillId="26" borderId="16" xfId="0" applyFont="1" applyFill="1" applyBorder="1" applyAlignment="1">
      <alignment horizontal="center" vertical="center"/>
    </xf>
    <xf numFmtId="3" fontId="45" fillId="26" borderId="18" xfId="0" applyNumberFormat="1" applyFont="1" applyFill="1" applyBorder="1" applyAlignment="1">
      <alignment horizontal="center" vertical="center"/>
    </xf>
    <xf numFmtId="3" fontId="45" fillId="26" borderId="0" xfId="0" applyNumberFormat="1" applyFont="1" applyFill="1" applyBorder="1" applyAlignment="1">
      <alignment horizontal="center" vertical="center"/>
    </xf>
    <xf numFmtId="3" fontId="45" fillId="26" borderId="16" xfId="0" applyNumberFormat="1" applyFont="1" applyFill="1" applyBorder="1" applyAlignment="1">
      <alignment horizontal="center" vertical="center"/>
    </xf>
    <xf numFmtId="0" fontId="45" fillId="26" borderId="0" xfId="0" applyFont="1" applyFill="1" applyBorder="1" applyAlignment="1">
      <alignment horizontal="left" vertical="center"/>
    </xf>
    <xf numFmtId="0" fontId="54" fillId="26" borderId="0" xfId="0" applyFont="1" applyFill="1" applyBorder="1" applyAlignment="1">
      <alignment horizontal="left" vertical="center"/>
    </xf>
    <xf numFmtId="0" fontId="54" fillId="26" borderId="30" xfId="0" applyFont="1" applyFill="1" applyBorder="1" applyAlignment="1">
      <alignment horizontal="left" vertical="center"/>
    </xf>
    <xf numFmtId="3" fontId="45" fillId="26" borderId="18" xfId="0" applyNumberFormat="1" applyFont="1" applyFill="1" applyBorder="1" applyAlignment="1">
      <alignment horizontal="right"/>
    </xf>
    <xf numFmtId="3" fontId="45" fillId="26" borderId="0" xfId="0" applyNumberFormat="1" applyFont="1" applyFill="1" applyBorder="1" applyAlignment="1">
      <alignment horizontal="right"/>
    </xf>
    <xf numFmtId="3" fontId="45" fillId="26" borderId="16" xfId="0" applyNumberFormat="1" applyFont="1" applyFill="1" applyBorder="1" applyAlignment="1">
      <alignment horizontal="right"/>
    </xf>
    <xf numFmtId="0" fontId="51" fillId="26" borderId="0" xfId="0" applyFont="1" applyFill="1" applyBorder="1"/>
    <xf numFmtId="0" fontId="45" fillId="26" borderId="30" xfId="0" applyFont="1" applyFill="1" applyBorder="1"/>
    <xf numFmtId="0" fontId="47" fillId="26" borderId="33" xfId="0" applyFont="1" applyFill="1" applyBorder="1"/>
    <xf numFmtId="0" fontId="45" fillId="26" borderId="34" xfId="0" applyFont="1" applyFill="1" applyBorder="1"/>
    <xf numFmtId="0" fontId="45" fillId="26" borderId="35" xfId="0" applyFont="1" applyFill="1" applyBorder="1"/>
    <xf numFmtId="0" fontId="45" fillId="26" borderId="35" xfId="0" applyFont="1" applyFill="1" applyBorder="1" applyAlignment="1">
      <alignment horizontal="right"/>
    </xf>
    <xf numFmtId="3" fontId="45" fillId="26" borderId="14" xfId="0" applyNumberFormat="1" applyFont="1" applyFill="1" applyBorder="1"/>
    <xf numFmtId="3" fontId="45" fillId="26" borderId="34" xfId="0" applyNumberFormat="1" applyFont="1" applyFill="1" applyBorder="1"/>
    <xf numFmtId="3" fontId="45" fillId="26" borderId="36" xfId="0" applyNumberFormat="1" applyFont="1" applyFill="1" applyBorder="1"/>
    <xf numFmtId="0" fontId="45" fillId="26" borderId="0" xfId="0" applyFont="1" applyFill="1" applyBorder="1" applyAlignment="1">
      <alignment horizontal="right"/>
    </xf>
    <xf numFmtId="0" fontId="51" fillId="26" borderId="39" xfId="0" applyFont="1" applyFill="1" applyBorder="1" applyAlignment="1">
      <alignment horizontal="center" vertical="center"/>
    </xf>
    <xf numFmtId="0" fontId="46" fillId="26" borderId="15" xfId="0" applyFont="1" applyFill="1" applyBorder="1" applyAlignment="1">
      <alignment horizontal="left" vertical="center"/>
    </xf>
    <xf numFmtId="0" fontId="46" fillId="26" borderId="0" xfId="0" applyFont="1" applyFill="1" applyBorder="1" applyAlignment="1">
      <alignment horizontal="left" vertical="center"/>
    </xf>
    <xf numFmtId="0" fontId="46" fillId="26" borderId="30" xfId="0" applyFont="1" applyFill="1" applyBorder="1" applyAlignment="1">
      <alignment horizontal="left" vertical="center"/>
    </xf>
    <xf numFmtId="166" fontId="45" fillId="26" borderId="18" xfId="0" applyNumberFormat="1" applyFont="1" applyFill="1" applyBorder="1" applyAlignment="1">
      <alignment horizontal="right"/>
    </xf>
    <xf numFmtId="166" fontId="45" fillId="26" borderId="0" xfId="0" applyNumberFormat="1" applyFont="1" applyFill="1" applyBorder="1" applyAlignment="1">
      <alignment horizontal="right"/>
    </xf>
    <xf numFmtId="166" fontId="45" fillId="26" borderId="16" xfId="0" applyNumberFormat="1" applyFont="1" applyFill="1" applyBorder="1" applyAlignment="1">
      <alignment horizontal="right"/>
    </xf>
    <xf numFmtId="166" fontId="45" fillId="0" borderId="18" xfId="0" applyNumberFormat="1" applyFont="1" applyFill="1" applyBorder="1" applyAlignment="1">
      <alignment horizontal="right"/>
    </xf>
    <xf numFmtId="166" fontId="45" fillId="0" borderId="0" xfId="0" applyNumberFormat="1" applyFont="1" applyFill="1" applyBorder="1" applyAlignment="1">
      <alignment horizontal="right"/>
    </xf>
    <xf numFmtId="166" fontId="45" fillId="0" borderId="16" xfId="0" applyNumberFormat="1" applyFont="1" applyFill="1" applyBorder="1" applyAlignment="1">
      <alignment horizontal="right"/>
    </xf>
    <xf numFmtId="166" fontId="45" fillId="0" borderId="0" xfId="0" applyNumberFormat="1" applyFont="1" applyFill="1"/>
    <xf numFmtId="0" fontId="47" fillId="26" borderId="15" xfId="0" applyFont="1" applyFill="1" applyBorder="1"/>
    <xf numFmtId="166" fontId="45" fillId="26" borderId="18" xfId="0" applyNumberFormat="1" applyFont="1" applyFill="1" applyBorder="1"/>
    <xf numFmtId="166" fontId="45" fillId="26" borderId="0" xfId="0" applyNumberFormat="1" applyFont="1" applyFill="1" applyBorder="1"/>
    <xf numFmtId="166" fontId="45" fillId="26" borderId="16" xfId="0" applyNumberFormat="1" applyFont="1" applyFill="1" applyBorder="1"/>
    <xf numFmtId="0" fontId="51" fillId="26" borderId="34" xfId="0" applyFont="1" applyFill="1" applyBorder="1" applyAlignment="1">
      <alignment horizontal="left" vertical="center"/>
    </xf>
    <xf numFmtId="3" fontId="45" fillId="26" borderId="0" xfId="0" applyNumberFormat="1" applyFont="1" applyFill="1"/>
    <xf numFmtId="0" fontId="51" fillId="26" borderId="41" xfId="0" applyFont="1" applyFill="1" applyBorder="1" applyAlignment="1">
      <alignment horizontal="center"/>
    </xf>
    <xf numFmtId="0" fontId="45" fillId="26" borderId="42" xfId="0" applyFont="1" applyFill="1" applyBorder="1" applyAlignment="1">
      <alignment horizontal="center"/>
    </xf>
    <xf numFmtId="0" fontId="45" fillId="26" borderId="23" xfId="0" applyFont="1" applyFill="1" applyBorder="1" applyAlignment="1">
      <alignment horizontal="center"/>
    </xf>
    <xf numFmtId="0" fontId="45" fillId="26" borderId="39" xfId="0" applyFont="1" applyFill="1" applyBorder="1" applyAlignment="1">
      <alignment horizontal="center"/>
    </xf>
    <xf numFmtId="0" fontId="45" fillId="26" borderId="43" xfId="0" applyFont="1" applyFill="1" applyBorder="1" applyAlignment="1">
      <alignment horizontal="center"/>
    </xf>
    <xf numFmtId="0" fontId="45" fillId="26" borderId="44" xfId="0" applyFont="1" applyFill="1" applyBorder="1" applyAlignment="1">
      <alignment horizontal="center"/>
    </xf>
    <xf numFmtId="0" fontId="47" fillId="26" borderId="45" xfId="0" applyFont="1" applyFill="1" applyBorder="1" applyAlignment="1">
      <alignment horizontal="left" vertical="center"/>
    </xf>
    <xf numFmtId="0" fontId="51" fillId="26" borderId="45" xfId="0" applyFont="1" applyFill="1" applyBorder="1" applyAlignment="1">
      <alignment horizontal="center" vertical="center"/>
    </xf>
    <xf numFmtId="0" fontId="45" fillId="26" borderId="30" xfId="0" applyFont="1" applyFill="1" applyBorder="1" applyAlignment="1">
      <alignment horizontal="center" vertical="center"/>
    </xf>
    <xf numFmtId="0" fontId="45" fillId="26" borderId="0" xfId="0" applyFont="1" applyFill="1" applyBorder="1" applyAlignment="1">
      <alignment horizontal="center"/>
    </xf>
    <xf numFmtId="0" fontId="45" fillId="26" borderId="30" xfId="0" applyFont="1" applyFill="1" applyBorder="1" applyAlignment="1">
      <alignment horizontal="center"/>
    </xf>
    <xf numFmtId="0" fontId="45" fillId="26" borderId="16" xfId="0" applyFont="1" applyFill="1" applyBorder="1" applyAlignment="1">
      <alignment horizontal="center"/>
    </xf>
    <xf numFmtId="3" fontId="45" fillId="26" borderId="30" xfId="0" applyNumberFormat="1" applyFont="1" applyFill="1" applyBorder="1" applyAlignment="1">
      <alignment horizontal="center" vertical="center"/>
    </xf>
    <xf numFmtId="3" fontId="45" fillId="26" borderId="0" xfId="0" applyNumberFormat="1" applyFont="1" applyFill="1" applyBorder="1" applyAlignment="1">
      <alignment horizontal="center"/>
    </xf>
    <xf numFmtId="3" fontId="45" fillId="26" borderId="30" xfId="0" applyNumberFormat="1" applyFont="1" applyFill="1" applyBorder="1" applyAlignment="1">
      <alignment horizontal="center"/>
    </xf>
    <xf numFmtId="3" fontId="45" fillId="26" borderId="16" xfId="0" applyNumberFormat="1" applyFont="1" applyFill="1" applyBorder="1" applyAlignment="1">
      <alignment horizontal="center"/>
    </xf>
    <xf numFmtId="3" fontId="45" fillId="26" borderId="30" xfId="0" applyNumberFormat="1" applyFont="1" applyFill="1" applyBorder="1" applyAlignment="1">
      <alignment horizontal="right"/>
    </xf>
    <xf numFmtId="3" fontId="45" fillId="26" borderId="0" xfId="0" applyNumberFormat="1" applyFont="1" applyFill="1" applyBorder="1"/>
    <xf numFmtId="3" fontId="45" fillId="26" borderId="30" xfId="0" applyNumberFormat="1" applyFont="1" applyFill="1" applyBorder="1"/>
    <xf numFmtId="3" fontId="45" fillId="26" borderId="16" xfId="0" applyNumberFormat="1" applyFont="1" applyFill="1" applyBorder="1"/>
    <xf numFmtId="3" fontId="45" fillId="26" borderId="18" xfId="0" applyNumberFormat="1" applyFont="1" applyFill="1" applyBorder="1"/>
    <xf numFmtId="166" fontId="45" fillId="28" borderId="0" xfId="0" applyNumberFormat="1" applyFont="1" applyFill="1" applyBorder="1"/>
    <xf numFmtId="3" fontId="45" fillId="28" borderId="30" xfId="0" applyNumberFormat="1" applyFont="1" applyFill="1" applyBorder="1"/>
    <xf numFmtId="3" fontId="45" fillId="28" borderId="0" xfId="0" applyNumberFormat="1" applyFont="1" applyFill="1" applyBorder="1"/>
    <xf numFmtId="3" fontId="45" fillId="28" borderId="16" xfId="0" applyNumberFormat="1" applyFont="1" applyFill="1" applyBorder="1"/>
    <xf numFmtId="165" fontId="45" fillId="26" borderId="18" xfId="0" applyNumberFormat="1" applyFont="1" applyFill="1" applyBorder="1"/>
    <xf numFmtId="165" fontId="45" fillId="26" borderId="0" xfId="0" applyNumberFormat="1" applyFont="1" applyFill="1" applyBorder="1"/>
    <xf numFmtId="165" fontId="45" fillId="26" borderId="30" xfId="0" applyNumberFormat="1" applyFont="1" applyFill="1" applyBorder="1"/>
    <xf numFmtId="3" fontId="45" fillId="26" borderId="35" xfId="0" applyNumberFormat="1" applyFont="1" applyFill="1" applyBorder="1"/>
    <xf numFmtId="3" fontId="45" fillId="28" borderId="34" xfId="0" applyNumberFormat="1" applyFont="1" applyFill="1" applyBorder="1"/>
    <xf numFmtId="3" fontId="45" fillId="28" borderId="35" xfId="0" applyNumberFormat="1" applyFont="1" applyFill="1" applyBorder="1"/>
    <xf numFmtId="3" fontId="45" fillId="28" borderId="36" xfId="0" applyNumberFormat="1" applyFont="1" applyFill="1" applyBorder="1"/>
    <xf numFmtId="165" fontId="45" fillId="26" borderId="30" xfId="0" applyNumberFormat="1" applyFont="1" applyFill="1" applyBorder="1" applyAlignment="1">
      <alignment horizontal="right"/>
    </xf>
    <xf numFmtId="165" fontId="45" fillId="26" borderId="16" xfId="0" applyNumberFormat="1" applyFont="1" applyFill="1" applyBorder="1"/>
    <xf numFmtId="166" fontId="45" fillId="26" borderId="30" xfId="0" applyNumberFormat="1" applyFont="1" applyFill="1" applyBorder="1" applyAlignment="1">
      <alignment horizontal="right"/>
    </xf>
    <xf numFmtId="0" fontId="45" fillId="26" borderId="18" xfId="0" applyFont="1" applyFill="1" applyBorder="1"/>
    <xf numFmtId="0" fontId="45" fillId="28" borderId="30" xfId="0" applyFont="1" applyFill="1" applyBorder="1"/>
    <xf numFmtId="0" fontId="45" fillId="28" borderId="16" xfId="0" applyFont="1" applyFill="1" applyBorder="1"/>
    <xf numFmtId="165" fontId="45" fillId="26" borderId="14" xfId="0" applyNumberFormat="1" applyFont="1" applyFill="1" applyBorder="1"/>
    <xf numFmtId="165" fontId="45" fillId="26" borderId="34" xfId="0" applyNumberFormat="1" applyFont="1" applyFill="1" applyBorder="1"/>
    <xf numFmtId="165" fontId="45" fillId="26" borderId="35" xfId="0" applyNumberFormat="1" applyFont="1" applyFill="1" applyBorder="1"/>
    <xf numFmtId="0" fontId="45" fillId="28" borderId="34" xfId="0" applyFont="1" applyFill="1" applyBorder="1"/>
    <xf numFmtId="0" fontId="45" fillId="28" borderId="35" xfId="0" applyFont="1" applyFill="1" applyBorder="1"/>
    <xf numFmtId="0" fontId="45" fillId="28" borderId="36" xfId="0" applyFont="1" applyFill="1" applyBorder="1"/>
    <xf numFmtId="165" fontId="45" fillId="26" borderId="0" xfId="0" applyNumberFormat="1" applyFont="1" applyFill="1"/>
    <xf numFmtId="0" fontId="45" fillId="26" borderId="31" xfId="0" applyFont="1" applyFill="1" applyBorder="1" applyAlignment="1">
      <alignment horizontal="center"/>
    </xf>
    <xf numFmtId="166" fontId="45" fillId="26" borderId="30" xfId="0" applyNumberFormat="1" applyFont="1" applyFill="1" applyBorder="1"/>
    <xf numFmtId="166" fontId="45" fillId="26" borderId="31" xfId="0" applyNumberFormat="1" applyFont="1" applyFill="1" applyBorder="1"/>
    <xf numFmtId="166" fontId="45" fillId="28" borderId="30" xfId="0" applyNumberFormat="1" applyFont="1" applyFill="1" applyBorder="1"/>
    <xf numFmtId="166" fontId="45" fillId="28" borderId="31" xfId="0" applyNumberFormat="1" applyFont="1" applyFill="1" applyBorder="1"/>
    <xf numFmtId="166" fontId="45" fillId="28" borderId="16" xfId="0" applyNumberFormat="1" applyFont="1" applyFill="1" applyBorder="1"/>
    <xf numFmtId="0" fontId="45" fillId="26" borderId="31" xfId="0" applyFont="1" applyFill="1" applyBorder="1"/>
    <xf numFmtId="165" fontId="45" fillId="26" borderId="31" xfId="0" applyNumberFormat="1" applyFont="1" applyFill="1" applyBorder="1"/>
    <xf numFmtId="3" fontId="45" fillId="0" borderId="62" xfId="0" applyNumberFormat="1" applyFont="1" applyFill="1" applyBorder="1"/>
    <xf numFmtId="3" fontId="45" fillId="26" borderId="31" xfId="0" applyNumberFormat="1" applyFont="1" applyFill="1" applyBorder="1"/>
    <xf numFmtId="0" fontId="45" fillId="0" borderId="63" xfId="0" applyFont="1" applyFill="1" applyBorder="1"/>
    <xf numFmtId="0" fontId="45" fillId="26" borderId="67" xfId="0" applyFont="1" applyFill="1" applyBorder="1"/>
    <xf numFmtId="0" fontId="45" fillId="0" borderId="67" xfId="0" applyFont="1" applyFill="1" applyBorder="1"/>
    <xf numFmtId="165" fontId="45" fillId="26" borderId="46" xfId="0" applyNumberFormat="1" applyFont="1" applyFill="1" applyBorder="1"/>
    <xf numFmtId="165" fontId="45" fillId="26" borderId="36" xfId="0" applyNumberFormat="1" applyFont="1" applyFill="1" applyBorder="1"/>
    <xf numFmtId="0" fontId="45" fillId="26" borderId="40" xfId="0" applyFont="1" applyFill="1" applyBorder="1" applyAlignment="1">
      <alignment horizontal="center"/>
    </xf>
    <xf numFmtId="0" fontId="53" fillId="27" borderId="32" xfId="0" applyFont="1" applyFill="1" applyBorder="1" applyAlignment="1">
      <alignment vertical="center"/>
    </xf>
    <xf numFmtId="0" fontId="53" fillId="27" borderId="38" xfId="0" applyFont="1" applyFill="1" applyBorder="1" applyAlignment="1">
      <alignment vertical="center"/>
    </xf>
    <xf numFmtId="0" fontId="45" fillId="26" borderId="22" xfId="0" applyFont="1" applyFill="1" applyBorder="1" applyAlignment="1">
      <alignment horizontal="center"/>
    </xf>
    <xf numFmtId="0" fontId="51" fillId="26" borderId="0" xfId="0" applyFont="1" applyFill="1"/>
    <xf numFmtId="0" fontId="45" fillId="26" borderId="47" xfId="0" applyFont="1" applyFill="1" applyBorder="1"/>
    <xf numFmtId="0" fontId="45" fillId="26" borderId="48" xfId="0" applyFont="1" applyFill="1" applyBorder="1"/>
    <xf numFmtId="17" fontId="45" fillId="26" borderId="49" xfId="0" applyNumberFormat="1" applyFont="1" applyFill="1" applyBorder="1"/>
    <xf numFmtId="17" fontId="45" fillId="26" borderId="50" xfId="0" applyNumberFormat="1" applyFont="1" applyFill="1" applyBorder="1"/>
    <xf numFmtId="0" fontId="45" fillId="26" borderId="33" xfId="0" applyFont="1" applyFill="1" applyBorder="1" applyAlignment="1">
      <alignment horizontal="left" vertical="center"/>
    </xf>
    <xf numFmtId="0" fontId="45" fillId="26" borderId="14" xfId="0" applyFont="1" applyFill="1" applyBorder="1" applyAlignment="1">
      <alignment horizontal="right"/>
    </xf>
    <xf numFmtId="164" fontId="45" fillId="26" borderId="0" xfId="0" applyNumberFormat="1" applyFont="1" applyFill="1" applyAlignment="1"/>
    <xf numFmtId="164" fontId="45" fillId="26" borderId="0" xfId="0" applyNumberFormat="1" applyFont="1" applyFill="1"/>
    <xf numFmtId="3" fontId="45" fillId="26" borderId="46" xfId="0" applyNumberFormat="1" applyFont="1" applyFill="1" applyBorder="1"/>
    <xf numFmtId="0" fontId="51" fillId="26" borderId="51" xfId="0" applyFont="1" applyFill="1" applyBorder="1" applyAlignment="1">
      <alignment horizontal="center"/>
    </xf>
    <xf numFmtId="0" fontId="45" fillId="26" borderId="18" xfId="0" applyFont="1" applyFill="1" applyBorder="1" applyAlignment="1">
      <alignment horizontal="center"/>
    </xf>
    <xf numFmtId="0" fontId="51" fillId="26" borderId="34" xfId="0" applyFont="1" applyFill="1" applyBorder="1"/>
    <xf numFmtId="0" fontId="49" fillId="0" borderId="48" xfId="0" applyFont="1" applyBorder="1" applyAlignment="1">
      <alignment horizontal="center"/>
    </xf>
    <xf numFmtId="0" fontId="45" fillId="27" borderId="27" xfId="0" applyFont="1" applyFill="1" applyBorder="1" applyAlignment="1">
      <alignment horizontal="center"/>
    </xf>
    <xf numFmtId="165" fontId="45" fillId="0" borderId="30" xfId="0" applyNumberFormat="1" applyFont="1" applyBorder="1" applyAlignment="1">
      <alignment horizontal="right"/>
    </xf>
    <xf numFmtId="165" fontId="45" fillId="27" borderId="27" xfId="0" applyNumberFormat="1" applyFont="1" applyFill="1" applyBorder="1" applyAlignment="1">
      <alignment horizontal="right"/>
    </xf>
    <xf numFmtId="3" fontId="45" fillId="0" borderId="30" xfId="0" applyNumberFormat="1" applyFont="1" applyBorder="1" applyAlignment="1">
      <alignment horizontal="right"/>
    </xf>
    <xf numFmtId="1" fontId="45" fillId="0" borderId="30" xfId="0" applyNumberFormat="1" applyFont="1" applyBorder="1" applyAlignment="1">
      <alignment horizontal="right"/>
    </xf>
    <xf numFmtId="165" fontId="45" fillId="0" borderId="30" xfId="0" applyNumberFormat="1" applyFont="1" applyFill="1" applyBorder="1" applyAlignment="1">
      <alignment horizontal="right"/>
    </xf>
    <xf numFmtId="2" fontId="45" fillId="0" borderId="30" xfId="0" applyNumberFormat="1" applyFont="1" applyBorder="1" applyAlignment="1">
      <alignment horizontal="right"/>
    </xf>
    <xf numFmtId="165" fontId="45" fillId="0" borderId="35" xfId="0" applyNumberFormat="1" applyFont="1" applyFill="1" applyBorder="1" applyAlignment="1">
      <alignment horizontal="right"/>
    </xf>
    <xf numFmtId="165" fontId="45" fillId="0" borderId="38" xfId="0" applyNumberFormat="1" applyFont="1" applyBorder="1" applyAlignment="1">
      <alignment horizontal="right"/>
    </xf>
    <xf numFmtId="165" fontId="45" fillId="0" borderId="16" xfId="0" applyNumberFormat="1" applyFont="1" applyFill="1" applyBorder="1" applyAlignment="1">
      <alignment horizontal="right"/>
    </xf>
    <xf numFmtId="165" fontId="45" fillId="0" borderId="36" xfId="0" applyNumberFormat="1" applyFont="1" applyFill="1" applyBorder="1" applyAlignment="1">
      <alignment horizontal="right"/>
    </xf>
    <xf numFmtId="165" fontId="45" fillId="28" borderId="0" xfId="0" applyNumberFormat="1" applyFont="1" applyFill="1" applyBorder="1"/>
    <xf numFmtId="165" fontId="45" fillId="28" borderId="30" xfId="0" applyNumberFormat="1" applyFont="1" applyFill="1" applyBorder="1"/>
    <xf numFmtId="165" fontId="45" fillId="28" borderId="31" xfId="0" applyNumberFormat="1" applyFont="1" applyFill="1" applyBorder="1"/>
    <xf numFmtId="165" fontId="45" fillId="28" borderId="16" xfId="0" applyNumberFormat="1" applyFont="1" applyFill="1" applyBorder="1"/>
    <xf numFmtId="165" fontId="45" fillId="0" borderId="17" xfId="0" applyNumberFormat="1" applyFont="1" applyFill="1" applyBorder="1" applyAlignment="1">
      <alignment horizontal="center"/>
    </xf>
    <xf numFmtId="165" fontId="45" fillId="26" borderId="0" xfId="0" applyNumberFormat="1" applyFont="1" applyFill="1" applyAlignment="1">
      <alignment horizontal="right"/>
    </xf>
    <xf numFmtId="166" fontId="45" fillId="26" borderId="0" xfId="0" applyNumberFormat="1" applyFont="1" applyFill="1" applyAlignment="1">
      <alignment horizontal="right"/>
    </xf>
    <xf numFmtId="0" fontId="45" fillId="28" borderId="0" xfId="0" applyFont="1" applyFill="1"/>
    <xf numFmtId="165" fontId="45" fillId="0" borderId="13" xfId="0" applyNumberFormat="1" applyFont="1" applyFill="1" applyBorder="1" applyAlignment="1">
      <alignment horizontal="center"/>
    </xf>
    <xf numFmtId="165" fontId="45" fillId="0" borderId="0" xfId="0" applyNumberFormat="1" applyFont="1" applyFill="1" applyAlignment="1">
      <alignment horizontal="right"/>
    </xf>
    <xf numFmtId="0" fontId="45" fillId="26" borderId="0" xfId="0" applyFont="1" applyFill="1" applyBorder="1" applyAlignment="1">
      <alignment horizontal="center" vertical="center"/>
    </xf>
    <xf numFmtId="0" fontId="45" fillId="26" borderId="39" xfId="0" applyFont="1" applyFill="1" applyBorder="1" applyAlignment="1">
      <alignment horizontal="center"/>
    </xf>
    <xf numFmtId="3" fontId="45" fillId="0" borderId="0" xfId="0" applyNumberFormat="1" applyFont="1" applyFill="1" applyBorder="1"/>
    <xf numFmtId="3" fontId="45" fillId="0" borderId="30" xfId="0" applyNumberFormat="1" applyFont="1" applyFill="1" applyBorder="1"/>
    <xf numFmtId="3" fontId="45" fillId="0" borderId="31" xfId="0" applyNumberFormat="1" applyFont="1" applyFill="1" applyBorder="1"/>
    <xf numFmtId="3" fontId="45" fillId="0" borderId="16" xfId="0" applyNumberFormat="1" applyFont="1" applyFill="1" applyBorder="1"/>
    <xf numFmtId="3" fontId="45" fillId="0" borderId="64" xfId="0" applyNumberFormat="1" applyFont="1" applyFill="1" applyBorder="1"/>
    <xf numFmtId="3" fontId="45" fillId="0" borderId="65" xfId="0" applyNumberFormat="1" applyFont="1" applyFill="1" applyBorder="1"/>
    <xf numFmtId="3" fontId="45" fillId="0" borderId="66" xfId="0" applyNumberFormat="1" applyFont="1" applyFill="1" applyBorder="1"/>
    <xf numFmtId="3" fontId="45" fillId="0" borderId="0" xfId="0" applyNumberFormat="1" applyFont="1" applyFill="1"/>
    <xf numFmtId="3" fontId="45" fillId="0" borderId="68" xfId="0" applyNumberFormat="1" applyFont="1" applyFill="1" applyBorder="1"/>
    <xf numFmtId="3" fontId="45" fillId="0" borderId="69" xfId="0" applyNumberFormat="1" applyFont="1" applyFill="1" applyBorder="1"/>
    <xf numFmtId="1" fontId="45" fillId="0" borderId="0" xfId="0" applyNumberFormat="1" applyFont="1" applyFill="1"/>
    <xf numFmtId="1" fontId="45" fillId="0" borderId="30" xfId="0" applyNumberFormat="1" applyFont="1" applyFill="1" applyBorder="1"/>
    <xf numFmtId="1" fontId="45" fillId="0" borderId="31" xfId="0" applyNumberFormat="1" applyFont="1" applyFill="1" applyBorder="1"/>
    <xf numFmtId="1" fontId="45" fillId="0" borderId="16" xfId="0" applyNumberFormat="1" applyFont="1" applyFill="1" applyBorder="1"/>
    <xf numFmtId="3" fontId="45" fillId="0" borderId="70" xfId="0" applyNumberFormat="1" applyFont="1" applyFill="1" applyBorder="1"/>
    <xf numFmtId="3" fontId="45" fillId="0" borderId="71" xfId="0" applyNumberFormat="1" applyFont="1" applyFill="1" applyBorder="1"/>
    <xf numFmtId="3" fontId="45" fillId="0" borderId="72" xfId="0" applyNumberFormat="1" applyFont="1" applyFill="1" applyBorder="1"/>
    <xf numFmtId="165" fontId="45" fillId="0" borderId="18" xfId="0" applyNumberFormat="1" applyFont="1" applyFill="1" applyBorder="1"/>
    <xf numFmtId="165" fontId="45" fillId="0" borderId="0" xfId="0" applyNumberFormat="1" applyFont="1" applyFill="1" applyBorder="1"/>
    <xf numFmtId="165" fontId="45" fillId="0" borderId="30" xfId="0" applyNumberFormat="1" applyFont="1" applyFill="1" applyBorder="1"/>
    <xf numFmtId="165" fontId="45" fillId="0" borderId="31" xfId="0" applyNumberFormat="1" applyFont="1" applyFill="1" applyBorder="1"/>
    <xf numFmtId="165" fontId="45" fillId="0" borderId="16" xfId="0" applyNumberFormat="1" applyFont="1" applyFill="1" applyBorder="1"/>
    <xf numFmtId="165" fontId="45" fillId="0" borderId="62" xfId="0" applyNumberFormat="1" applyFont="1" applyFill="1" applyBorder="1"/>
    <xf numFmtId="165" fontId="45" fillId="0" borderId="65" xfId="0" applyNumberFormat="1" applyFont="1" applyFill="1" applyBorder="1"/>
    <xf numFmtId="165" fontId="45" fillId="0" borderId="66" xfId="0" applyNumberFormat="1" applyFont="1" applyFill="1" applyBorder="1"/>
    <xf numFmtId="165" fontId="45" fillId="0" borderId="0" xfId="0" applyNumberFormat="1" applyFont="1" applyFill="1"/>
    <xf numFmtId="165" fontId="45" fillId="0" borderId="64" xfId="0" applyNumberFormat="1" applyFont="1" applyFill="1" applyBorder="1"/>
    <xf numFmtId="165" fontId="45" fillId="0" borderId="68" xfId="0" applyNumberFormat="1" applyFont="1" applyFill="1" applyBorder="1"/>
    <xf numFmtId="165" fontId="45" fillId="0" borderId="69" xfId="0" applyNumberFormat="1" applyFont="1" applyFill="1" applyBorder="1"/>
    <xf numFmtId="165" fontId="45" fillId="0" borderId="70" xfId="0" applyNumberFormat="1" applyFont="1" applyFill="1" applyBorder="1"/>
    <xf numFmtId="165" fontId="45" fillId="0" borderId="71" xfId="0" applyNumberFormat="1" applyFont="1" applyFill="1" applyBorder="1"/>
    <xf numFmtId="165" fontId="45" fillId="0" borderId="72" xfId="0" applyNumberFormat="1" applyFont="1" applyFill="1" applyBorder="1"/>
    <xf numFmtId="0" fontId="45" fillId="26" borderId="45" xfId="0" applyFont="1" applyFill="1" applyBorder="1"/>
    <xf numFmtId="1" fontId="45" fillId="0" borderId="0" xfId="0" applyNumberFormat="1" applyFont="1" applyFill="1" applyBorder="1"/>
    <xf numFmtId="0" fontId="45" fillId="26" borderId="45" xfId="0" applyFont="1" applyFill="1" applyBorder="1" applyAlignment="1">
      <alignment horizontal="center"/>
    </xf>
    <xf numFmtId="0" fontId="56" fillId="26" borderId="0" xfId="0" applyFont="1" applyFill="1"/>
    <xf numFmtId="0" fontId="56" fillId="0" borderId="0" xfId="0" applyFont="1"/>
    <xf numFmtId="0" fontId="50" fillId="26" borderId="0" xfId="0" applyFont="1" applyFill="1"/>
    <xf numFmtId="0" fontId="46" fillId="0" borderId="15" xfId="0" applyFont="1" applyBorder="1" applyAlignment="1">
      <alignment horizontal="left" vertical="center"/>
    </xf>
    <xf numFmtId="0" fontId="46" fillId="0" borderId="0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/>
    </xf>
    <xf numFmtId="0" fontId="46" fillId="0" borderId="52" xfId="0" applyFont="1" applyBorder="1" applyAlignment="1">
      <alignment horizontal="left" vertical="center"/>
    </xf>
    <xf numFmtId="0" fontId="46" fillId="0" borderId="23" xfId="0" applyFont="1" applyBorder="1" applyAlignment="1">
      <alignment horizontal="left" vertical="center"/>
    </xf>
    <xf numFmtId="0" fontId="46" fillId="0" borderId="22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center"/>
    </xf>
    <xf numFmtId="0" fontId="46" fillId="0" borderId="22" xfId="0" applyFont="1" applyBorder="1" applyAlignment="1">
      <alignment horizontal="center" vertical="center"/>
    </xf>
    <xf numFmtId="0" fontId="53" fillId="27" borderId="53" xfId="0" applyFont="1" applyFill="1" applyBorder="1" applyAlignment="1">
      <alignment horizontal="left" vertical="center"/>
    </xf>
    <xf numFmtId="0" fontId="53" fillId="27" borderId="54" xfId="0" applyFont="1" applyFill="1" applyBorder="1" applyAlignment="1">
      <alignment horizontal="left" vertical="center"/>
    </xf>
    <xf numFmtId="0" fontId="53" fillId="27" borderId="55" xfId="0" applyFont="1" applyFill="1" applyBorder="1" applyAlignment="1">
      <alignment horizontal="left" vertical="center"/>
    </xf>
    <xf numFmtId="0" fontId="49" fillId="0" borderId="56" xfId="0" applyFont="1" applyBorder="1" applyAlignment="1">
      <alignment horizontal="center"/>
    </xf>
    <xf numFmtId="0" fontId="49" fillId="0" borderId="49" xfId="0" applyFont="1" applyBorder="1" applyAlignment="1">
      <alignment horizontal="center"/>
    </xf>
    <xf numFmtId="0" fontId="49" fillId="0" borderId="50" xfId="0" applyFont="1" applyBorder="1" applyAlignment="1">
      <alignment horizontal="center"/>
    </xf>
    <xf numFmtId="0" fontId="49" fillId="0" borderId="57" xfId="0" applyFont="1" applyBorder="1" applyAlignment="1">
      <alignment horizontal="center"/>
    </xf>
    <xf numFmtId="0" fontId="45" fillId="26" borderId="45" xfId="0" applyFont="1" applyFill="1" applyBorder="1" applyAlignment="1">
      <alignment horizontal="center" vertical="center"/>
    </xf>
    <xf numFmtId="0" fontId="45" fillId="26" borderId="22" xfId="0" applyFont="1" applyFill="1" applyBorder="1" applyAlignment="1">
      <alignment horizontal="center" vertical="center"/>
    </xf>
    <xf numFmtId="0" fontId="45" fillId="26" borderId="0" xfId="0" applyFont="1" applyFill="1" applyBorder="1" applyAlignment="1">
      <alignment horizontal="center" vertical="center"/>
    </xf>
    <xf numFmtId="0" fontId="45" fillId="26" borderId="23" xfId="0" applyFont="1" applyFill="1" applyBorder="1" applyAlignment="1">
      <alignment horizontal="center" vertical="center"/>
    </xf>
    <xf numFmtId="0" fontId="45" fillId="26" borderId="38" xfId="0" applyFont="1" applyFill="1" applyBorder="1" applyAlignment="1">
      <alignment horizontal="center" vertical="center"/>
    </xf>
    <xf numFmtId="0" fontId="45" fillId="26" borderId="44" xfId="0" applyFont="1" applyFill="1" applyBorder="1" applyAlignment="1">
      <alignment horizontal="center" vertical="center"/>
    </xf>
    <xf numFmtId="0" fontId="45" fillId="26" borderId="60" xfId="0" applyFont="1" applyFill="1" applyBorder="1" applyAlignment="1">
      <alignment horizontal="center" vertical="center"/>
    </xf>
    <xf numFmtId="0" fontId="46" fillId="26" borderId="37" xfId="0" applyFont="1" applyFill="1" applyBorder="1" applyAlignment="1">
      <alignment horizontal="left" vertical="center"/>
    </xf>
    <xf numFmtId="0" fontId="46" fillId="26" borderId="32" xfId="0" applyFont="1" applyFill="1" applyBorder="1" applyAlignment="1">
      <alignment horizontal="left" vertical="center"/>
    </xf>
    <xf numFmtId="0" fontId="46" fillId="26" borderId="61" xfId="0" applyFont="1" applyFill="1" applyBorder="1" applyAlignment="1">
      <alignment horizontal="left" vertical="center"/>
    </xf>
    <xf numFmtId="0" fontId="46" fillId="26" borderId="52" xfId="0" applyFont="1" applyFill="1" applyBorder="1" applyAlignment="1">
      <alignment horizontal="left" vertical="center"/>
    </xf>
    <xf numFmtId="0" fontId="46" fillId="26" borderId="23" xfId="0" applyFont="1" applyFill="1" applyBorder="1" applyAlignment="1">
      <alignment horizontal="left" vertical="center"/>
    </xf>
    <xf numFmtId="0" fontId="46" fillId="26" borderId="22" xfId="0" applyFont="1" applyFill="1" applyBorder="1" applyAlignment="1">
      <alignment horizontal="left" vertical="center"/>
    </xf>
    <xf numFmtId="0" fontId="51" fillId="26" borderId="51" xfId="0" applyFont="1" applyFill="1" applyBorder="1" applyAlignment="1">
      <alignment horizontal="center" vertical="center"/>
    </xf>
    <xf numFmtId="0" fontId="51" fillId="26" borderId="42" xfId="0" applyFont="1" applyFill="1" applyBorder="1" applyAlignment="1">
      <alignment horizontal="center" vertical="center"/>
    </xf>
    <xf numFmtId="0" fontId="46" fillId="26" borderId="59" xfId="0" applyFont="1" applyFill="1" applyBorder="1" applyAlignment="1">
      <alignment horizontal="left" vertical="center"/>
    </xf>
    <xf numFmtId="0" fontId="46" fillId="26" borderId="60" xfId="0" applyFont="1" applyFill="1" applyBorder="1" applyAlignment="1">
      <alignment horizontal="left" vertical="center"/>
    </xf>
    <xf numFmtId="0" fontId="46" fillId="26" borderId="45" xfId="0" applyFont="1" applyFill="1" applyBorder="1" applyAlignment="1">
      <alignment horizontal="left" vertical="center"/>
    </xf>
    <xf numFmtId="0" fontId="51" fillId="26" borderId="41" xfId="0" applyFont="1" applyFill="1" applyBorder="1" applyAlignment="1">
      <alignment horizontal="center" vertical="center"/>
    </xf>
    <xf numFmtId="0" fontId="45" fillId="26" borderId="58" xfId="0" applyFont="1" applyFill="1" applyBorder="1" applyAlignment="1">
      <alignment horizontal="center"/>
    </xf>
    <xf numFmtId="0" fontId="45" fillId="26" borderId="20" xfId="0" applyFont="1" applyFill="1" applyBorder="1" applyAlignment="1">
      <alignment horizontal="center"/>
    </xf>
    <xf numFmtId="0" fontId="45" fillId="26" borderId="40" xfId="0" applyFont="1" applyFill="1" applyBorder="1" applyAlignment="1">
      <alignment horizontal="center"/>
    </xf>
    <xf numFmtId="0" fontId="45" fillId="26" borderId="39" xfId="0" applyFont="1" applyFill="1" applyBorder="1" applyAlignment="1">
      <alignment horizontal="center"/>
    </xf>
    <xf numFmtId="0" fontId="45" fillId="26" borderId="47" xfId="0" applyFont="1" applyFill="1" applyBorder="1" applyAlignment="1">
      <alignment horizontal="center" vertical="center"/>
    </xf>
    <xf numFmtId="0" fontId="45" fillId="26" borderId="49" xfId="0" applyFont="1" applyFill="1" applyBorder="1" applyAlignment="1">
      <alignment horizontal="center" vertical="center"/>
    </xf>
    <xf numFmtId="0" fontId="45" fillId="26" borderId="50" xfId="0" applyFont="1" applyFill="1" applyBorder="1" applyAlignment="1">
      <alignment horizontal="center" vertical="center"/>
    </xf>
    <xf numFmtId="0" fontId="51" fillId="26" borderId="37" xfId="0" applyFont="1" applyFill="1" applyBorder="1" applyAlignment="1">
      <alignment horizontal="left" vertical="center" wrapText="1"/>
    </xf>
    <xf numFmtId="0" fontId="51" fillId="26" borderId="38" xfId="0" applyFont="1" applyFill="1" applyBorder="1" applyAlignment="1">
      <alignment horizontal="left" vertical="center" wrapText="1"/>
    </xf>
    <xf numFmtId="0" fontId="51" fillId="26" borderId="33" xfId="0" applyFont="1" applyFill="1" applyBorder="1" applyAlignment="1">
      <alignment horizontal="left" vertical="center" wrapText="1"/>
    </xf>
    <xf numFmtId="0" fontId="51" fillId="26" borderId="36" xfId="0" applyFont="1" applyFill="1" applyBorder="1" applyAlignment="1">
      <alignment horizontal="left" vertical="center" wrapText="1"/>
    </xf>
  </cellXfs>
  <cellStyles count="10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20% - Accent1 2" xfId="7" xr:uid="{00000000-0005-0000-0000-000006000000}"/>
    <cellStyle name="20% - Accent2 2" xfId="8" xr:uid="{00000000-0005-0000-0000-000007000000}"/>
    <cellStyle name="20% - Accent3 2" xfId="9" xr:uid="{00000000-0005-0000-0000-000008000000}"/>
    <cellStyle name="20% - Accent4 2" xfId="10" xr:uid="{00000000-0005-0000-0000-000009000000}"/>
    <cellStyle name="20% - Accent5 2" xfId="11" xr:uid="{00000000-0005-0000-0000-00000A000000}"/>
    <cellStyle name="20% - Accent6 2" xfId="12" xr:uid="{00000000-0005-0000-0000-00000B000000}"/>
    <cellStyle name="40 % – Zvýraznění1" xfId="13" xr:uid="{00000000-0005-0000-0000-00000C000000}"/>
    <cellStyle name="40 % – Zvýraznění2" xfId="14" xr:uid="{00000000-0005-0000-0000-00000D000000}"/>
    <cellStyle name="40 % – Zvýraznění3" xfId="15" xr:uid="{00000000-0005-0000-0000-00000E000000}"/>
    <cellStyle name="40 % – Zvýraznění4" xfId="16" xr:uid="{00000000-0005-0000-0000-00000F000000}"/>
    <cellStyle name="40 % – Zvýraznění5" xfId="17" xr:uid="{00000000-0005-0000-0000-000010000000}"/>
    <cellStyle name="40 % – Zvýraznění6" xfId="18" xr:uid="{00000000-0005-0000-0000-000011000000}"/>
    <cellStyle name="40% - Accent1 2" xfId="19" xr:uid="{00000000-0005-0000-0000-000012000000}"/>
    <cellStyle name="40% - Accent2 2" xfId="20" xr:uid="{00000000-0005-0000-0000-000013000000}"/>
    <cellStyle name="40% - Accent3 2" xfId="21" xr:uid="{00000000-0005-0000-0000-000014000000}"/>
    <cellStyle name="40% - Accent4 2" xfId="22" xr:uid="{00000000-0005-0000-0000-000015000000}"/>
    <cellStyle name="40% - Accent5 2" xfId="23" xr:uid="{00000000-0005-0000-0000-000016000000}"/>
    <cellStyle name="40% - Accent6 2" xfId="24" xr:uid="{00000000-0005-0000-0000-000017000000}"/>
    <cellStyle name="60 % – Zvýraznění1" xfId="25" xr:uid="{00000000-0005-0000-0000-000018000000}"/>
    <cellStyle name="60 % – Zvýraznění2" xfId="26" xr:uid="{00000000-0005-0000-0000-000019000000}"/>
    <cellStyle name="60 % – Zvýraznění3" xfId="27" xr:uid="{00000000-0005-0000-0000-00001A000000}"/>
    <cellStyle name="60 % – Zvýraznění4" xfId="28" xr:uid="{00000000-0005-0000-0000-00001B000000}"/>
    <cellStyle name="60 % – Zvýraznění5" xfId="29" xr:uid="{00000000-0005-0000-0000-00001C000000}"/>
    <cellStyle name="60 % – Zvýraznění6" xfId="30" xr:uid="{00000000-0005-0000-0000-00001D000000}"/>
    <cellStyle name="60% - Accent1 2" xfId="31" xr:uid="{00000000-0005-0000-0000-00001E000000}"/>
    <cellStyle name="60% - Accent2 2" xfId="32" xr:uid="{00000000-0005-0000-0000-00001F000000}"/>
    <cellStyle name="60% - Accent3 2" xfId="33" xr:uid="{00000000-0005-0000-0000-000020000000}"/>
    <cellStyle name="60% - Accent4 2" xfId="34" xr:uid="{00000000-0005-0000-0000-000021000000}"/>
    <cellStyle name="60% - Accent5 2" xfId="35" xr:uid="{00000000-0005-0000-0000-000022000000}"/>
    <cellStyle name="60% - Accent6 2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elkem" xfId="45" xr:uid="{00000000-0005-0000-0000-00002C000000}"/>
    <cellStyle name="Explanatory Text 2" xfId="46" xr:uid="{00000000-0005-0000-0000-00002D000000}"/>
    <cellStyle name="Good 2" xfId="47" xr:uid="{00000000-0005-0000-0000-00002E000000}"/>
    <cellStyle name="Heading 1 2" xfId="48" xr:uid="{00000000-0005-0000-0000-00002F000000}"/>
    <cellStyle name="Heading 2 2" xfId="49" xr:uid="{00000000-0005-0000-0000-000030000000}"/>
    <cellStyle name="Heading 3 2" xfId="50" xr:uid="{00000000-0005-0000-0000-000031000000}"/>
    <cellStyle name="Heading 4 2" xfId="51" xr:uid="{00000000-0005-0000-0000-000032000000}"/>
    <cellStyle name="Check Cell 2" xfId="52" xr:uid="{00000000-0005-0000-0000-000033000000}"/>
    <cellStyle name="Chybně" xfId="53" xr:uid="{00000000-0005-0000-0000-000034000000}"/>
    <cellStyle name="Input 2" xfId="54" xr:uid="{00000000-0005-0000-0000-000035000000}"/>
    <cellStyle name="Kontrolní buňka" xfId="55" xr:uid="{00000000-0005-0000-0000-000036000000}"/>
    <cellStyle name="Linked Cell 2" xfId="56" xr:uid="{00000000-0005-0000-0000-000037000000}"/>
    <cellStyle name="Nadpis 1" xfId="57" xr:uid="{00000000-0005-0000-0000-000038000000}"/>
    <cellStyle name="Nadpis 2" xfId="58" xr:uid="{00000000-0005-0000-0000-000039000000}"/>
    <cellStyle name="Nadpis 3" xfId="59" xr:uid="{00000000-0005-0000-0000-00003A000000}"/>
    <cellStyle name="Nadpis 4" xfId="60" xr:uid="{00000000-0005-0000-0000-00003B000000}"/>
    <cellStyle name="Název" xfId="61" xr:uid="{00000000-0005-0000-0000-00003C000000}"/>
    <cellStyle name="Neutral 2" xfId="62" xr:uid="{00000000-0005-0000-0000-00003D000000}"/>
    <cellStyle name="Neutrální" xfId="63" xr:uid="{00000000-0005-0000-0000-00003E000000}"/>
    <cellStyle name="Normal" xfId="0" builtinId="0"/>
    <cellStyle name="Normal 2" xfId="64" xr:uid="{00000000-0005-0000-0000-000040000000}"/>
    <cellStyle name="Normal 2 2" xfId="65" xr:uid="{00000000-0005-0000-0000-000041000000}"/>
    <cellStyle name="Normal 2 2 2" xfId="66" xr:uid="{00000000-0005-0000-0000-000042000000}"/>
    <cellStyle name="Normal 2 3" xfId="67" xr:uid="{00000000-0005-0000-0000-000043000000}"/>
    <cellStyle name="Normal 3" xfId="68" xr:uid="{00000000-0005-0000-0000-000044000000}"/>
    <cellStyle name="Normal 3 2" xfId="69" xr:uid="{00000000-0005-0000-0000-000045000000}"/>
    <cellStyle name="Normal 4" xfId="70" xr:uid="{00000000-0005-0000-0000-000046000000}"/>
    <cellStyle name="Normal 5" xfId="71" xr:uid="{00000000-0005-0000-0000-000047000000}"/>
    <cellStyle name="Normal 6" xfId="72" xr:uid="{00000000-0005-0000-0000-000048000000}"/>
    <cellStyle name="Normal 7" xfId="73" xr:uid="{00000000-0005-0000-0000-000049000000}"/>
    <cellStyle name="Normal 8" xfId="74" xr:uid="{00000000-0005-0000-0000-00004A000000}"/>
    <cellStyle name="normální_HDP v b.c." xfId="75" xr:uid="{00000000-0005-0000-0000-00004B000000}"/>
    <cellStyle name="Note 2" xfId="76" xr:uid="{00000000-0005-0000-0000-00004C000000}"/>
    <cellStyle name="Output 2" xfId="77" xr:uid="{00000000-0005-0000-0000-00004D000000}"/>
    <cellStyle name="Percent 2" xfId="78" xr:uid="{00000000-0005-0000-0000-00004E000000}"/>
    <cellStyle name="Percent 3" xfId="79" xr:uid="{00000000-0005-0000-0000-00004F000000}"/>
    <cellStyle name="Percent 4" xfId="80" xr:uid="{00000000-0005-0000-0000-000050000000}"/>
    <cellStyle name="percentá 2" xfId="81" xr:uid="{00000000-0005-0000-0000-000051000000}"/>
    <cellStyle name="Poznámka" xfId="82" xr:uid="{00000000-0005-0000-0000-000052000000}"/>
    <cellStyle name="Poznámka 2" xfId="83" xr:uid="{00000000-0005-0000-0000-000053000000}"/>
    <cellStyle name="Propojená buňka" xfId="84" xr:uid="{00000000-0005-0000-0000-000054000000}"/>
    <cellStyle name="Správně" xfId="85" xr:uid="{00000000-0005-0000-0000-000055000000}"/>
    <cellStyle name="Style 1" xfId="86" xr:uid="{00000000-0005-0000-0000-000056000000}"/>
    <cellStyle name="Text upozornění" xfId="87" xr:uid="{00000000-0005-0000-0000-000057000000}"/>
    <cellStyle name="Title 2" xfId="88" xr:uid="{00000000-0005-0000-0000-000058000000}"/>
    <cellStyle name="Total 2" xfId="89" xr:uid="{00000000-0005-0000-0000-000059000000}"/>
    <cellStyle name="Vstup" xfId="90" xr:uid="{00000000-0005-0000-0000-00005A000000}"/>
    <cellStyle name="Výpočet" xfId="91" xr:uid="{00000000-0005-0000-0000-00005B000000}"/>
    <cellStyle name="Výstup" xfId="92" xr:uid="{00000000-0005-0000-0000-00005C000000}"/>
    <cellStyle name="Vysvětlující text" xfId="93" xr:uid="{00000000-0005-0000-0000-00005D000000}"/>
    <cellStyle name="Warning Text 2" xfId="94" xr:uid="{00000000-0005-0000-0000-00005E000000}"/>
    <cellStyle name="Zvýraznění 1" xfId="95" xr:uid="{00000000-0005-0000-0000-00005F000000}"/>
    <cellStyle name="Zvýraznění 2" xfId="96" xr:uid="{00000000-0005-0000-0000-000060000000}"/>
    <cellStyle name="Zvýraznění 3" xfId="97" xr:uid="{00000000-0005-0000-0000-000061000000}"/>
    <cellStyle name="Zvýraznění 4" xfId="98" xr:uid="{00000000-0005-0000-0000-000062000000}"/>
    <cellStyle name="Zvýraznění 5" xfId="99" xr:uid="{00000000-0005-0000-0000-000063000000}"/>
    <cellStyle name="Zvýraznění 6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ublic\public\Omp\711\progn&#243;zy\2021\P4Q21\00_FINAL_FORECAST\FISCAL_FORECAST_REPORT_P4Q2021_vs_P3Q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 REPORT"/>
      <sheetName val="FISCAL_REPORT_(GFS_mil.)"/>
      <sheetName val="FISCAL_REPORT_(GFS_%HDP)"/>
      <sheetName val="WEB-Súhrn"/>
      <sheetName val="WEB-Sektor_verejnej_správy"/>
    </sheetNames>
    <sheetDataSet>
      <sheetData sheetId="0">
        <row r="201">
          <cell r="AG201">
            <v>92079.252999999997</v>
          </cell>
          <cell r="AH201">
            <v>96998.815149999995</v>
          </cell>
          <cell r="AI201">
            <v>107418.6912</v>
          </cell>
          <cell r="AJ201">
            <v>116771.94779999999</v>
          </cell>
          <cell r="AK201">
            <v>122744.4736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B1:Y82"/>
  <sheetViews>
    <sheetView showGridLines="0" tabSelected="1" zoomScale="70" zoomScaleNormal="70" workbookViewId="0">
      <pane xSplit="6" ySplit="4" topLeftCell="G23" activePane="bottomRight" state="frozen"/>
      <selection pane="topRight" activeCell="G1" sqref="G1"/>
      <selection pane="bottomLeft" activeCell="A6" sqref="A6"/>
      <selection pane="bottomRight" activeCell="T26" sqref="T26"/>
    </sheetView>
  </sheetViews>
  <sheetFormatPr defaultColWidth="9.140625" defaultRowHeight="14.25" outlineLevelRow="1"/>
  <cols>
    <col min="1" max="4" width="3.140625" style="11" customWidth="1"/>
    <col min="5" max="5" width="35.140625" style="11" customWidth="1"/>
    <col min="6" max="6" width="30.140625" style="11" customWidth="1"/>
    <col min="7" max="7" width="12.85546875" style="11" customWidth="1"/>
    <col min="8" max="11" width="11" style="11" customWidth="1"/>
    <col min="12" max="14" width="10.42578125" style="11" customWidth="1"/>
    <col min="15" max="15" width="5.140625" style="11" customWidth="1"/>
    <col min="16" max="16384" width="9.140625" style="11"/>
  </cols>
  <sheetData>
    <row r="1" spans="2:22" ht="22.5" customHeight="1" thickBot="1">
      <c r="B1" s="10"/>
    </row>
    <row r="2" spans="2:22" ht="30" customHeight="1" thickBot="1">
      <c r="B2" s="282" t="str">
        <f>"Strednodobá predikcia "&amp;H3&amp;" základných makroekonomických ukazovateľov"</f>
        <v>Strednodobá predikcia P4Q-2021 základných makroekonomických ukazovateľov</v>
      </c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4"/>
    </row>
    <row r="3" spans="2:22" ht="15" customHeight="1">
      <c r="B3" s="274" t="s">
        <v>27</v>
      </c>
      <c r="C3" s="275"/>
      <c r="D3" s="275"/>
      <c r="E3" s="276"/>
      <c r="F3" s="280" t="s">
        <v>62</v>
      </c>
      <c r="G3" s="212" t="s">
        <v>32</v>
      </c>
      <c r="H3" s="285" t="s">
        <v>199</v>
      </c>
      <c r="I3" s="286"/>
      <c r="J3" s="286"/>
      <c r="K3" s="288"/>
      <c r="L3" s="285" t="s">
        <v>200</v>
      </c>
      <c r="M3" s="286"/>
      <c r="N3" s="287"/>
    </row>
    <row r="4" spans="2:22">
      <c r="B4" s="277"/>
      <c r="C4" s="278"/>
      <c r="D4" s="278"/>
      <c r="E4" s="279"/>
      <c r="F4" s="281"/>
      <c r="G4" s="12">
        <v>2020</v>
      </c>
      <c r="H4" s="13">
        <v>2021</v>
      </c>
      <c r="I4" s="13">
        <v>2022</v>
      </c>
      <c r="J4" s="13">
        <v>2023</v>
      </c>
      <c r="K4" s="14">
        <v>2024</v>
      </c>
      <c r="L4" s="12">
        <v>2021</v>
      </c>
      <c r="M4" s="12">
        <v>2022</v>
      </c>
      <c r="N4" s="15">
        <v>2023</v>
      </c>
    </row>
    <row r="5" spans="2:22" ht="15" thickBot="1">
      <c r="B5" s="16" t="s">
        <v>11</v>
      </c>
      <c r="C5" s="17"/>
      <c r="D5" s="17"/>
      <c r="E5" s="18"/>
      <c r="F5" s="19"/>
      <c r="G5" s="20"/>
      <c r="H5" s="21"/>
      <c r="I5" s="21"/>
      <c r="J5" s="21"/>
      <c r="K5" s="213"/>
      <c r="L5" s="21"/>
      <c r="M5" s="21"/>
      <c r="N5" s="22"/>
    </row>
    <row r="6" spans="2:22" ht="15">
      <c r="B6" s="23"/>
      <c r="C6" s="24" t="s">
        <v>63</v>
      </c>
      <c r="D6" s="24"/>
      <c r="E6" s="25"/>
      <c r="F6" s="26" t="s">
        <v>160</v>
      </c>
      <c r="G6" s="27">
        <v>2.0142486539019444</v>
      </c>
      <c r="H6" s="28">
        <v>2.8129373657022967</v>
      </c>
      <c r="I6" s="28">
        <v>5.678940684167344</v>
      </c>
      <c r="J6" s="28">
        <v>2.4379850772778582</v>
      </c>
      <c r="K6" s="167">
        <v>1.8697418400301871</v>
      </c>
      <c r="L6" s="28">
        <v>0.4</v>
      </c>
      <c r="M6" s="28">
        <v>1.8</v>
      </c>
      <c r="N6" s="30">
        <v>0.2</v>
      </c>
      <c r="P6"/>
      <c r="Q6"/>
      <c r="R6"/>
      <c r="S6"/>
      <c r="T6"/>
      <c r="U6"/>
      <c r="V6"/>
    </row>
    <row r="7" spans="2:22" ht="15">
      <c r="B7" s="23"/>
      <c r="C7" s="24" t="s">
        <v>64</v>
      </c>
      <c r="D7" s="24"/>
      <c r="E7" s="25"/>
      <c r="F7" s="26" t="s">
        <v>160</v>
      </c>
      <c r="G7" s="27">
        <v>1.9359467689472609</v>
      </c>
      <c r="H7" s="28">
        <v>3.1364960245485491</v>
      </c>
      <c r="I7" s="28">
        <v>5.7662127401043222</v>
      </c>
      <c r="J7" s="28">
        <v>2.4986550472221722</v>
      </c>
      <c r="K7" s="167">
        <v>1.7517992823698876</v>
      </c>
      <c r="L7" s="28">
        <v>0.4</v>
      </c>
      <c r="M7" s="28">
        <v>1.8</v>
      </c>
      <c r="N7" s="30">
        <v>0.2</v>
      </c>
      <c r="P7"/>
      <c r="Q7"/>
      <c r="R7"/>
      <c r="S7"/>
      <c r="T7"/>
      <c r="U7"/>
      <c r="V7"/>
    </row>
    <row r="8" spans="2:22">
      <c r="B8" s="23"/>
      <c r="C8" s="24" t="s">
        <v>16</v>
      </c>
      <c r="D8" s="24"/>
      <c r="E8" s="25"/>
      <c r="F8" s="26" t="s">
        <v>160</v>
      </c>
      <c r="G8" s="32">
        <v>2.3686189620563169</v>
      </c>
      <c r="H8" s="33">
        <v>2.2224805377600916</v>
      </c>
      <c r="I8" s="33">
        <v>4.7021413355233506</v>
      </c>
      <c r="J8" s="33">
        <v>2.9749055164843554</v>
      </c>
      <c r="K8" s="214">
        <v>2.312871531093009</v>
      </c>
      <c r="L8" s="28">
        <v>0.20000000000000018</v>
      </c>
      <c r="M8" s="28">
        <v>0.80000000000000027</v>
      </c>
      <c r="N8" s="30">
        <v>0.5</v>
      </c>
    </row>
    <row r="9" spans="2:22" ht="3.75" customHeight="1">
      <c r="B9" s="23"/>
      <c r="C9" s="24"/>
      <c r="D9" s="24"/>
      <c r="E9" s="25"/>
      <c r="F9" s="26"/>
      <c r="G9" s="32"/>
      <c r="H9" s="33"/>
      <c r="I9" s="33"/>
      <c r="J9" s="33"/>
      <c r="K9" s="214"/>
      <c r="L9" s="33"/>
      <c r="M9" s="33"/>
      <c r="N9" s="34"/>
    </row>
    <row r="10" spans="2:22" ht="15" thickBot="1">
      <c r="B10" s="16" t="s">
        <v>26</v>
      </c>
      <c r="C10" s="17"/>
      <c r="D10" s="17"/>
      <c r="E10" s="18"/>
      <c r="F10" s="19"/>
      <c r="G10" s="35"/>
      <c r="H10" s="36"/>
      <c r="I10" s="36"/>
      <c r="J10" s="36"/>
      <c r="K10" s="215"/>
      <c r="L10" s="36"/>
      <c r="M10" s="36"/>
      <c r="N10" s="37"/>
    </row>
    <row r="11" spans="2:22">
      <c r="B11" s="23"/>
      <c r="C11" s="24" t="s">
        <v>0</v>
      </c>
      <c r="D11" s="24"/>
      <c r="E11" s="25"/>
      <c r="F11" s="26" t="s">
        <v>161</v>
      </c>
      <c r="G11" s="32">
        <v>-4.3587538079272008</v>
      </c>
      <c r="H11" s="33">
        <v>3.0524275313843248</v>
      </c>
      <c r="I11" s="33">
        <v>5.7688697362585373</v>
      </c>
      <c r="J11" s="33">
        <v>5.5667777525590907</v>
      </c>
      <c r="K11" s="214">
        <v>2.7384831437934594</v>
      </c>
      <c r="L11" s="28">
        <v>-0.39999999999999991</v>
      </c>
      <c r="M11" s="28">
        <v>-0.5</v>
      </c>
      <c r="N11" s="30">
        <v>1.0999999999999996</v>
      </c>
    </row>
    <row r="12" spans="2:22">
      <c r="B12" s="23"/>
      <c r="C12" s="24"/>
      <c r="D12" s="24" t="s">
        <v>109</v>
      </c>
      <c r="E12" s="25"/>
      <c r="F12" s="26" t="s">
        <v>161</v>
      </c>
      <c r="G12" s="32">
        <v>-1.515874563885049</v>
      </c>
      <c r="H12" s="33">
        <v>0.76653256938850234</v>
      </c>
      <c r="I12" s="33">
        <v>4.1691958446566417</v>
      </c>
      <c r="J12" s="33">
        <v>3.8319257129915627</v>
      </c>
      <c r="K12" s="214">
        <v>2.1795525533405424</v>
      </c>
      <c r="L12" s="28">
        <v>0.10000000000000009</v>
      </c>
      <c r="M12" s="28">
        <v>-0.29999999999999982</v>
      </c>
      <c r="N12" s="30">
        <v>0</v>
      </c>
    </row>
    <row r="13" spans="2:22">
      <c r="B13" s="23"/>
      <c r="C13" s="24"/>
      <c r="D13" s="24" t="s">
        <v>28</v>
      </c>
      <c r="E13" s="25"/>
      <c r="F13" s="26" t="s">
        <v>161</v>
      </c>
      <c r="G13" s="32">
        <v>0.91699230476724836</v>
      </c>
      <c r="H13" s="33">
        <v>2.5068696889915429</v>
      </c>
      <c r="I13" s="33">
        <v>-1.2316966192957324</v>
      </c>
      <c r="J13" s="33">
        <v>1.8927169619057196</v>
      </c>
      <c r="K13" s="214">
        <v>2.4099551373675894</v>
      </c>
      <c r="L13" s="28">
        <v>0.5</v>
      </c>
      <c r="M13" s="28">
        <v>-1.6</v>
      </c>
      <c r="N13" s="30">
        <v>-0.39999999999999991</v>
      </c>
    </row>
    <row r="14" spans="2:22">
      <c r="B14" s="23"/>
      <c r="C14" s="24"/>
      <c r="D14" s="24" t="s">
        <v>1</v>
      </c>
      <c r="E14" s="25"/>
      <c r="F14" s="26" t="s">
        <v>161</v>
      </c>
      <c r="G14" s="32">
        <v>-11.571405115317262</v>
      </c>
      <c r="H14" s="33">
        <v>-1.0783829467155783</v>
      </c>
      <c r="I14" s="33">
        <v>13.388252329400771</v>
      </c>
      <c r="J14" s="33">
        <v>17.14898680613517</v>
      </c>
      <c r="K14" s="214">
        <v>0.7961051339954679</v>
      </c>
      <c r="L14" s="28">
        <v>-2.5</v>
      </c>
      <c r="M14" s="28">
        <v>-2.4000000000000004</v>
      </c>
      <c r="N14" s="30">
        <v>4.6000000000000014</v>
      </c>
    </row>
    <row r="15" spans="2:22">
      <c r="B15" s="23"/>
      <c r="C15" s="24"/>
      <c r="D15" s="24" t="s">
        <v>29</v>
      </c>
      <c r="E15" s="25"/>
      <c r="F15" s="26" t="s">
        <v>161</v>
      </c>
      <c r="G15" s="32">
        <v>-7.3857916601419191</v>
      </c>
      <c r="H15" s="33">
        <v>9.6499890951468217</v>
      </c>
      <c r="I15" s="33">
        <v>8.482582551169159</v>
      </c>
      <c r="J15" s="33">
        <v>7.7118845591548535</v>
      </c>
      <c r="K15" s="214">
        <v>5.2315679118187148</v>
      </c>
      <c r="L15" s="28">
        <v>-2.7000000000000011</v>
      </c>
      <c r="M15" s="28">
        <v>-0.30000000000000071</v>
      </c>
      <c r="N15" s="30">
        <v>2.2000000000000002</v>
      </c>
    </row>
    <row r="16" spans="2:22">
      <c r="B16" s="23"/>
      <c r="C16" s="24"/>
      <c r="D16" s="24" t="s">
        <v>30</v>
      </c>
      <c r="E16" s="25"/>
      <c r="F16" s="26" t="s">
        <v>161</v>
      </c>
      <c r="G16" s="32">
        <v>-8.4025156042574451</v>
      </c>
      <c r="H16" s="33">
        <v>10.512762795153051</v>
      </c>
      <c r="I16" s="33">
        <v>6.1755661145633525</v>
      </c>
      <c r="J16" s="33">
        <v>8.8115070279072683</v>
      </c>
      <c r="K16" s="214">
        <v>4.4602477956844524</v>
      </c>
      <c r="L16" s="28">
        <v>-2.3000000000000007</v>
      </c>
      <c r="M16" s="28">
        <v>-1.8999999999999995</v>
      </c>
      <c r="N16" s="30">
        <v>2.4000000000000004</v>
      </c>
    </row>
    <row r="17" spans="2:25">
      <c r="B17" s="23"/>
      <c r="C17" s="24"/>
      <c r="D17" s="24" t="s">
        <v>31</v>
      </c>
      <c r="E17" s="25"/>
      <c r="F17" s="26" t="s">
        <v>163</v>
      </c>
      <c r="G17" s="38">
        <v>2614.2373637962955</v>
      </c>
      <c r="H17" s="39">
        <v>2213.0948294652007</v>
      </c>
      <c r="I17" s="39">
        <v>4331.7060288173489</v>
      </c>
      <c r="J17" s="39">
        <v>3688.5843868842894</v>
      </c>
      <c r="K17" s="216">
        <v>4627.3845420945836</v>
      </c>
      <c r="L17" s="123">
        <v>-216</v>
      </c>
      <c r="M17" s="123">
        <v>1046.3999999999996</v>
      </c>
      <c r="N17" s="124">
        <v>1054.2999999999997</v>
      </c>
    </row>
    <row r="18" spans="2:25">
      <c r="B18" s="23"/>
      <c r="C18" s="24" t="s">
        <v>12</v>
      </c>
      <c r="D18" s="24"/>
      <c r="E18" s="25"/>
      <c r="F18" s="26" t="s">
        <v>164</v>
      </c>
      <c r="G18" s="32">
        <v>-4.8788495000000003</v>
      </c>
      <c r="H18" s="33">
        <v>-2.5059394108062283</v>
      </c>
      <c r="I18" s="33">
        <v>-0.16625635583691067</v>
      </c>
      <c r="J18" s="33">
        <v>1.3468701269569672</v>
      </c>
      <c r="K18" s="214">
        <v>1.0225906159334108</v>
      </c>
      <c r="L18" s="123">
        <v>0.20000000000000018</v>
      </c>
      <c r="M18" s="123">
        <v>-0.2</v>
      </c>
      <c r="N18" s="124">
        <v>0.60000000000000009</v>
      </c>
    </row>
    <row r="19" spans="2:25">
      <c r="B19" s="23"/>
      <c r="C19" s="24" t="s">
        <v>0</v>
      </c>
      <c r="D19" s="24"/>
      <c r="E19" s="25"/>
      <c r="F19" s="26" t="s">
        <v>165</v>
      </c>
      <c r="G19" s="38">
        <v>92079.252999999997</v>
      </c>
      <c r="H19" s="39">
        <v>96998.815150618379</v>
      </c>
      <c r="I19" s="39">
        <v>107418.69120671689</v>
      </c>
      <c r="J19" s="39">
        <v>116771.94778563372</v>
      </c>
      <c r="K19" s="216">
        <v>122744.47357477617</v>
      </c>
      <c r="L19" s="123">
        <v>332</v>
      </c>
      <c r="M19" s="123">
        <v>678.80000000000291</v>
      </c>
      <c r="N19" s="124">
        <v>2504.6999999999971</v>
      </c>
    </row>
    <row r="20" spans="2:25" ht="3.75" customHeight="1">
      <c r="B20" s="23"/>
      <c r="C20" s="24"/>
      <c r="D20" s="24"/>
      <c r="E20" s="25"/>
      <c r="F20" s="26"/>
      <c r="G20" s="40"/>
      <c r="H20" s="41"/>
      <c r="I20" s="41"/>
      <c r="J20" s="41"/>
      <c r="K20" s="26"/>
      <c r="L20" s="33"/>
      <c r="M20" s="33"/>
      <c r="N20" s="34"/>
    </row>
    <row r="21" spans="2:25" ht="15" thickBot="1">
      <c r="B21" s="16" t="s">
        <v>7</v>
      </c>
      <c r="C21" s="17"/>
      <c r="D21" s="17"/>
      <c r="E21" s="18"/>
      <c r="F21" s="19"/>
      <c r="G21" s="42"/>
      <c r="H21" s="43"/>
      <c r="I21" s="43"/>
      <c r="J21" s="43"/>
      <c r="K21" s="19"/>
      <c r="L21" s="36"/>
      <c r="M21" s="36"/>
      <c r="N21" s="37"/>
    </row>
    <row r="22" spans="2:25">
      <c r="B22" s="23"/>
      <c r="C22" s="24" t="s">
        <v>10</v>
      </c>
      <c r="D22" s="24"/>
      <c r="E22" s="25"/>
      <c r="F22" s="26" t="s">
        <v>166</v>
      </c>
      <c r="G22" s="38">
        <v>2399.0699999999997</v>
      </c>
      <c r="H22" s="39">
        <v>2383.7205576163828</v>
      </c>
      <c r="I22" s="39">
        <v>2408.8184611108982</v>
      </c>
      <c r="J22" s="39">
        <v>2445.5823324725848</v>
      </c>
      <c r="K22" s="216">
        <v>2454.9085262059407</v>
      </c>
      <c r="L22" s="50">
        <v>5.5999999999999091</v>
      </c>
      <c r="M22" s="50">
        <v>2</v>
      </c>
      <c r="N22" s="222">
        <v>-2.0999999999999091</v>
      </c>
    </row>
    <row r="23" spans="2:25">
      <c r="B23" s="23"/>
      <c r="C23" s="24" t="s">
        <v>191</v>
      </c>
      <c r="D23" s="24"/>
      <c r="E23" s="25"/>
      <c r="F23" s="26" t="s">
        <v>169</v>
      </c>
      <c r="G23" s="32">
        <v>-1.8861519963683691</v>
      </c>
      <c r="H23" s="33">
        <v>-0.63980802492703504</v>
      </c>
      <c r="I23" s="33">
        <v>1.0528878233785974</v>
      </c>
      <c r="J23" s="33">
        <v>1.5262200931793046</v>
      </c>
      <c r="K23" s="214">
        <v>0.38134858963945817</v>
      </c>
      <c r="L23" s="50">
        <v>0.30000000000000004</v>
      </c>
      <c r="M23" s="50">
        <v>-9.9999999999999867E-2</v>
      </c>
      <c r="N23" s="222">
        <v>-0.19999999999999996</v>
      </c>
    </row>
    <row r="24" spans="2:25" ht="16.5">
      <c r="B24" s="23"/>
      <c r="C24" s="24" t="s">
        <v>33</v>
      </c>
      <c r="D24" s="24"/>
      <c r="E24" s="25"/>
      <c r="F24" s="26" t="s">
        <v>167</v>
      </c>
      <c r="G24" s="44">
        <v>181.44225000000003</v>
      </c>
      <c r="H24" s="45">
        <v>188.33002827404795</v>
      </c>
      <c r="I24" s="45">
        <v>175.04252246031027</v>
      </c>
      <c r="J24" s="45">
        <v>153.93028655089574</v>
      </c>
      <c r="K24" s="217">
        <v>149.19958550805663</v>
      </c>
      <c r="L24" s="50">
        <v>-2.6999999999999886</v>
      </c>
      <c r="M24" s="50">
        <v>-2.5999999999999943</v>
      </c>
      <c r="N24" s="222">
        <v>0.40000000000000568</v>
      </c>
    </row>
    <row r="25" spans="2:25">
      <c r="B25" s="23"/>
      <c r="C25" s="24" t="s">
        <v>8</v>
      </c>
      <c r="D25" s="24"/>
      <c r="E25" s="25"/>
      <c r="F25" s="26" t="s">
        <v>168</v>
      </c>
      <c r="G25" s="32">
        <v>6.6890832303509589</v>
      </c>
      <c r="H25" s="33">
        <v>6.8853436592061836</v>
      </c>
      <c r="I25" s="33">
        <v>6.3627662817967918</v>
      </c>
      <c r="J25" s="33">
        <v>5.6032702147329774</v>
      </c>
      <c r="K25" s="214">
        <v>5.4491683994795856</v>
      </c>
      <c r="L25" s="50">
        <v>-9.9999999999999645E-2</v>
      </c>
      <c r="M25" s="50">
        <v>-9.9999999999999645E-2</v>
      </c>
      <c r="N25" s="222">
        <v>0</v>
      </c>
    </row>
    <row r="26" spans="2:25" ht="16.5">
      <c r="B26" s="23"/>
      <c r="C26" s="24" t="s">
        <v>115</v>
      </c>
      <c r="D26" s="24"/>
      <c r="E26" s="25"/>
      <c r="F26" s="26" t="s">
        <v>168</v>
      </c>
      <c r="G26" s="32">
        <v>6.3625525000000005</v>
      </c>
      <c r="H26" s="33">
        <v>6.4658798688648504</v>
      </c>
      <c r="I26" s="33">
        <v>6.3590513255395829</v>
      </c>
      <c r="J26" s="33">
        <v>6.322852857654226</v>
      </c>
      <c r="K26" s="214">
        <v>6.3227862327153996</v>
      </c>
      <c r="L26" s="50">
        <v>0</v>
      </c>
      <c r="M26" s="50">
        <v>0</v>
      </c>
      <c r="N26" s="222">
        <v>0</v>
      </c>
    </row>
    <row r="27" spans="2:25" ht="16.5">
      <c r="B27" s="23"/>
      <c r="C27" s="24" t="s">
        <v>116</v>
      </c>
      <c r="D27" s="24"/>
      <c r="E27" s="25"/>
      <c r="F27" s="26" t="s">
        <v>160</v>
      </c>
      <c r="G27" s="32">
        <v>-2.5201353956347674</v>
      </c>
      <c r="H27" s="33">
        <v>3.7160108922068815</v>
      </c>
      <c r="I27" s="33">
        <v>4.6668452673243763</v>
      </c>
      <c r="J27" s="33">
        <v>3.9798168942677137</v>
      </c>
      <c r="K27" s="214">
        <v>2.3481798035908383</v>
      </c>
      <c r="L27" s="50">
        <v>-0.70000000000000018</v>
      </c>
      <c r="M27" s="50">
        <v>-0.29999999999999982</v>
      </c>
      <c r="N27" s="222">
        <v>1.2999999999999998</v>
      </c>
    </row>
    <row r="28" spans="2:25" ht="16.5">
      <c r="B28" s="23"/>
      <c r="C28" s="24" t="s">
        <v>117</v>
      </c>
      <c r="D28" s="24"/>
      <c r="E28" s="25"/>
      <c r="F28" s="26" t="s">
        <v>160</v>
      </c>
      <c r="G28" s="32">
        <v>-0.21120883842897342</v>
      </c>
      <c r="H28" s="33">
        <v>6.021079048827275</v>
      </c>
      <c r="I28" s="33">
        <v>9.5884282632274989</v>
      </c>
      <c r="J28" s="33">
        <v>7.0731182030856701</v>
      </c>
      <c r="K28" s="214">
        <v>4.7153617168599311</v>
      </c>
      <c r="L28" s="50">
        <v>-0.5</v>
      </c>
      <c r="M28" s="50">
        <v>0.5</v>
      </c>
      <c r="N28" s="222">
        <v>1.7999999999999998</v>
      </c>
    </row>
    <row r="29" spans="2:25">
      <c r="B29" s="23"/>
      <c r="C29" s="46" t="s">
        <v>74</v>
      </c>
      <c r="D29" s="46"/>
      <c r="E29" s="47"/>
      <c r="F29" s="48" t="s">
        <v>169</v>
      </c>
      <c r="G29" s="32">
        <v>3.5783362340659863</v>
      </c>
      <c r="H29" s="33">
        <v>5.0460304937165006</v>
      </c>
      <c r="I29" s="33">
        <v>5.9633280197144387</v>
      </c>
      <c r="J29" s="33">
        <v>6.7594364337410582</v>
      </c>
      <c r="K29" s="214">
        <v>4.9221513722362573</v>
      </c>
      <c r="L29" s="50">
        <v>9.9999999999999645E-2</v>
      </c>
      <c r="M29" s="50">
        <v>1</v>
      </c>
      <c r="N29" s="222">
        <v>1.3999999999999995</v>
      </c>
    </row>
    <row r="30" spans="2:25" ht="16.5">
      <c r="B30" s="23"/>
      <c r="C30" s="24" t="s">
        <v>118</v>
      </c>
      <c r="D30" s="24"/>
      <c r="E30" s="25"/>
      <c r="F30" s="26" t="s">
        <v>160</v>
      </c>
      <c r="G30" s="49">
        <v>3.7683604574333884</v>
      </c>
      <c r="H30" s="233">
        <v>5.0369484004247198</v>
      </c>
      <c r="I30" s="233">
        <v>6.1797951276324312</v>
      </c>
      <c r="J30" s="233">
        <v>6.67691514153816</v>
      </c>
      <c r="K30" s="218">
        <v>4.7813981293330983</v>
      </c>
      <c r="L30" s="233">
        <v>-5.7485089945288337E-3</v>
      </c>
      <c r="M30" s="233">
        <v>0.93176870838318848</v>
      </c>
      <c r="N30" s="222">
        <v>1.3331632360593773</v>
      </c>
      <c r="U30" s="31"/>
      <c r="V30" s="31"/>
      <c r="W30" s="31"/>
      <c r="X30" s="31"/>
    </row>
    <row r="31" spans="2:25" ht="16.5">
      <c r="B31" s="23"/>
      <c r="C31" s="24" t="s">
        <v>119</v>
      </c>
      <c r="D31" s="24"/>
      <c r="E31" s="25"/>
      <c r="F31" s="26" t="s">
        <v>160</v>
      </c>
      <c r="G31" s="49">
        <v>1.8122123021976506</v>
      </c>
      <c r="H31" s="233">
        <v>1.8824296145740504</v>
      </c>
      <c r="I31" s="233">
        <v>0.50834877813005619</v>
      </c>
      <c r="J31" s="233">
        <v>3.9816716347174577</v>
      </c>
      <c r="K31" s="218">
        <v>2.643672915202643</v>
      </c>
      <c r="L31" s="233">
        <v>-0.43393912474500951</v>
      </c>
      <c r="M31" s="233">
        <v>-0.75205434707461905</v>
      </c>
      <c r="N31" s="222">
        <v>0.98444892923410521</v>
      </c>
      <c r="Q31" s="31"/>
      <c r="R31" s="31"/>
      <c r="S31" s="31"/>
      <c r="T31" s="31"/>
      <c r="U31" s="31"/>
      <c r="V31" s="31"/>
      <c r="W31" s="31"/>
      <c r="X31" s="31"/>
      <c r="Y31" s="31"/>
    </row>
    <row r="32" spans="2:25" ht="4.3499999999999996" customHeight="1">
      <c r="B32" s="23"/>
      <c r="C32" s="24"/>
      <c r="D32" s="24"/>
      <c r="E32" s="25"/>
      <c r="F32" s="25"/>
      <c r="G32" s="40"/>
      <c r="H32" s="41"/>
      <c r="I32" s="41"/>
      <c r="J32" s="41"/>
      <c r="K32" s="26"/>
      <c r="L32" s="33"/>
      <c r="M32" s="33"/>
      <c r="N32" s="34"/>
    </row>
    <row r="33" spans="2:15" ht="15" thickBot="1">
      <c r="B33" s="16" t="s">
        <v>110</v>
      </c>
      <c r="C33" s="17"/>
      <c r="D33" s="17"/>
      <c r="E33" s="18"/>
      <c r="F33" s="18"/>
      <c r="G33" s="42"/>
      <c r="H33" s="43"/>
      <c r="I33" s="43"/>
      <c r="J33" s="43"/>
      <c r="K33" s="19"/>
      <c r="L33" s="36"/>
      <c r="M33" s="36"/>
      <c r="N33" s="37"/>
    </row>
    <row r="34" spans="2:15">
      <c r="B34" s="23"/>
      <c r="C34" s="24" t="s">
        <v>9</v>
      </c>
      <c r="D34" s="24"/>
      <c r="E34" s="25"/>
      <c r="F34" s="26" t="s">
        <v>161</v>
      </c>
      <c r="G34" s="49">
        <v>-0.2281509595504474</v>
      </c>
      <c r="H34" s="50">
        <v>-0.20894001030103482</v>
      </c>
      <c r="I34" s="50">
        <v>2.5347482004628716</v>
      </c>
      <c r="J34" s="50">
        <v>4.577588672242868</v>
      </c>
      <c r="K34" s="218">
        <v>2.2159683359857212</v>
      </c>
      <c r="L34" s="28">
        <v>-2.1</v>
      </c>
      <c r="M34" s="28">
        <v>0.7</v>
      </c>
      <c r="N34" s="30">
        <v>0.69999999999999973</v>
      </c>
      <c r="O34" s="31"/>
    </row>
    <row r="35" spans="2:15" ht="16.5">
      <c r="B35" s="23"/>
      <c r="C35" s="24" t="s">
        <v>120</v>
      </c>
      <c r="D35" s="24"/>
      <c r="E35" s="25"/>
      <c r="F35" s="26" t="s">
        <v>170</v>
      </c>
      <c r="G35" s="49">
        <v>10.874438286364867</v>
      </c>
      <c r="H35" s="50">
        <v>10.219808516535565</v>
      </c>
      <c r="I35" s="50">
        <v>8.904913155854258</v>
      </c>
      <c r="J35" s="50">
        <v>9.5544426859560474</v>
      </c>
      <c r="K35" s="218">
        <v>9.5866651049184526</v>
      </c>
      <c r="L35" s="28">
        <v>-1.5</v>
      </c>
      <c r="M35" s="28">
        <v>-0.59999999999999964</v>
      </c>
      <c r="N35" s="30">
        <v>-9.9999999999999645E-2</v>
      </c>
      <c r="O35" s="31"/>
    </row>
    <row r="36" spans="2:15" ht="4.3499999999999996" customHeight="1">
      <c r="B36" s="23"/>
      <c r="C36" s="24"/>
      <c r="D36" s="24"/>
      <c r="E36" s="25"/>
      <c r="F36" s="25"/>
      <c r="G36" s="40"/>
      <c r="H36" s="41"/>
      <c r="I36" s="41"/>
      <c r="J36" s="41"/>
      <c r="K36" s="26"/>
      <c r="L36" s="33"/>
      <c r="M36" s="33"/>
      <c r="N36" s="34"/>
    </row>
    <row r="37" spans="2:15" ht="18" customHeight="1" thickBot="1">
      <c r="B37" s="16" t="s">
        <v>121</v>
      </c>
      <c r="C37" s="17"/>
      <c r="D37" s="17"/>
      <c r="E37" s="18"/>
      <c r="F37" s="18"/>
      <c r="G37" s="42"/>
      <c r="H37" s="43"/>
      <c r="I37" s="43"/>
      <c r="J37" s="43"/>
      <c r="K37" s="19"/>
      <c r="L37" s="36"/>
      <c r="M37" s="36"/>
      <c r="N37" s="37"/>
    </row>
    <row r="38" spans="2:15">
      <c r="B38" s="51"/>
      <c r="C38" s="52" t="s">
        <v>91</v>
      </c>
      <c r="D38" s="52"/>
      <c r="E38" s="53"/>
      <c r="F38" s="54" t="s">
        <v>162</v>
      </c>
      <c r="G38" s="49">
        <v>40.054698315156834</v>
      </c>
      <c r="H38" s="50">
        <v>40.35950331146902</v>
      </c>
      <c r="I38" s="50">
        <v>39.477743316668921</v>
      </c>
      <c r="J38" s="50">
        <v>39.859958003153871</v>
      </c>
      <c r="K38" s="218">
        <v>38.89730254274663</v>
      </c>
      <c r="L38" s="50">
        <v>-2.1664166038763</v>
      </c>
      <c r="M38" s="50">
        <v>-2.081447114193324</v>
      </c>
      <c r="N38" s="222">
        <v>-1.978791683692414</v>
      </c>
      <c r="O38" s="31"/>
    </row>
    <row r="39" spans="2:15">
      <c r="B39" s="51"/>
      <c r="C39" s="52" t="s">
        <v>92</v>
      </c>
      <c r="D39" s="52"/>
      <c r="E39" s="53"/>
      <c r="F39" s="54" t="s">
        <v>162</v>
      </c>
      <c r="G39" s="49">
        <v>45.551963944049326</v>
      </c>
      <c r="H39" s="50">
        <v>47.788163456720895</v>
      </c>
      <c r="I39" s="50">
        <v>43.236347040398762</v>
      </c>
      <c r="J39" s="50">
        <v>42.943208066416474</v>
      </c>
      <c r="K39" s="218">
        <v>41.808359334138828</v>
      </c>
      <c r="L39" s="50">
        <v>-1.3592477773110332</v>
      </c>
      <c r="M39" s="50">
        <v>-2.1926104381392264</v>
      </c>
      <c r="N39" s="222">
        <v>-2.2979956590569088</v>
      </c>
      <c r="O39" s="31"/>
    </row>
    <row r="40" spans="2:15" ht="16.5">
      <c r="B40" s="51"/>
      <c r="C40" s="52" t="s">
        <v>122</v>
      </c>
      <c r="D40" s="52"/>
      <c r="E40" s="53"/>
      <c r="F40" s="54" t="s">
        <v>162</v>
      </c>
      <c r="G40" s="49">
        <v>-5.4972656288924977</v>
      </c>
      <c r="H40" s="50">
        <v>-7.4286601452518708</v>
      </c>
      <c r="I40" s="50">
        <v>-3.7586037237298466</v>
      </c>
      <c r="J40" s="50">
        <v>-3.083250063262605</v>
      </c>
      <c r="K40" s="218">
        <v>-2.9110567913921974</v>
      </c>
      <c r="L40" s="50">
        <v>-0.80716882656526412</v>
      </c>
      <c r="M40" s="50">
        <v>0.11116332394590245</v>
      </c>
      <c r="N40" s="222">
        <v>0.31920397536449086</v>
      </c>
      <c r="O40" s="31"/>
    </row>
    <row r="41" spans="2:15">
      <c r="B41" s="51"/>
      <c r="C41" s="52" t="s">
        <v>103</v>
      </c>
      <c r="D41" s="52"/>
      <c r="E41" s="53"/>
      <c r="F41" s="55" t="s">
        <v>171</v>
      </c>
      <c r="G41" s="49">
        <v>-1.2962589550141574</v>
      </c>
      <c r="H41" s="50">
        <v>-0.91621750488337828</v>
      </c>
      <c r="I41" s="50">
        <v>-0.15395041692968769</v>
      </c>
      <c r="J41" s="50">
        <v>0.36838146639050828</v>
      </c>
      <c r="K41" s="218">
        <v>0.34470298327994797</v>
      </c>
      <c r="L41" s="50">
        <v>4.8167487545222265E-2</v>
      </c>
      <c r="M41" s="50">
        <v>-3.1821575338201846E-2</v>
      </c>
      <c r="N41" s="222">
        <v>0.17535613159221919</v>
      </c>
      <c r="O41" s="31"/>
    </row>
    <row r="42" spans="2:15">
      <c r="B42" s="51"/>
      <c r="C42" s="52" t="s">
        <v>104</v>
      </c>
      <c r="D42" s="52"/>
      <c r="E42" s="53"/>
      <c r="F42" s="55" t="s">
        <v>171</v>
      </c>
      <c r="G42" s="49">
        <v>-4.2781141630105557</v>
      </c>
      <c r="H42" s="50">
        <v>-6.6474958364280807</v>
      </c>
      <c r="I42" s="50">
        <v>-3.6046533068001589</v>
      </c>
      <c r="J42" s="50">
        <v>-3.4516315296531133</v>
      </c>
      <c r="K42" s="218">
        <v>-3.2651288319198684</v>
      </c>
      <c r="L42" s="50">
        <v>-0.85487251356716421</v>
      </c>
      <c r="M42" s="50">
        <v>0.14298489928408342</v>
      </c>
      <c r="N42" s="222">
        <v>0.14384784377227788</v>
      </c>
      <c r="O42" s="31"/>
    </row>
    <row r="43" spans="2:15">
      <c r="B43" s="51"/>
      <c r="C43" s="52" t="s">
        <v>105</v>
      </c>
      <c r="D43" s="52"/>
      <c r="E43" s="53"/>
      <c r="F43" s="55" t="s">
        <v>171</v>
      </c>
      <c r="G43" s="49">
        <v>-3.0543995674763922</v>
      </c>
      <c r="H43" s="50">
        <v>-5.346613436428088</v>
      </c>
      <c r="I43" s="50">
        <v>-2.4919697704426831</v>
      </c>
      <c r="J43" s="50">
        <v>-2.4053852679983985</v>
      </c>
      <c r="K43" s="218">
        <v>-2.257518282793423</v>
      </c>
      <c r="L43" s="50">
        <v>-0.85348705006102943</v>
      </c>
      <c r="M43" s="50">
        <v>0.13619026636749831</v>
      </c>
      <c r="N43" s="222">
        <v>8.8081706220448197E-2</v>
      </c>
      <c r="O43" s="31"/>
    </row>
    <row r="44" spans="2:15" ht="16.5">
      <c r="B44" s="51"/>
      <c r="C44" s="52" t="s">
        <v>123</v>
      </c>
      <c r="D44" s="52"/>
      <c r="E44" s="53"/>
      <c r="F44" s="55" t="s">
        <v>172</v>
      </c>
      <c r="G44" s="49">
        <v>-2.5115787502486024</v>
      </c>
      <c r="H44" s="50">
        <v>-2.2922138689516958</v>
      </c>
      <c r="I44" s="50">
        <v>2.8546436659854049</v>
      </c>
      <c r="J44" s="50">
        <v>8.6584502444284617E-2</v>
      </c>
      <c r="K44" s="218">
        <v>0.14786698520497543</v>
      </c>
      <c r="L44" s="50">
        <v>-1.4421113890027324</v>
      </c>
      <c r="M44" s="50">
        <v>0.98967731642852774</v>
      </c>
      <c r="N44" s="222">
        <v>-4.8108560147050117E-2</v>
      </c>
      <c r="O44" s="31"/>
    </row>
    <row r="45" spans="2:15">
      <c r="B45" s="51"/>
      <c r="C45" s="52" t="s">
        <v>90</v>
      </c>
      <c r="D45" s="52"/>
      <c r="E45" s="53"/>
      <c r="F45" s="54" t="s">
        <v>162</v>
      </c>
      <c r="G45" s="49">
        <v>59.742013762861433</v>
      </c>
      <c r="H45" s="50">
        <v>61.870702546394526</v>
      </c>
      <c r="I45" s="50">
        <v>59.215972761881538</v>
      </c>
      <c r="J45" s="50">
        <v>55.940960676424055</v>
      </c>
      <c r="K45" s="218">
        <v>55.298463628392383</v>
      </c>
      <c r="L45" s="50">
        <v>0.26786941318374602</v>
      </c>
      <c r="M45" s="50">
        <v>-0.13139374334130594</v>
      </c>
      <c r="N45" s="222">
        <v>-1.3733854803296168</v>
      </c>
      <c r="O45" s="31"/>
    </row>
    <row r="46" spans="2:15" ht="4.3499999999999996" customHeight="1">
      <c r="B46" s="23"/>
      <c r="C46" s="24"/>
      <c r="D46" s="24"/>
      <c r="E46" s="25"/>
      <c r="F46" s="25"/>
      <c r="G46" s="40"/>
      <c r="H46" s="41"/>
      <c r="I46" s="41"/>
      <c r="J46" s="41"/>
      <c r="K46" s="26"/>
      <c r="L46" s="33"/>
      <c r="M46" s="33"/>
      <c r="N46" s="34"/>
      <c r="O46" s="31"/>
    </row>
    <row r="47" spans="2:15" ht="15" thickBot="1">
      <c r="B47" s="16" t="s">
        <v>13</v>
      </c>
      <c r="C47" s="17"/>
      <c r="D47" s="17"/>
      <c r="E47" s="18"/>
      <c r="F47" s="18"/>
      <c r="G47" s="42"/>
      <c r="H47" s="43"/>
      <c r="I47" s="43"/>
      <c r="J47" s="43"/>
      <c r="K47" s="19"/>
      <c r="L47" s="36"/>
      <c r="M47" s="36"/>
      <c r="N47" s="37"/>
      <c r="O47" s="31"/>
    </row>
    <row r="48" spans="2:15">
      <c r="B48" s="23"/>
      <c r="C48" s="24" t="s">
        <v>78</v>
      </c>
      <c r="D48" s="24"/>
      <c r="E48" s="25"/>
      <c r="F48" s="26" t="s">
        <v>162</v>
      </c>
      <c r="G48" s="32">
        <v>1.1000000000000001</v>
      </c>
      <c r="H48" s="33">
        <v>-1.4</v>
      </c>
      <c r="I48" s="33">
        <v>1.8</v>
      </c>
      <c r="J48" s="33">
        <v>1.5</v>
      </c>
      <c r="K48" s="214">
        <v>2.6</v>
      </c>
      <c r="L48" s="28">
        <v>0</v>
      </c>
      <c r="M48" s="28">
        <v>1.4</v>
      </c>
      <c r="N48" s="30">
        <v>1.6</v>
      </c>
      <c r="O48" s="31"/>
    </row>
    <row r="49" spans="2:15">
      <c r="B49" s="23"/>
      <c r="C49" s="24" t="s">
        <v>65</v>
      </c>
      <c r="D49" s="24"/>
      <c r="E49" s="25"/>
      <c r="F49" s="26" t="s">
        <v>162</v>
      </c>
      <c r="G49" s="49">
        <v>0.1</v>
      </c>
      <c r="H49" s="50">
        <v>-2.6</v>
      </c>
      <c r="I49" s="50">
        <v>0.4</v>
      </c>
      <c r="J49" s="50">
        <v>0.5</v>
      </c>
      <c r="K49" s="218">
        <v>1.5</v>
      </c>
      <c r="L49" s="28">
        <v>-0.4</v>
      </c>
      <c r="M49" s="28">
        <v>1.1000000000000001</v>
      </c>
      <c r="N49" s="30">
        <v>1.4</v>
      </c>
      <c r="O49" s="31"/>
    </row>
    <row r="50" spans="2:15" ht="3.75" customHeight="1">
      <c r="B50" s="23"/>
      <c r="C50" s="24"/>
      <c r="D50" s="24"/>
      <c r="E50" s="25"/>
      <c r="F50" s="25"/>
      <c r="G50" s="40"/>
      <c r="H50" s="41"/>
      <c r="I50" s="41"/>
      <c r="J50" s="41"/>
      <c r="K50" s="26"/>
      <c r="L50" s="33"/>
      <c r="M50" s="33"/>
      <c r="N50" s="34"/>
      <c r="O50" s="31"/>
    </row>
    <row r="51" spans="2:15" ht="15" hidden="1" outlineLevel="1" thickBot="1">
      <c r="B51" s="16" t="s">
        <v>14</v>
      </c>
      <c r="C51" s="17"/>
      <c r="D51" s="17"/>
      <c r="E51" s="18"/>
      <c r="F51" s="18"/>
      <c r="G51" s="42"/>
      <c r="H51" s="43"/>
      <c r="I51" s="43"/>
      <c r="J51" s="43"/>
      <c r="K51" s="19"/>
      <c r="L51" s="36"/>
      <c r="M51" s="36"/>
      <c r="N51" s="37"/>
      <c r="O51" s="31"/>
    </row>
    <row r="52" spans="2:15" hidden="1" outlineLevel="1">
      <c r="B52" s="23"/>
      <c r="C52" s="24" t="s">
        <v>34</v>
      </c>
      <c r="D52" s="24"/>
      <c r="E52" s="25"/>
      <c r="F52" s="26" t="s">
        <v>66</v>
      </c>
      <c r="G52" s="40"/>
      <c r="H52" s="41"/>
      <c r="I52" s="41"/>
      <c r="J52" s="41"/>
      <c r="K52" s="26"/>
      <c r="L52" s="33"/>
      <c r="M52" s="33"/>
      <c r="N52" s="34"/>
      <c r="O52" s="31"/>
    </row>
    <row r="53" spans="2:15" hidden="1" outlineLevel="1">
      <c r="B53" s="23"/>
      <c r="C53" s="24" t="s">
        <v>15</v>
      </c>
      <c r="D53" s="24"/>
      <c r="E53" s="25"/>
      <c r="F53" s="54" t="s">
        <v>66</v>
      </c>
      <c r="G53" s="40"/>
      <c r="H53" s="41"/>
      <c r="I53" s="41"/>
      <c r="J53" s="41"/>
      <c r="K53" s="26"/>
      <c r="L53" s="33"/>
      <c r="M53" s="33"/>
      <c r="N53" s="34"/>
      <c r="O53" s="31"/>
    </row>
    <row r="54" spans="2:15" ht="3.75" hidden="1" customHeight="1" collapsed="1" thickBot="1">
      <c r="B54" s="23"/>
      <c r="C54" s="24"/>
      <c r="D54" s="24"/>
      <c r="E54" s="25"/>
      <c r="F54" s="25"/>
      <c r="G54" s="40"/>
      <c r="H54" s="41"/>
      <c r="I54" s="41"/>
      <c r="J54" s="41"/>
      <c r="K54" s="26"/>
      <c r="L54" s="33"/>
      <c r="M54" s="33"/>
      <c r="N54" s="34"/>
      <c r="O54" s="31"/>
    </row>
    <row r="55" spans="2:15" ht="15" thickBot="1">
      <c r="B55" s="16" t="s">
        <v>113</v>
      </c>
      <c r="C55" s="17"/>
      <c r="D55" s="17"/>
      <c r="E55" s="56"/>
      <c r="F55" s="18"/>
      <c r="G55" s="42"/>
      <c r="H55" s="43"/>
      <c r="I55" s="43"/>
      <c r="J55" s="43"/>
      <c r="K55" s="19"/>
      <c r="L55" s="36"/>
      <c r="M55" s="36"/>
      <c r="N55" s="37"/>
      <c r="O55" s="33"/>
    </row>
    <row r="56" spans="2:15">
      <c r="B56" s="23"/>
      <c r="C56" s="24" t="s">
        <v>35</v>
      </c>
      <c r="D56" s="24"/>
      <c r="E56" s="25"/>
      <c r="F56" s="26" t="s">
        <v>160</v>
      </c>
      <c r="G56" s="32">
        <v>-8.434058457559388</v>
      </c>
      <c r="H56" s="33">
        <v>9.5167713358759585</v>
      </c>
      <c r="I56" s="33">
        <v>4.9695972073043038</v>
      </c>
      <c r="J56" s="33">
        <v>6.0060163128280379</v>
      </c>
      <c r="K56" s="214">
        <v>3.3420062641130954</v>
      </c>
      <c r="L56" s="57">
        <v>-0.59999999999999964</v>
      </c>
      <c r="M56" s="58">
        <v>-1.4000000000000004</v>
      </c>
      <c r="N56" s="221">
        <v>2.2000000000000002</v>
      </c>
      <c r="O56" s="31"/>
    </row>
    <row r="57" spans="2:15" ht="18" customHeight="1">
      <c r="B57" s="23"/>
      <c r="C57" s="24" t="s">
        <v>124</v>
      </c>
      <c r="D57" s="24"/>
      <c r="E57" s="25"/>
      <c r="F57" s="26" t="s">
        <v>173</v>
      </c>
      <c r="G57" s="59">
        <v>1.1414707499999999</v>
      </c>
      <c r="H57" s="60">
        <v>1.18336525</v>
      </c>
      <c r="I57" s="60">
        <v>1.13158</v>
      </c>
      <c r="J57" s="60">
        <v>1.13158</v>
      </c>
      <c r="K57" s="219">
        <v>1.13158</v>
      </c>
      <c r="L57" s="33">
        <v>-0.6</v>
      </c>
      <c r="M57" s="33">
        <v>-3.6</v>
      </c>
      <c r="N57" s="34">
        <v>-3.6</v>
      </c>
      <c r="O57" s="31"/>
    </row>
    <row r="58" spans="2:15" ht="18" customHeight="1">
      <c r="B58" s="23"/>
      <c r="C58" s="24" t="s">
        <v>125</v>
      </c>
      <c r="D58" s="24"/>
      <c r="E58" s="25"/>
      <c r="F58" s="26" t="s">
        <v>173</v>
      </c>
      <c r="G58" s="49">
        <v>41.508248294342501</v>
      </c>
      <c r="H58" s="50">
        <v>71.777627565167251</v>
      </c>
      <c r="I58" s="50">
        <v>77.513249999999971</v>
      </c>
      <c r="J58" s="50">
        <v>72.322083333333325</v>
      </c>
      <c r="K58" s="218">
        <v>69.363333333333344</v>
      </c>
      <c r="L58" s="33">
        <v>6.3</v>
      </c>
      <c r="M58" s="33">
        <v>17.2</v>
      </c>
      <c r="N58" s="34">
        <v>14.8</v>
      </c>
      <c r="O58" s="31"/>
    </row>
    <row r="59" spans="2:15" ht="16.5">
      <c r="B59" s="23"/>
      <c r="C59" s="24" t="s">
        <v>126</v>
      </c>
      <c r="D59" s="24"/>
      <c r="E59" s="25"/>
      <c r="F59" s="26" t="s">
        <v>160</v>
      </c>
      <c r="G59" s="49">
        <v>-36.003963826878724</v>
      </c>
      <c r="H59" s="50">
        <v>72.923769406454113</v>
      </c>
      <c r="I59" s="50">
        <v>7.9908219725224541</v>
      </c>
      <c r="J59" s="50">
        <v>-6.6971345759165644</v>
      </c>
      <c r="K59" s="218">
        <v>-4.0910740725803976</v>
      </c>
      <c r="L59" s="33">
        <v>13.3</v>
      </c>
      <c r="M59" s="33">
        <v>10</v>
      </c>
      <c r="N59" s="34">
        <v>-2</v>
      </c>
      <c r="O59" s="31"/>
    </row>
    <row r="60" spans="2:15" ht="16.5">
      <c r="B60" s="23"/>
      <c r="C60" s="52" t="s">
        <v>127</v>
      </c>
      <c r="D60" s="52"/>
      <c r="E60" s="53"/>
      <c r="F60" s="54" t="s">
        <v>160</v>
      </c>
      <c r="G60" s="49">
        <v>-37.228469514875663</v>
      </c>
      <c r="H60" s="50">
        <v>66.801775493417779</v>
      </c>
      <c r="I60" s="50">
        <v>12.932877959330781</v>
      </c>
      <c r="J60" s="50">
        <v>-6.6971345759165644</v>
      </c>
      <c r="K60" s="218">
        <v>-4.0910740725803834</v>
      </c>
      <c r="L60" s="61">
        <v>13.8</v>
      </c>
      <c r="M60" s="61">
        <v>13.6</v>
      </c>
      <c r="N60" s="222">
        <v>-2</v>
      </c>
      <c r="O60" s="31"/>
    </row>
    <row r="61" spans="2:15">
      <c r="B61" s="23"/>
      <c r="C61" s="24" t="s">
        <v>100</v>
      </c>
      <c r="D61" s="24"/>
      <c r="E61" s="25"/>
      <c r="F61" s="26" t="s">
        <v>160</v>
      </c>
      <c r="G61" s="49">
        <v>3.5418726314096594</v>
      </c>
      <c r="H61" s="50">
        <v>34.384919722523001</v>
      </c>
      <c r="I61" s="50">
        <v>5.7465588193981176</v>
      </c>
      <c r="J61" s="50">
        <v>-2.2158739160888286</v>
      </c>
      <c r="K61" s="218">
        <v>-2.1040287309701422</v>
      </c>
      <c r="L61" s="50">
        <v>-3.5</v>
      </c>
      <c r="M61" s="50">
        <v>1.4000000000000004</v>
      </c>
      <c r="N61" s="222">
        <v>-0.30000000000000027</v>
      </c>
      <c r="O61" s="31"/>
    </row>
    <row r="62" spans="2:15">
      <c r="B62" s="23"/>
      <c r="C62" s="24" t="s">
        <v>101</v>
      </c>
      <c r="D62" s="24"/>
      <c r="E62" s="25"/>
      <c r="F62" s="26" t="s">
        <v>174</v>
      </c>
      <c r="G62" s="49">
        <v>-0.42515962570905685</v>
      </c>
      <c r="H62" s="50">
        <v>-0.54762846231460571</v>
      </c>
      <c r="I62" s="50">
        <v>-0.46291666477918625</v>
      </c>
      <c r="J62" s="50">
        <v>-0.1770833320915699</v>
      </c>
      <c r="K62" s="218">
        <v>1.916666713077575E-2</v>
      </c>
      <c r="L62" s="50">
        <v>0</v>
      </c>
      <c r="M62" s="50">
        <v>0</v>
      </c>
      <c r="N62" s="222">
        <v>0.3</v>
      </c>
      <c r="O62" s="31"/>
    </row>
    <row r="63" spans="2:15" ht="15" thickBot="1">
      <c r="B63" s="62"/>
      <c r="C63" s="63" t="s">
        <v>102</v>
      </c>
      <c r="D63" s="63"/>
      <c r="E63" s="64"/>
      <c r="F63" s="65" t="s">
        <v>168</v>
      </c>
      <c r="G63" s="66">
        <v>-3.864321019500494E-2</v>
      </c>
      <c r="H63" s="67">
        <v>-7.6325651025399566E-2</v>
      </c>
      <c r="I63" s="67">
        <v>8.0921667627990246E-2</v>
      </c>
      <c r="J63" s="67">
        <v>0.16990499943494797</v>
      </c>
      <c r="K63" s="220">
        <v>0.23729666694998741</v>
      </c>
      <c r="L63" s="67">
        <v>0.1</v>
      </c>
      <c r="M63" s="67">
        <v>0.2</v>
      </c>
      <c r="N63" s="223">
        <v>0.2</v>
      </c>
      <c r="O63" s="31"/>
    </row>
    <row r="64" spans="2:15" ht="15.75" customHeight="1">
      <c r="B64" s="11" t="s">
        <v>139</v>
      </c>
    </row>
    <row r="65" spans="2:15" ht="15.75" customHeight="1">
      <c r="B65" s="11" t="s">
        <v>114</v>
      </c>
    </row>
    <row r="66" spans="2:15" ht="15.75" customHeight="1">
      <c r="B66" s="11" t="s">
        <v>145</v>
      </c>
    </row>
    <row r="67" spans="2:15" ht="15.75" customHeight="1">
      <c r="B67" s="11" t="s">
        <v>146</v>
      </c>
    </row>
    <row r="68" spans="2:15">
      <c r="B68" s="11" t="s">
        <v>147</v>
      </c>
    </row>
    <row r="69" spans="2:15">
      <c r="B69" s="11" t="s">
        <v>148</v>
      </c>
    </row>
    <row r="70" spans="2:15">
      <c r="B70" s="11" t="s">
        <v>193</v>
      </c>
    </row>
    <row r="71" spans="2:15">
      <c r="B71" s="11" t="s">
        <v>194</v>
      </c>
    </row>
    <row r="72" spans="2:15">
      <c r="B72" s="11" t="s">
        <v>149</v>
      </c>
    </row>
    <row r="73" spans="2:15">
      <c r="C73" s="11" t="s">
        <v>141</v>
      </c>
    </row>
    <row r="74" spans="2:15">
      <c r="B74" s="68" t="s">
        <v>192</v>
      </c>
      <c r="C74" s="68"/>
      <c r="D74" s="68"/>
      <c r="E74" s="68"/>
    </row>
    <row r="75" spans="2:15">
      <c r="B75" s="68" t="s">
        <v>150</v>
      </c>
      <c r="C75" s="68"/>
      <c r="D75" s="69"/>
      <c r="E75" s="68"/>
      <c r="F75" s="68"/>
    </row>
    <row r="76" spans="2:15">
      <c r="B76" s="68" t="s">
        <v>142</v>
      </c>
      <c r="C76" s="68"/>
      <c r="D76" s="68"/>
      <c r="E76" s="68"/>
      <c r="F76" s="68"/>
    </row>
    <row r="77" spans="2:15">
      <c r="B77" s="11" t="s">
        <v>143</v>
      </c>
      <c r="F77" s="68"/>
    </row>
    <row r="78" spans="2:15">
      <c r="B78" s="11" t="s">
        <v>144</v>
      </c>
    </row>
    <row r="79" spans="2:15">
      <c r="G79" s="68"/>
      <c r="H79" s="68"/>
      <c r="I79" s="68"/>
      <c r="J79" s="68"/>
      <c r="K79" s="68"/>
      <c r="L79" s="68"/>
      <c r="M79" s="68"/>
      <c r="N79" s="68"/>
      <c r="O79" s="68"/>
    </row>
    <row r="80" spans="2:15" s="68" customFormat="1" ht="15.75">
      <c r="C80" s="69"/>
      <c r="D80" s="70"/>
    </row>
    <row r="81" spans="5:15" s="68" customFormat="1"/>
    <row r="82" spans="5:15"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</row>
  </sheetData>
  <mergeCells count="5">
    <mergeCell ref="B3:E4"/>
    <mergeCell ref="F3:F4"/>
    <mergeCell ref="B2:N2"/>
    <mergeCell ref="L3:N3"/>
    <mergeCell ref="H3:K3"/>
  </mergeCells>
  <pageMargins left="0.7" right="0.7" top="0.75" bottom="0.75" header="0.3" footer="0.3"/>
  <pageSetup paperSize="9" scale="57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B1:AB76"/>
  <sheetViews>
    <sheetView zoomScale="70" zoomScaleNormal="70" workbookViewId="0">
      <selection activeCell="P50" sqref="P50"/>
    </sheetView>
  </sheetViews>
  <sheetFormatPr defaultColWidth="9.140625" defaultRowHeight="14.25"/>
  <cols>
    <col min="1" max="5" width="3.140625" style="72" customWidth="1"/>
    <col min="6" max="6" width="29.85546875" style="72" customWidth="1"/>
    <col min="7" max="7" width="22" style="72" customWidth="1"/>
    <col min="8" max="8" width="10.5703125" style="72" customWidth="1"/>
    <col min="9" max="20" width="9.140625" style="72" customWidth="1"/>
    <col min="21" max="23" width="9.140625" style="72"/>
    <col min="24" max="28" width="9.140625" style="72" customWidth="1"/>
    <col min="29" max="16384" width="9.140625" style="72"/>
  </cols>
  <sheetData>
    <row r="1" spans="2:28" ht="22.5" customHeight="1" thickBot="1">
      <c r="B1" s="71" t="s">
        <v>81</v>
      </c>
    </row>
    <row r="2" spans="2:28" ht="30" customHeight="1">
      <c r="B2" s="86" t="str">
        <f>"Strednodobá predikcia "&amp;Súhrn!$H$3&amp;" - komponenty HDP [objem]"</f>
        <v>Strednodobá predikcia P4Q-2021 - komponenty HDP [objem]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8"/>
    </row>
    <row r="3" spans="2:28">
      <c r="B3" s="304" t="s">
        <v>27</v>
      </c>
      <c r="C3" s="305"/>
      <c r="D3" s="305"/>
      <c r="E3" s="305"/>
      <c r="F3" s="306"/>
      <c r="G3" s="307" t="s">
        <v>62</v>
      </c>
      <c r="H3" s="135" t="s">
        <v>32</v>
      </c>
      <c r="I3" s="295">
        <v>2021</v>
      </c>
      <c r="J3" s="295">
        <v>2022</v>
      </c>
      <c r="K3" s="295">
        <v>2023</v>
      </c>
      <c r="L3" s="289">
        <v>2024</v>
      </c>
      <c r="M3" s="308">
        <v>2021</v>
      </c>
      <c r="N3" s="309"/>
      <c r="O3" s="309"/>
      <c r="P3" s="311"/>
      <c r="Q3" s="308">
        <v>2022</v>
      </c>
      <c r="R3" s="309"/>
      <c r="S3" s="309"/>
      <c r="T3" s="311"/>
      <c r="U3" s="308">
        <v>2023</v>
      </c>
      <c r="V3" s="309"/>
      <c r="W3" s="309"/>
      <c r="X3" s="311"/>
      <c r="Y3" s="309">
        <v>2024</v>
      </c>
      <c r="Z3" s="309"/>
      <c r="AA3" s="309"/>
      <c r="AB3" s="310"/>
    </row>
    <row r="4" spans="2:28">
      <c r="B4" s="299"/>
      <c r="C4" s="300"/>
      <c r="D4" s="300"/>
      <c r="E4" s="300"/>
      <c r="F4" s="301"/>
      <c r="G4" s="303"/>
      <c r="H4" s="198">
        <v>2020</v>
      </c>
      <c r="I4" s="292"/>
      <c r="J4" s="292"/>
      <c r="K4" s="292"/>
      <c r="L4" s="290"/>
      <c r="M4" s="139" t="s">
        <v>3</v>
      </c>
      <c r="N4" s="137" t="s">
        <v>4</v>
      </c>
      <c r="O4" s="137" t="s">
        <v>5</v>
      </c>
      <c r="P4" s="138" t="s">
        <v>6</v>
      </c>
      <c r="Q4" s="139" t="s">
        <v>3</v>
      </c>
      <c r="R4" s="137" t="s">
        <v>4</v>
      </c>
      <c r="S4" s="137" t="s">
        <v>5</v>
      </c>
      <c r="T4" s="235" t="s">
        <v>6</v>
      </c>
      <c r="U4" s="139" t="s">
        <v>3</v>
      </c>
      <c r="V4" s="137" t="s">
        <v>4</v>
      </c>
      <c r="W4" s="137" t="s">
        <v>5</v>
      </c>
      <c r="X4" s="138" t="s">
        <v>6</v>
      </c>
      <c r="Y4" s="137" t="s">
        <v>3</v>
      </c>
      <c r="Z4" s="137" t="s">
        <v>4</v>
      </c>
      <c r="AA4" s="137" t="s">
        <v>5</v>
      </c>
      <c r="AB4" s="140" t="s">
        <v>6</v>
      </c>
    </row>
    <row r="5" spans="2:28" ht="4.3499999999999996" customHeight="1">
      <c r="B5" s="8"/>
      <c r="C5" s="9"/>
      <c r="D5" s="9"/>
      <c r="E5" s="9"/>
      <c r="F5" s="141"/>
      <c r="G5" s="142"/>
      <c r="H5" s="145"/>
      <c r="I5" s="144"/>
      <c r="J5" s="144"/>
      <c r="K5" s="144"/>
      <c r="L5" s="145"/>
      <c r="M5" s="82"/>
      <c r="N5" s="82"/>
      <c r="O5" s="82"/>
      <c r="P5" s="268"/>
      <c r="Q5" s="82"/>
      <c r="R5" s="82"/>
      <c r="S5" s="82"/>
      <c r="T5" s="82"/>
      <c r="U5" s="186"/>
      <c r="V5" s="82"/>
      <c r="W5" s="82"/>
      <c r="X5" s="109"/>
      <c r="Y5" s="82"/>
      <c r="Z5" s="82"/>
      <c r="AA5" s="82"/>
      <c r="AB5" s="4"/>
    </row>
    <row r="6" spans="2:28">
      <c r="B6" s="3"/>
      <c r="C6" s="82" t="s">
        <v>0</v>
      </c>
      <c r="D6" s="82"/>
      <c r="E6" s="82"/>
      <c r="F6" s="109"/>
      <c r="G6" s="55" t="s">
        <v>175</v>
      </c>
      <c r="H6" s="151">
        <v>92079.252999999997</v>
      </c>
      <c r="I6" s="106">
        <v>96998.815150618379</v>
      </c>
      <c r="J6" s="106">
        <v>107418.69120671689</v>
      </c>
      <c r="K6" s="106">
        <v>116771.94778563372</v>
      </c>
      <c r="L6" s="151">
        <v>122744.47357477617</v>
      </c>
      <c r="M6" s="152">
        <v>23310.504072397805</v>
      </c>
      <c r="N6" s="152">
        <v>24246.287635029297</v>
      </c>
      <c r="O6" s="152">
        <v>24539.477618755351</v>
      </c>
      <c r="P6" s="153">
        <v>24902.545824435925</v>
      </c>
      <c r="Q6" s="152">
        <v>25583.371952690271</v>
      </c>
      <c r="R6" s="152">
        <v>26426.877500882008</v>
      </c>
      <c r="S6" s="152">
        <v>27371.775808844603</v>
      </c>
      <c r="T6" s="152">
        <v>28036.665944300014</v>
      </c>
      <c r="U6" s="189">
        <v>28600.162937101908</v>
      </c>
      <c r="V6" s="152">
        <v>28986.779713856118</v>
      </c>
      <c r="W6" s="152">
        <v>29360.557363752403</v>
      </c>
      <c r="X6" s="153">
        <v>29824.447770923285</v>
      </c>
      <c r="Y6" s="152">
        <v>30263.516556897303</v>
      </c>
      <c r="Z6" s="152">
        <v>30544.816730220045</v>
      </c>
      <c r="AA6" s="152">
        <v>30818.353588773945</v>
      </c>
      <c r="AB6" s="154">
        <v>31117.786698884884</v>
      </c>
    </row>
    <row r="7" spans="2:28">
      <c r="B7" s="3"/>
      <c r="C7" s="82"/>
      <c r="D7" s="82"/>
      <c r="E7" s="82" t="s">
        <v>109</v>
      </c>
      <c r="F7" s="109"/>
      <c r="G7" s="55" t="s">
        <v>175</v>
      </c>
      <c r="H7" s="153">
        <v>53567.893344978627</v>
      </c>
      <c r="I7" s="106">
        <v>55464.334671865829</v>
      </c>
      <c r="J7" s="106">
        <v>60998.882114103806</v>
      </c>
      <c r="K7" s="106">
        <v>64866.581075993287</v>
      </c>
      <c r="L7" s="153">
        <v>67621.095868666875</v>
      </c>
      <c r="M7" s="152">
        <v>12938.659188079597</v>
      </c>
      <c r="N7" s="152">
        <v>13908.787984784942</v>
      </c>
      <c r="O7" s="152">
        <v>14402.163836095871</v>
      </c>
      <c r="P7" s="153">
        <v>14214.72366290542</v>
      </c>
      <c r="Q7" s="152">
        <v>14652.264757358334</v>
      </c>
      <c r="R7" s="152">
        <v>15121.963920551616</v>
      </c>
      <c r="S7" s="152">
        <v>15495.726910007956</v>
      </c>
      <c r="T7" s="152">
        <v>15728.926526185893</v>
      </c>
      <c r="U7" s="189">
        <v>15914.318074260744</v>
      </c>
      <c r="V7" s="152">
        <v>16119.157245712973</v>
      </c>
      <c r="W7" s="152">
        <v>16321.421776051729</v>
      </c>
      <c r="X7" s="153">
        <v>16511.683979967842</v>
      </c>
      <c r="Y7" s="152">
        <v>16684.329517053146</v>
      </c>
      <c r="Z7" s="152">
        <v>16839.753043741224</v>
      </c>
      <c r="AA7" s="152">
        <v>16981.400954075743</v>
      </c>
      <c r="AB7" s="154">
        <v>17115.612353796765</v>
      </c>
    </row>
    <row r="8" spans="2:28">
      <c r="B8" s="3"/>
      <c r="C8" s="82"/>
      <c r="D8" s="82"/>
      <c r="E8" s="82" t="s">
        <v>28</v>
      </c>
      <c r="F8" s="109"/>
      <c r="G8" s="55" t="s">
        <v>175</v>
      </c>
      <c r="H8" s="153">
        <v>19761.839999999982</v>
      </c>
      <c r="I8" s="152">
        <v>20865.024717330802</v>
      </c>
      <c r="J8" s="152">
        <v>21624.832999999999</v>
      </c>
      <c r="K8" s="152">
        <v>22699.106999999996</v>
      </c>
      <c r="L8" s="153">
        <v>23763.669000000002</v>
      </c>
      <c r="M8" s="152">
        <v>4836.2865419475602</v>
      </c>
      <c r="N8" s="152">
        <v>5292.2491753832401</v>
      </c>
      <c r="O8" s="152">
        <v>5273.8980000000001</v>
      </c>
      <c r="P8" s="153">
        <v>5462.5910000000003</v>
      </c>
      <c r="Q8" s="152">
        <v>5400.4080000000004</v>
      </c>
      <c r="R8" s="152">
        <v>5387.2179999999998</v>
      </c>
      <c r="S8" s="152">
        <v>5398.768</v>
      </c>
      <c r="T8" s="152">
        <v>5438.4390000000003</v>
      </c>
      <c r="U8" s="189">
        <v>5546.165</v>
      </c>
      <c r="V8" s="152">
        <v>5651.1729999999998</v>
      </c>
      <c r="W8" s="152">
        <v>5724.8829999999998</v>
      </c>
      <c r="X8" s="153">
        <v>5776.8860000000004</v>
      </c>
      <c r="Y8" s="152">
        <v>5860.8580000000002</v>
      </c>
      <c r="Z8" s="152">
        <v>5914.1580000000004</v>
      </c>
      <c r="AA8" s="152">
        <v>5962.4660000000003</v>
      </c>
      <c r="AB8" s="154">
        <v>6026.1869999999999</v>
      </c>
    </row>
    <row r="9" spans="2:28">
      <c r="B9" s="3"/>
      <c r="C9" s="82"/>
      <c r="D9" s="82"/>
      <c r="E9" s="82" t="s">
        <v>1</v>
      </c>
      <c r="F9" s="109"/>
      <c r="G9" s="55" t="s">
        <v>175</v>
      </c>
      <c r="H9" s="153">
        <v>18072.940000000002</v>
      </c>
      <c r="I9" s="152">
        <v>18205.945505554766</v>
      </c>
      <c r="J9" s="152">
        <v>21305.8811589426</v>
      </c>
      <c r="K9" s="152">
        <v>25663.218473274832</v>
      </c>
      <c r="L9" s="153">
        <v>26433.015897710044</v>
      </c>
      <c r="M9" s="152">
        <v>4286.339545032256</v>
      </c>
      <c r="N9" s="152">
        <v>4564.4409737089709</v>
      </c>
      <c r="O9" s="152">
        <v>4591.9508211747579</v>
      </c>
      <c r="P9" s="153">
        <v>4763.2141656387803</v>
      </c>
      <c r="Q9" s="152">
        <v>4909.7215123170727</v>
      </c>
      <c r="R9" s="152">
        <v>5167.5676645428684</v>
      </c>
      <c r="S9" s="152">
        <v>5435.9867965286367</v>
      </c>
      <c r="T9" s="152">
        <v>5792.6051855540245</v>
      </c>
      <c r="U9" s="189">
        <v>6262.5164457371184</v>
      </c>
      <c r="V9" s="152">
        <v>6441.4712501039185</v>
      </c>
      <c r="W9" s="152">
        <v>6427.8430178610752</v>
      </c>
      <c r="X9" s="153">
        <v>6531.3877595727199</v>
      </c>
      <c r="Y9" s="152">
        <v>6559.4746976615979</v>
      </c>
      <c r="Z9" s="152">
        <v>6581.2502565616769</v>
      </c>
      <c r="AA9" s="152">
        <v>6620.2330110739276</v>
      </c>
      <c r="AB9" s="154">
        <v>6672.0579324128403</v>
      </c>
    </row>
    <row r="10" spans="2:28">
      <c r="B10" s="3"/>
      <c r="C10" s="82"/>
      <c r="D10" s="82"/>
      <c r="E10" s="82" t="s">
        <v>2</v>
      </c>
      <c r="F10" s="109"/>
      <c r="G10" s="55" t="s">
        <v>175</v>
      </c>
      <c r="H10" s="153">
        <v>91402.673344978597</v>
      </c>
      <c r="I10" s="152">
        <v>94535.304894751403</v>
      </c>
      <c r="J10" s="152">
        <v>103929.59627304639</v>
      </c>
      <c r="K10" s="152">
        <v>113228.90654926813</v>
      </c>
      <c r="L10" s="153">
        <v>117817.78076637692</v>
      </c>
      <c r="M10" s="152">
        <v>22061.285275059414</v>
      </c>
      <c r="N10" s="152">
        <v>23765.478133877154</v>
      </c>
      <c r="O10" s="152">
        <v>24268.012657270629</v>
      </c>
      <c r="P10" s="153">
        <v>24440.5288285442</v>
      </c>
      <c r="Q10" s="152">
        <v>24962.394269675406</v>
      </c>
      <c r="R10" s="152">
        <v>25676.749585094483</v>
      </c>
      <c r="S10" s="152">
        <v>26330.481706536593</v>
      </c>
      <c r="T10" s="152">
        <v>26959.970711739916</v>
      </c>
      <c r="U10" s="189">
        <v>27722.999519997862</v>
      </c>
      <c r="V10" s="152">
        <v>28211.80149581689</v>
      </c>
      <c r="W10" s="152">
        <v>28474.147793912802</v>
      </c>
      <c r="X10" s="153">
        <v>28819.957739540565</v>
      </c>
      <c r="Y10" s="152">
        <v>29104.662214714743</v>
      </c>
      <c r="Z10" s="152">
        <v>29335.161300302902</v>
      </c>
      <c r="AA10" s="152">
        <v>29564.099965149671</v>
      </c>
      <c r="AB10" s="154">
        <v>29813.857286209604</v>
      </c>
    </row>
    <row r="11" spans="2:28">
      <c r="B11" s="3"/>
      <c r="C11" s="82"/>
      <c r="D11" s="82" t="s">
        <v>29</v>
      </c>
      <c r="E11" s="82"/>
      <c r="F11" s="109"/>
      <c r="G11" s="55" t="s">
        <v>175</v>
      </c>
      <c r="H11" s="153">
        <v>78519.893878241797</v>
      </c>
      <c r="I11" s="152">
        <v>89704.923919922774</v>
      </c>
      <c r="J11" s="152">
        <v>103025.14856887303</v>
      </c>
      <c r="K11" s="152">
        <v>113222.74754034434</v>
      </c>
      <c r="L11" s="153">
        <v>121397.97627494195</v>
      </c>
      <c r="M11" s="152">
        <v>22756.155037554025</v>
      </c>
      <c r="N11" s="152">
        <v>22085.813262462591</v>
      </c>
      <c r="O11" s="152">
        <v>21812.22775206844</v>
      </c>
      <c r="P11" s="153">
        <v>23050.727867837722</v>
      </c>
      <c r="Q11" s="152">
        <v>24105.945244031704</v>
      </c>
      <c r="R11" s="152">
        <v>25133.504833060135</v>
      </c>
      <c r="S11" s="152">
        <v>26488.13255137323</v>
      </c>
      <c r="T11" s="152">
        <v>27297.565940407971</v>
      </c>
      <c r="U11" s="189">
        <v>27675.370659143053</v>
      </c>
      <c r="V11" s="152">
        <v>27933.307872900845</v>
      </c>
      <c r="W11" s="152">
        <v>28467.40761992984</v>
      </c>
      <c r="X11" s="153">
        <v>29146.661388370598</v>
      </c>
      <c r="Y11" s="152">
        <v>29814.630564356146</v>
      </c>
      <c r="Z11" s="152">
        <v>30172.07602168401</v>
      </c>
      <c r="AA11" s="152">
        <v>30518.036536623527</v>
      </c>
      <c r="AB11" s="154">
        <v>30893.233152278259</v>
      </c>
    </row>
    <row r="12" spans="2:28">
      <c r="B12" s="3"/>
      <c r="C12" s="82"/>
      <c r="D12" s="82" t="s">
        <v>30</v>
      </c>
      <c r="E12" s="82"/>
      <c r="F12" s="109"/>
      <c r="G12" s="55" t="s">
        <v>175</v>
      </c>
      <c r="H12" s="153">
        <v>77139.294133833231</v>
      </c>
      <c r="I12" s="152">
        <v>90047.110696057178</v>
      </c>
      <c r="J12" s="152">
        <v>100060.43201801498</v>
      </c>
      <c r="K12" s="152">
        <v>110265.73094120648</v>
      </c>
      <c r="L12" s="153">
        <v>116930.51785338095</v>
      </c>
      <c r="M12" s="152">
        <v>22378.726272340497</v>
      </c>
      <c r="N12" s="152">
        <v>22236.245895423737</v>
      </c>
      <c r="O12" s="152">
        <v>22410.670375838705</v>
      </c>
      <c r="P12" s="153">
        <v>23021.468152454236</v>
      </c>
      <c r="Q12" s="152">
        <v>23706.080972890646</v>
      </c>
      <c r="R12" s="152">
        <v>24488.33445269673</v>
      </c>
      <c r="S12" s="152">
        <v>25519.887485942774</v>
      </c>
      <c r="T12" s="152">
        <v>26346.129106484834</v>
      </c>
      <c r="U12" s="189">
        <v>26968.633139549089</v>
      </c>
      <c r="V12" s="152">
        <v>27308.39454680372</v>
      </c>
      <c r="W12" s="152">
        <v>27715.277935027741</v>
      </c>
      <c r="X12" s="153">
        <v>28273.425319825928</v>
      </c>
      <c r="Y12" s="152">
        <v>28782.914029120064</v>
      </c>
      <c r="Z12" s="152">
        <v>29081.695267920859</v>
      </c>
      <c r="AA12" s="152">
        <v>29374.513506486212</v>
      </c>
      <c r="AB12" s="154">
        <v>29691.395049853818</v>
      </c>
    </row>
    <row r="13" spans="2:28" ht="15" thickBot="1">
      <c r="B13" s="77"/>
      <c r="C13" s="111"/>
      <c r="D13" s="111" t="s">
        <v>31</v>
      </c>
      <c r="E13" s="111"/>
      <c r="F13" s="112"/>
      <c r="G13" s="205" t="s">
        <v>175</v>
      </c>
      <c r="H13" s="163">
        <v>1380.5997444085624</v>
      </c>
      <c r="I13" s="115">
        <v>-342.1867761343965</v>
      </c>
      <c r="J13" s="115">
        <v>2964.7165508580547</v>
      </c>
      <c r="K13" s="115">
        <v>2957.0165991378562</v>
      </c>
      <c r="L13" s="163">
        <v>4467.4584215609902</v>
      </c>
      <c r="M13" s="115">
        <v>377.4287652135281</v>
      </c>
      <c r="N13" s="115">
        <v>-150.43263296114674</v>
      </c>
      <c r="O13" s="115">
        <v>-598.44262377026462</v>
      </c>
      <c r="P13" s="163">
        <v>29.259715383486764</v>
      </c>
      <c r="Q13" s="115">
        <v>399.86427114105754</v>
      </c>
      <c r="R13" s="115">
        <v>645.17038036340455</v>
      </c>
      <c r="S13" s="115">
        <v>968.24506543045572</v>
      </c>
      <c r="T13" s="115">
        <v>951.43683392313687</v>
      </c>
      <c r="U13" s="208">
        <v>706.73751959396395</v>
      </c>
      <c r="V13" s="115">
        <v>624.91332609712481</v>
      </c>
      <c r="W13" s="115">
        <v>752.12968490209823</v>
      </c>
      <c r="X13" s="163">
        <v>873.23606854466925</v>
      </c>
      <c r="Y13" s="115">
        <v>1031.7165352360826</v>
      </c>
      <c r="Z13" s="115">
        <v>1090.380753763151</v>
      </c>
      <c r="AA13" s="115">
        <v>1143.5230301373158</v>
      </c>
      <c r="AB13" s="116">
        <v>1201.8381024244409</v>
      </c>
    </row>
    <row r="14" spans="2:28" ht="15" thickBot="1">
      <c r="G14" s="117"/>
    </row>
    <row r="15" spans="2:28" ht="30" customHeight="1">
      <c r="B15" s="86" t="str">
        <f>"Strednodobá predikcia "&amp;Súhrn!$H$3&amp;" - komponenty HDP [zmena oproti predchádzajúcemu obdobiu]"</f>
        <v>Strednodobá predikcia P4Q-2021 - komponenty HDP [zmena oproti predchádzajúcemu obdobiu]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8"/>
    </row>
    <row r="16" spans="2:28">
      <c r="B16" s="304" t="s">
        <v>27</v>
      </c>
      <c r="C16" s="305"/>
      <c r="D16" s="305"/>
      <c r="E16" s="305"/>
      <c r="F16" s="306"/>
      <c r="G16" s="307" t="s">
        <v>62</v>
      </c>
      <c r="H16" s="135" t="str">
        <f t="shared" ref="H16:L16" si="0">H$3</f>
        <v>Skutočnosť</v>
      </c>
      <c r="I16" s="295">
        <f t="shared" si="0"/>
        <v>2021</v>
      </c>
      <c r="J16" s="295">
        <f t="shared" si="0"/>
        <v>2022</v>
      </c>
      <c r="K16" s="295">
        <f t="shared" si="0"/>
        <v>2023</v>
      </c>
      <c r="L16" s="289">
        <f t="shared" si="0"/>
        <v>2024</v>
      </c>
      <c r="M16" s="308">
        <f t="shared" ref="M16:Y16" si="1">M$3</f>
        <v>2021</v>
      </c>
      <c r="N16" s="309"/>
      <c r="O16" s="309"/>
      <c r="P16" s="311"/>
      <c r="Q16" s="308">
        <f t="shared" si="1"/>
        <v>2022</v>
      </c>
      <c r="R16" s="309"/>
      <c r="S16" s="309"/>
      <c r="T16" s="311"/>
      <c r="U16" s="308">
        <f t="shared" si="1"/>
        <v>2023</v>
      </c>
      <c r="V16" s="309"/>
      <c r="W16" s="309"/>
      <c r="X16" s="311"/>
      <c r="Y16" s="308">
        <f t="shared" si="1"/>
        <v>2024</v>
      </c>
      <c r="Z16" s="309"/>
      <c r="AA16" s="309"/>
      <c r="AB16" s="310"/>
    </row>
    <row r="17" spans="2:28">
      <c r="B17" s="299"/>
      <c r="C17" s="300"/>
      <c r="D17" s="300"/>
      <c r="E17" s="300"/>
      <c r="F17" s="301"/>
      <c r="G17" s="303"/>
      <c r="H17" s="198">
        <f>$H$4</f>
        <v>2020</v>
      </c>
      <c r="I17" s="292"/>
      <c r="J17" s="292"/>
      <c r="K17" s="292"/>
      <c r="L17" s="290"/>
      <c r="M17" s="139" t="s">
        <v>3</v>
      </c>
      <c r="N17" s="137" t="s">
        <v>4</v>
      </c>
      <c r="O17" s="137" t="s">
        <v>5</v>
      </c>
      <c r="P17" s="138" t="s">
        <v>6</v>
      </c>
      <c r="Q17" s="139" t="s">
        <v>3</v>
      </c>
      <c r="R17" s="137" t="s">
        <v>4</v>
      </c>
      <c r="S17" s="137" t="s">
        <v>5</v>
      </c>
      <c r="T17" s="235" t="s">
        <v>6</v>
      </c>
      <c r="U17" s="139" t="s">
        <v>3</v>
      </c>
      <c r="V17" s="137" t="s">
        <v>4</v>
      </c>
      <c r="W17" s="137" t="s">
        <v>5</v>
      </c>
      <c r="X17" s="138" t="s">
        <v>6</v>
      </c>
      <c r="Y17" s="137" t="s">
        <v>3</v>
      </c>
      <c r="Z17" s="137" t="s">
        <v>4</v>
      </c>
      <c r="AA17" s="137" t="s">
        <v>5</v>
      </c>
      <c r="AB17" s="140" t="s">
        <v>6</v>
      </c>
    </row>
    <row r="18" spans="2:28" ht="4.3499999999999996" customHeight="1">
      <c r="B18" s="8"/>
      <c r="C18" s="9"/>
      <c r="D18" s="9"/>
      <c r="E18" s="9"/>
      <c r="F18" s="141"/>
      <c r="G18" s="142"/>
      <c r="H18" s="145"/>
      <c r="I18" s="144"/>
      <c r="J18" s="144"/>
      <c r="K18" s="144"/>
      <c r="L18" s="145"/>
      <c r="M18" s="82"/>
      <c r="N18" s="82"/>
      <c r="O18" s="82"/>
      <c r="P18" s="268"/>
      <c r="Q18" s="82"/>
      <c r="R18" s="82"/>
      <c r="S18" s="82"/>
      <c r="T18" s="82"/>
      <c r="U18" s="186"/>
      <c r="V18" s="82"/>
      <c r="W18" s="82"/>
      <c r="X18" s="109"/>
      <c r="Y18" s="82"/>
      <c r="Z18" s="82"/>
      <c r="AA18" s="82"/>
      <c r="AB18" s="4"/>
    </row>
    <row r="19" spans="2:28">
      <c r="B19" s="3"/>
      <c r="C19" s="82" t="s">
        <v>0</v>
      </c>
      <c r="D19" s="82"/>
      <c r="E19" s="82"/>
      <c r="F19" s="109"/>
      <c r="G19" s="55" t="s">
        <v>176</v>
      </c>
      <c r="H19" s="162">
        <v>-4.3587538079272008</v>
      </c>
      <c r="I19" s="161">
        <v>3.0524275313843248</v>
      </c>
      <c r="J19" s="161">
        <v>5.7688697362585373</v>
      </c>
      <c r="K19" s="28">
        <v>5.5667777525590907</v>
      </c>
      <c r="L19" s="167">
        <v>2.7384831437934594</v>
      </c>
      <c r="M19" s="161">
        <v>-1.3491026118756366</v>
      </c>
      <c r="N19" s="161">
        <v>1.8822804345683295</v>
      </c>
      <c r="O19" s="161">
        <v>0.37052294088231008</v>
      </c>
      <c r="P19" s="162">
        <v>0.15622571911937655</v>
      </c>
      <c r="Q19" s="161">
        <v>1.27522603075154</v>
      </c>
      <c r="R19" s="161">
        <v>2.3952735753610881</v>
      </c>
      <c r="S19" s="161">
        <v>2.7458100502883838</v>
      </c>
      <c r="T19" s="161">
        <v>1.6741586361200405</v>
      </c>
      <c r="U19" s="187">
        <v>1.2557473684308178</v>
      </c>
      <c r="V19" s="161">
        <v>0.60440971614912087</v>
      </c>
      <c r="W19" s="161">
        <v>0.61864624319196082</v>
      </c>
      <c r="X19" s="162">
        <v>0.99472807411684983</v>
      </c>
      <c r="Y19" s="161">
        <v>0.90402648404779029</v>
      </c>
      <c r="Z19" s="161">
        <v>0.39295376893502976</v>
      </c>
      <c r="AA19" s="161">
        <v>0.38178738699889436</v>
      </c>
      <c r="AB19" s="168">
        <v>0.47280620860763634</v>
      </c>
    </row>
    <row r="20" spans="2:28">
      <c r="B20" s="3"/>
      <c r="C20" s="82"/>
      <c r="D20" s="82"/>
      <c r="E20" s="82" t="s">
        <v>109</v>
      </c>
      <c r="F20" s="109"/>
      <c r="G20" s="55" t="s">
        <v>176</v>
      </c>
      <c r="H20" s="162">
        <v>-1.515874563885049</v>
      </c>
      <c r="I20" s="161">
        <v>0.76653256938850234</v>
      </c>
      <c r="J20" s="161">
        <v>4.1691958446566417</v>
      </c>
      <c r="K20" s="28">
        <v>3.8319257129915627</v>
      </c>
      <c r="L20" s="162">
        <v>2.1795525533405424</v>
      </c>
      <c r="M20" s="161">
        <v>-2.0180023199672519</v>
      </c>
      <c r="N20" s="161">
        <v>4.8254451997978549</v>
      </c>
      <c r="O20" s="161">
        <v>1.8743594164508011</v>
      </c>
      <c r="P20" s="162">
        <v>-2.9347819063303575</v>
      </c>
      <c r="Q20" s="161">
        <v>1.2019815796232365</v>
      </c>
      <c r="R20" s="161">
        <v>2.5576666686602181</v>
      </c>
      <c r="S20" s="161">
        <v>1.8548243970627993</v>
      </c>
      <c r="T20" s="161">
        <v>0.85484060264366235</v>
      </c>
      <c r="U20" s="187">
        <v>0.56800309552551198</v>
      </c>
      <c r="V20" s="161">
        <v>0.69284632398402834</v>
      </c>
      <c r="W20" s="161">
        <v>0.69044168696554209</v>
      </c>
      <c r="X20" s="162">
        <v>0.64378500605195654</v>
      </c>
      <c r="Y20" s="161">
        <v>0.54964527553262599</v>
      </c>
      <c r="Z20" s="161">
        <v>0.45381084044724673</v>
      </c>
      <c r="AA20" s="161">
        <v>0.37626938726351966</v>
      </c>
      <c r="AB20" s="168">
        <v>0.33895026350654689</v>
      </c>
    </row>
    <row r="21" spans="2:28">
      <c r="B21" s="3"/>
      <c r="C21" s="82"/>
      <c r="D21" s="82"/>
      <c r="E21" s="82" t="s">
        <v>28</v>
      </c>
      <c r="F21" s="109"/>
      <c r="G21" s="55" t="s">
        <v>176</v>
      </c>
      <c r="H21" s="162">
        <v>0.91699230476724836</v>
      </c>
      <c r="I21" s="161">
        <v>2.5068696889915429</v>
      </c>
      <c r="J21" s="161">
        <v>-1.2316966192957324</v>
      </c>
      <c r="K21" s="161">
        <v>1.8927169619057196</v>
      </c>
      <c r="L21" s="162">
        <v>2.4099551373675894</v>
      </c>
      <c r="M21" s="161">
        <v>-3.6675911964187407</v>
      </c>
      <c r="N21" s="161">
        <v>4.9917233255574587</v>
      </c>
      <c r="O21" s="161">
        <v>-1.5393726939426244</v>
      </c>
      <c r="P21" s="162">
        <v>2.4231543373014262</v>
      </c>
      <c r="Q21" s="161">
        <v>-2.3990106687077173</v>
      </c>
      <c r="R21" s="161">
        <v>-0.96520675113774246</v>
      </c>
      <c r="S21" s="161">
        <v>-0.57167771323345562</v>
      </c>
      <c r="T21" s="161">
        <v>-5.2666808815644117E-2</v>
      </c>
      <c r="U21" s="187">
        <v>1.2204909566539044</v>
      </c>
      <c r="V21" s="161">
        <v>1.1388258080270219</v>
      </c>
      <c r="W21" s="161">
        <v>0.61226450336273786</v>
      </c>
      <c r="X21" s="162">
        <v>0.30079898836004304</v>
      </c>
      <c r="Y21" s="161">
        <v>0.91957954924633611</v>
      </c>
      <c r="Z21" s="161">
        <v>0.423033051017498</v>
      </c>
      <c r="AA21" s="161">
        <v>0.3572224080945432</v>
      </c>
      <c r="AB21" s="168">
        <v>0.63902258497034836</v>
      </c>
    </row>
    <row r="22" spans="2:28">
      <c r="B22" s="3"/>
      <c r="C22" s="82"/>
      <c r="D22" s="82"/>
      <c r="E22" s="82" t="s">
        <v>1</v>
      </c>
      <c r="F22" s="109"/>
      <c r="G22" s="55" t="s">
        <v>176</v>
      </c>
      <c r="H22" s="162">
        <v>-11.571405115317262</v>
      </c>
      <c r="I22" s="161">
        <v>-1.0783829467155783</v>
      </c>
      <c r="J22" s="161">
        <v>13.388252329400771</v>
      </c>
      <c r="K22" s="161">
        <v>17.14898680613517</v>
      </c>
      <c r="L22" s="162">
        <v>0.7961051339954679</v>
      </c>
      <c r="M22" s="161">
        <v>-6.5161700181262177</v>
      </c>
      <c r="N22" s="161">
        <v>7.1246498150411099</v>
      </c>
      <c r="O22" s="161">
        <v>-0.18814609357771417</v>
      </c>
      <c r="P22" s="162">
        <v>2.7622472738763264</v>
      </c>
      <c r="Q22" s="161">
        <v>2.2232321808934614</v>
      </c>
      <c r="R22" s="161">
        <v>4.1943974201264353</v>
      </c>
      <c r="S22" s="161">
        <v>4.3485943019553304</v>
      </c>
      <c r="T22" s="161">
        <v>5.8066754082078944</v>
      </c>
      <c r="U22" s="187">
        <v>7.3737344829704483</v>
      </c>
      <c r="V22" s="161">
        <v>2.1674299813972056</v>
      </c>
      <c r="W22" s="161">
        <v>-0.82651903758194578</v>
      </c>
      <c r="X22" s="162">
        <v>1.0530658029040723</v>
      </c>
      <c r="Y22" s="161">
        <v>-0.10390906642695086</v>
      </c>
      <c r="Z22" s="161">
        <v>-0.17659621357083211</v>
      </c>
      <c r="AA22" s="161">
        <v>0.10169146418490982</v>
      </c>
      <c r="AB22" s="168">
        <v>0.30474953720043629</v>
      </c>
    </row>
    <row r="23" spans="2:28">
      <c r="B23" s="3"/>
      <c r="C23" s="82"/>
      <c r="D23" s="82"/>
      <c r="E23" s="82" t="s">
        <v>2</v>
      </c>
      <c r="F23" s="109"/>
      <c r="G23" s="55" t="s">
        <v>176</v>
      </c>
      <c r="H23" s="162">
        <v>-3.3476634031170391</v>
      </c>
      <c r="I23" s="161">
        <v>0.72244125272082726</v>
      </c>
      <c r="J23" s="161">
        <v>4.9799197187388415</v>
      </c>
      <c r="K23" s="161">
        <v>6.4085342423932019</v>
      </c>
      <c r="L23" s="162">
        <v>1.8846452392088224</v>
      </c>
      <c r="M23" s="161">
        <v>-3.284025715749479</v>
      </c>
      <c r="N23" s="161">
        <v>5.3206048524237843</v>
      </c>
      <c r="O23" s="161">
        <v>0.77259536919467564</v>
      </c>
      <c r="P23" s="162">
        <v>-0.73846771154993007</v>
      </c>
      <c r="Q23" s="161">
        <v>0.6924819579697612</v>
      </c>
      <c r="R23" s="161">
        <v>2.2197714074990103</v>
      </c>
      <c r="S23" s="161">
        <v>1.9377228701817018</v>
      </c>
      <c r="T23" s="161">
        <v>1.7869287458093481</v>
      </c>
      <c r="U23" s="187">
        <v>2.256153315933517</v>
      </c>
      <c r="V23" s="161">
        <v>1.1298692909956713</v>
      </c>
      <c r="W23" s="161">
        <v>0.30517122880944214</v>
      </c>
      <c r="X23" s="162">
        <v>0.68128343041607309</v>
      </c>
      <c r="Y23" s="161">
        <v>0.45703469878517922</v>
      </c>
      <c r="Z23" s="161">
        <v>0.2960202392726643</v>
      </c>
      <c r="AA23" s="161">
        <v>0.30683770764960627</v>
      </c>
      <c r="AB23" s="168">
        <v>0.38472915257059981</v>
      </c>
    </row>
    <row r="24" spans="2:28">
      <c r="B24" s="3"/>
      <c r="C24" s="82"/>
      <c r="D24" s="82" t="s">
        <v>29</v>
      </c>
      <c r="E24" s="82"/>
      <c r="F24" s="109"/>
      <c r="G24" s="55" t="s">
        <v>176</v>
      </c>
      <c r="H24" s="162">
        <v>-7.3857916601419191</v>
      </c>
      <c r="I24" s="161">
        <v>9.6499890951468217</v>
      </c>
      <c r="J24" s="161">
        <v>8.482582551169159</v>
      </c>
      <c r="K24" s="161">
        <v>7.7118845591548535</v>
      </c>
      <c r="L24" s="162">
        <v>5.2315679118187148</v>
      </c>
      <c r="M24" s="161">
        <v>7.3492883638293733</v>
      </c>
      <c r="N24" s="161">
        <v>-6.0899105070361941</v>
      </c>
      <c r="O24" s="161">
        <v>-3.7019462910774337</v>
      </c>
      <c r="P24" s="162">
        <v>3.337851300116526</v>
      </c>
      <c r="Q24" s="161">
        <v>3.4825685339314276</v>
      </c>
      <c r="R24" s="161">
        <v>3.6885554289895595</v>
      </c>
      <c r="S24" s="161">
        <v>4.7908603814160955</v>
      </c>
      <c r="T24" s="161">
        <v>2.5760113268428029</v>
      </c>
      <c r="U24" s="187">
        <v>0.90804631584006756</v>
      </c>
      <c r="V24" s="161">
        <v>0.39116505005058855</v>
      </c>
      <c r="W24" s="161">
        <v>1.390243897974571</v>
      </c>
      <c r="X24" s="162">
        <v>1.8823410225460577</v>
      </c>
      <c r="Y24" s="161">
        <v>1.8176783893024719</v>
      </c>
      <c r="Z24" s="161">
        <v>0.75456307739464989</v>
      </c>
      <c r="AA24" s="161">
        <v>0.71486473881046209</v>
      </c>
      <c r="AB24" s="168">
        <v>0.795510110528582</v>
      </c>
    </row>
    <row r="25" spans="2:28">
      <c r="B25" s="3"/>
      <c r="C25" s="82"/>
      <c r="D25" s="82" t="s">
        <v>30</v>
      </c>
      <c r="E25" s="82"/>
      <c r="F25" s="109"/>
      <c r="G25" s="55" t="s">
        <v>176</v>
      </c>
      <c r="H25" s="162">
        <v>-8.4025156042574451</v>
      </c>
      <c r="I25" s="161">
        <v>10.512762795153051</v>
      </c>
      <c r="J25" s="161">
        <v>6.1755661145633525</v>
      </c>
      <c r="K25" s="161">
        <v>8.8115070279072683</v>
      </c>
      <c r="L25" s="162">
        <v>4.4602477956844524</v>
      </c>
      <c r="M25" s="161">
        <v>5.5304153482107949</v>
      </c>
      <c r="N25" s="161">
        <v>-3.1492003350350473</v>
      </c>
      <c r="O25" s="161">
        <v>-1.7695493314957957</v>
      </c>
      <c r="P25" s="162">
        <v>0.72516731907963106</v>
      </c>
      <c r="Q25" s="161">
        <v>2.1274593565359083</v>
      </c>
      <c r="R25" s="161">
        <v>3.1653694078928964</v>
      </c>
      <c r="S25" s="161">
        <v>3.9270550531233681</v>
      </c>
      <c r="T25" s="161">
        <v>2.9343715928056469</v>
      </c>
      <c r="U25" s="187">
        <v>2.0502983125094403</v>
      </c>
      <c r="V25" s="161">
        <v>0.88015480803875334</v>
      </c>
      <c r="W25" s="161">
        <v>1.1031329860877577</v>
      </c>
      <c r="X25" s="162">
        <v>1.5982084221326289</v>
      </c>
      <c r="Y25" s="161">
        <v>1.4144710346957368</v>
      </c>
      <c r="Z25" s="161">
        <v>0.67301446242495899</v>
      </c>
      <c r="AA25" s="161">
        <v>0.65354095590063821</v>
      </c>
      <c r="AB25" s="168">
        <v>0.72047495673490403</v>
      </c>
    </row>
    <row r="26" spans="2:28" ht="15" thickBot="1">
      <c r="B26" s="77"/>
      <c r="C26" s="111"/>
      <c r="D26" s="111" t="s">
        <v>31</v>
      </c>
      <c r="E26" s="111"/>
      <c r="F26" s="112"/>
      <c r="G26" s="205" t="s">
        <v>176</v>
      </c>
      <c r="H26" s="175">
        <v>36.511346470282575</v>
      </c>
      <c r="I26" s="174">
        <v>-15.34453373998798</v>
      </c>
      <c r="J26" s="174">
        <v>95.730701239951628</v>
      </c>
      <c r="K26" s="174">
        <v>-14.846844122260208</v>
      </c>
      <c r="L26" s="175">
        <v>25.451502710591072</v>
      </c>
      <c r="M26" s="174">
        <v>58.141992606053776</v>
      </c>
      <c r="N26" s="174">
        <v>-60.890044487362843</v>
      </c>
      <c r="O26" s="174">
        <v>-92.876640948252131</v>
      </c>
      <c r="P26" s="175">
        <v>1665.9596454490916</v>
      </c>
      <c r="Q26" s="174">
        <v>52.66818233200172</v>
      </c>
      <c r="R26" s="174">
        <v>16.391778768861087</v>
      </c>
      <c r="S26" s="174">
        <v>23.38111392041975</v>
      </c>
      <c r="T26" s="174">
        <v>-3.9203357339274874</v>
      </c>
      <c r="U26" s="193">
        <v>-21.275973011356967</v>
      </c>
      <c r="V26" s="174">
        <v>-11.919600169399573</v>
      </c>
      <c r="W26" s="174">
        <v>9.6689305949543467</v>
      </c>
      <c r="X26" s="175">
        <v>9.4352425042566068</v>
      </c>
      <c r="Y26" s="174">
        <v>11.76829615711587</v>
      </c>
      <c r="Z26" s="174">
        <v>2.5806417641057777</v>
      </c>
      <c r="AA26" s="174">
        <v>2.0625221282422928</v>
      </c>
      <c r="AB26" s="194">
        <v>2.4217256174638067</v>
      </c>
    </row>
    <row r="27" spans="2:28" ht="15" thickBot="1"/>
    <row r="28" spans="2:28" ht="30" customHeight="1">
      <c r="B28" s="86" t="str">
        <f>"Strednodobá predikcia "&amp;Súhrn!$H$3&amp;" - komponenty HDP [príspevky k rastu]"</f>
        <v>Strednodobá predikcia P4Q-2021 - komponenty HDP [príspevky k rastu]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8"/>
    </row>
    <row r="29" spans="2:28">
      <c r="B29" s="304" t="s">
        <v>27</v>
      </c>
      <c r="C29" s="305"/>
      <c r="D29" s="305"/>
      <c r="E29" s="305"/>
      <c r="F29" s="306"/>
      <c r="G29" s="307" t="s">
        <v>62</v>
      </c>
      <c r="H29" s="135" t="str">
        <f t="shared" ref="H29:L29" si="2">H$3</f>
        <v>Skutočnosť</v>
      </c>
      <c r="I29" s="295">
        <f t="shared" si="2"/>
        <v>2021</v>
      </c>
      <c r="J29" s="295">
        <f t="shared" si="2"/>
        <v>2022</v>
      </c>
      <c r="K29" s="295">
        <f t="shared" si="2"/>
        <v>2023</v>
      </c>
      <c r="L29" s="289">
        <f t="shared" si="2"/>
        <v>2024</v>
      </c>
      <c r="M29" s="308">
        <f t="shared" ref="M29:Y29" si="3">M$3</f>
        <v>2021</v>
      </c>
      <c r="N29" s="309"/>
      <c r="O29" s="309"/>
      <c r="P29" s="311"/>
      <c r="Q29" s="308">
        <f t="shared" ref="Q29" si="4">Q$3</f>
        <v>2022</v>
      </c>
      <c r="R29" s="309"/>
      <c r="S29" s="309"/>
      <c r="T29" s="311"/>
      <c r="U29" s="308">
        <f t="shared" si="3"/>
        <v>2023</v>
      </c>
      <c r="V29" s="309"/>
      <c r="W29" s="309"/>
      <c r="X29" s="311"/>
      <c r="Y29" s="308">
        <f t="shared" si="3"/>
        <v>2024</v>
      </c>
      <c r="Z29" s="309"/>
      <c r="AA29" s="309"/>
      <c r="AB29" s="310"/>
    </row>
    <row r="30" spans="2:28">
      <c r="B30" s="299"/>
      <c r="C30" s="300"/>
      <c r="D30" s="300"/>
      <c r="E30" s="300"/>
      <c r="F30" s="301"/>
      <c r="G30" s="303"/>
      <c r="H30" s="198">
        <f>$H$4</f>
        <v>2020</v>
      </c>
      <c r="I30" s="292"/>
      <c r="J30" s="292"/>
      <c r="K30" s="292"/>
      <c r="L30" s="290"/>
      <c r="M30" s="139" t="s">
        <v>3</v>
      </c>
      <c r="N30" s="137" t="s">
        <v>4</v>
      </c>
      <c r="O30" s="137" t="s">
        <v>5</v>
      </c>
      <c r="P30" s="138" t="s">
        <v>6</v>
      </c>
      <c r="Q30" s="139" t="s">
        <v>3</v>
      </c>
      <c r="R30" s="137" t="s">
        <v>4</v>
      </c>
      <c r="S30" s="137" t="s">
        <v>5</v>
      </c>
      <c r="T30" s="235" t="s">
        <v>6</v>
      </c>
      <c r="U30" s="139" t="s">
        <v>3</v>
      </c>
      <c r="V30" s="137" t="s">
        <v>4</v>
      </c>
      <c r="W30" s="137" t="s">
        <v>5</v>
      </c>
      <c r="X30" s="138" t="s">
        <v>6</v>
      </c>
      <c r="Y30" s="137" t="s">
        <v>3</v>
      </c>
      <c r="Z30" s="137" t="s">
        <v>4</v>
      </c>
      <c r="AA30" s="137" t="s">
        <v>5</v>
      </c>
      <c r="AB30" s="140" t="s">
        <v>6</v>
      </c>
    </row>
    <row r="31" spans="2:28" ht="4.3499999999999996" customHeight="1">
      <c r="B31" s="8"/>
      <c r="C31" s="9"/>
      <c r="D31" s="9"/>
      <c r="E31" s="9"/>
      <c r="F31" s="141"/>
      <c r="G31" s="142"/>
      <c r="H31" s="145"/>
      <c r="I31" s="144"/>
      <c r="J31" s="144"/>
      <c r="K31" s="144"/>
      <c r="L31" s="270"/>
      <c r="M31" s="82"/>
      <c r="N31" s="82"/>
      <c r="O31" s="82"/>
      <c r="P31" s="268"/>
      <c r="Q31" s="82"/>
      <c r="R31" s="82"/>
      <c r="S31" s="82"/>
      <c r="T31" s="82"/>
      <c r="U31" s="186"/>
      <c r="V31" s="82"/>
      <c r="W31" s="82"/>
      <c r="X31" s="109"/>
      <c r="Y31" s="82"/>
      <c r="Z31" s="82"/>
      <c r="AA31" s="82"/>
      <c r="AB31" s="4"/>
    </row>
    <row r="32" spans="2:28">
      <c r="B32" s="3"/>
      <c r="C32" s="82" t="s">
        <v>0</v>
      </c>
      <c r="D32" s="82"/>
      <c r="E32" s="82"/>
      <c r="F32" s="109"/>
      <c r="G32" s="55" t="s">
        <v>176</v>
      </c>
      <c r="H32" s="162">
        <v>-4.3587538079272008</v>
      </c>
      <c r="I32" s="161">
        <v>3.0524275313843248</v>
      </c>
      <c r="J32" s="161">
        <v>5.7688697362585373</v>
      </c>
      <c r="K32" s="161">
        <v>5.5667777525590907</v>
      </c>
      <c r="L32" s="162">
        <v>2.7384831437934594</v>
      </c>
      <c r="M32" s="161">
        <v>-1.3491026118756366</v>
      </c>
      <c r="N32" s="161">
        <v>1.8822804345683295</v>
      </c>
      <c r="O32" s="161">
        <v>0.37052294088231008</v>
      </c>
      <c r="P32" s="162">
        <v>0.15622571911937655</v>
      </c>
      <c r="Q32" s="161">
        <v>1.27522603075154</v>
      </c>
      <c r="R32" s="161">
        <v>2.3952735753610881</v>
      </c>
      <c r="S32" s="161">
        <v>2.7458100502883838</v>
      </c>
      <c r="T32" s="161">
        <v>1.6741586361200405</v>
      </c>
      <c r="U32" s="187">
        <v>1.2557473684308178</v>
      </c>
      <c r="V32" s="161">
        <v>0.60440971614912087</v>
      </c>
      <c r="W32" s="161">
        <v>0.61864624319196082</v>
      </c>
      <c r="X32" s="162">
        <v>0.99472807411684983</v>
      </c>
      <c r="Y32" s="161">
        <v>0.90402648404779029</v>
      </c>
      <c r="Z32" s="161">
        <v>0.39295376893502976</v>
      </c>
      <c r="AA32" s="161">
        <v>0.38178738699889436</v>
      </c>
      <c r="AB32" s="168">
        <v>0.47280620860763634</v>
      </c>
    </row>
    <row r="33" spans="2:28">
      <c r="B33" s="3"/>
      <c r="C33" s="82"/>
      <c r="D33" s="82"/>
      <c r="E33" s="82" t="s">
        <v>109</v>
      </c>
      <c r="F33" s="109"/>
      <c r="G33" s="55" t="s">
        <v>177</v>
      </c>
      <c r="H33" s="162">
        <v>-0.8500395784476682</v>
      </c>
      <c r="I33" s="161">
        <v>0.44261639881590464</v>
      </c>
      <c r="J33" s="161">
        <v>2.3540044099776445</v>
      </c>
      <c r="K33" s="161">
        <v>2.1308530725322945</v>
      </c>
      <c r="L33" s="162">
        <v>1.1920855186049124</v>
      </c>
      <c r="M33" s="161">
        <v>-1.1231175290732884</v>
      </c>
      <c r="N33" s="161">
        <v>2.6673879308743835</v>
      </c>
      <c r="O33" s="161">
        <v>1.0660307311648014</v>
      </c>
      <c r="P33" s="162">
        <v>-1.6941481626687465</v>
      </c>
      <c r="Q33" s="161">
        <v>0.67244853665156279</v>
      </c>
      <c r="R33" s="161">
        <v>1.4298516459151063</v>
      </c>
      <c r="S33" s="161">
        <v>1.0385754591434653</v>
      </c>
      <c r="T33" s="161">
        <v>0.47450181974210554</v>
      </c>
      <c r="U33" s="187">
        <v>0.31274444404810842</v>
      </c>
      <c r="V33" s="161">
        <v>0.37889245826982376</v>
      </c>
      <c r="W33" s="161">
        <v>0.3779093603210153</v>
      </c>
      <c r="X33" s="162">
        <v>0.35262352099882527</v>
      </c>
      <c r="Y33" s="161">
        <v>0.30001376178179689</v>
      </c>
      <c r="Z33" s="161">
        <v>0.24683434558214556</v>
      </c>
      <c r="AA33" s="161">
        <v>0.20478247805085087</v>
      </c>
      <c r="AB33" s="168">
        <v>0.18446161635933722</v>
      </c>
    </row>
    <row r="34" spans="2:28">
      <c r="B34" s="3"/>
      <c r="C34" s="82"/>
      <c r="D34" s="82"/>
      <c r="E34" s="82" t="s">
        <v>28</v>
      </c>
      <c r="F34" s="109"/>
      <c r="G34" s="55" t="s">
        <v>177</v>
      </c>
      <c r="H34" s="162">
        <v>0.1641727180435629</v>
      </c>
      <c r="I34" s="161">
        <v>0.47357212205905547</v>
      </c>
      <c r="J34" s="161">
        <v>-0.23144769697191694</v>
      </c>
      <c r="K34" s="161">
        <v>0.33211960950138225</v>
      </c>
      <c r="L34" s="162">
        <v>0.40816304353436667</v>
      </c>
      <c r="M34" s="161">
        <v>-0.69266765566252353</v>
      </c>
      <c r="N34" s="161">
        <v>0.92058919373466008</v>
      </c>
      <c r="O34" s="161">
        <v>-0.29256040760963969</v>
      </c>
      <c r="P34" s="162">
        <v>0.45176154683501063</v>
      </c>
      <c r="Q34" s="161">
        <v>-0.45738357126134371</v>
      </c>
      <c r="R34" s="161">
        <v>-0.17734531968525488</v>
      </c>
      <c r="S34" s="161">
        <v>-0.10159177090258932</v>
      </c>
      <c r="T34" s="161">
        <v>-9.0571229741776959E-3</v>
      </c>
      <c r="U34" s="187">
        <v>0.20632338261194816</v>
      </c>
      <c r="V34" s="161">
        <v>0.19245089714703606</v>
      </c>
      <c r="W34" s="161">
        <v>0.10401658973927086</v>
      </c>
      <c r="X34" s="162">
        <v>5.1098994547179859E-2</v>
      </c>
      <c r="Y34" s="161">
        <v>0.15514256812955765</v>
      </c>
      <c r="Z34" s="161">
        <v>7.1381045918609054E-2</v>
      </c>
      <c r="AA34" s="161">
        <v>6.0294459077505844E-2</v>
      </c>
      <c r="AB34" s="168">
        <v>0.10783223967861634</v>
      </c>
    </row>
    <row r="35" spans="2:28">
      <c r="B35" s="3"/>
      <c r="C35" s="82"/>
      <c r="D35" s="82"/>
      <c r="E35" s="82" t="s">
        <v>1</v>
      </c>
      <c r="F35" s="109"/>
      <c r="G35" s="55" t="s">
        <v>177</v>
      </c>
      <c r="H35" s="162">
        <v>-2.5196585909755136</v>
      </c>
      <c r="I35" s="161">
        <v>-0.2171081414073866</v>
      </c>
      <c r="J35" s="161">
        <v>2.5873785148123609</v>
      </c>
      <c r="K35" s="161">
        <v>3.5529143889250401</v>
      </c>
      <c r="L35" s="162">
        <v>0.18303239918259834</v>
      </c>
      <c r="M35" s="161">
        <v>-1.2744741663585029</v>
      </c>
      <c r="N35" s="161">
        <v>1.3204975788304909</v>
      </c>
      <c r="O35" s="161">
        <v>-3.6665705831088385E-2</v>
      </c>
      <c r="P35" s="162">
        <v>0.53530750615597333</v>
      </c>
      <c r="Q35" s="161">
        <v>0.44206002364038316</v>
      </c>
      <c r="R35" s="161">
        <v>0.84180671859197476</v>
      </c>
      <c r="S35" s="161">
        <v>0.8880883217615928</v>
      </c>
      <c r="T35" s="161">
        <v>1.2043627065272715</v>
      </c>
      <c r="U35" s="187">
        <v>1.5915479432839754</v>
      </c>
      <c r="V35" s="161">
        <v>0.49608452720292173</v>
      </c>
      <c r="W35" s="161">
        <v>-0.1921139573328926</v>
      </c>
      <c r="X35" s="162">
        <v>0.24125629485815536</v>
      </c>
      <c r="Y35" s="161">
        <v>-2.3819211275826202E-2</v>
      </c>
      <c r="Z35" s="161">
        <v>-4.0077010522025815E-2</v>
      </c>
      <c r="AA35" s="161">
        <v>2.2947087604654488E-2</v>
      </c>
      <c r="AB35" s="168">
        <v>6.8576074238963072E-2</v>
      </c>
    </row>
    <row r="36" spans="2:28">
      <c r="B36" s="3"/>
      <c r="C36" s="82"/>
      <c r="D36" s="82"/>
      <c r="E36" s="82" t="s">
        <v>2</v>
      </c>
      <c r="F36" s="109"/>
      <c r="G36" s="55" t="s">
        <v>177</v>
      </c>
      <c r="H36" s="162">
        <v>-3.2055254513796227</v>
      </c>
      <c r="I36" s="161">
        <v>0.69908037946759038</v>
      </c>
      <c r="J36" s="161">
        <v>4.7099352278180806</v>
      </c>
      <c r="K36" s="161">
        <v>6.0158870709587209</v>
      </c>
      <c r="L36" s="162">
        <v>1.7832809613218661</v>
      </c>
      <c r="M36" s="161">
        <v>-3.0902593510943084</v>
      </c>
      <c r="N36" s="161">
        <v>4.9084747034395404</v>
      </c>
      <c r="O36" s="161">
        <v>0.73680461772407735</v>
      </c>
      <c r="P36" s="162">
        <v>-0.70707910967777476</v>
      </c>
      <c r="Q36" s="161">
        <v>0.65712498903060235</v>
      </c>
      <c r="R36" s="161">
        <v>2.0943130448218423</v>
      </c>
      <c r="S36" s="161">
        <v>1.8250720100024449</v>
      </c>
      <c r="T36" s="161">
        <v>1.669807403295211</v>
      </c>
      <c r="U36" s="187">
        <v>2.1106157699440322</v>
      </c>
      <c r="V36" s="161">
        <v>1.0674278826197816</v>
      </c>
      <c r="W36" s="161">
        <v>0.28981199272740099</v>
      </c>
      <c r="X36" s="162">
        <v>0.64497881040415672</v>
      </c>
      <c r="Y36" s="161">
        <v>0.43133711863550639</v>
      </c>
      <c r="Z36" s="161">
        <v>0.27813838097874327</v>
      </c>
      <c r="AA36" s="161">
        <v>0.28802402473300398</v>
      </c>
      <c r="AB36" s="168">
        <v>0.36086993027692382</v>
      </c>
    </row>
    <row r="37" spans="2:28">
      <c r="B37" s="3"/>
      <c r="C37" s="82"/>
      <c r="D37" s="82" t="s">
        <v>29</v>
      </c>
      <c r="E37" s="82"/>
      <c r="F37" s="109"/>
      <c r="G37" s="55" t="s">
        <v>177</v>
      </c>
      <c r="H37" s="162">
        <v>-6.9961869309789648</v>
      </c>
      <c r="I37" s="161">
        <v>8.8516364215504133</v>
      </c>
      <c r="J37" s="161">
        <v>8.278948967877259</v>
      </c>
      <c r="K37" s="161">
        <v>7.7198663685545119</v>
      </c>
      <c r="L37" s="162">
        <v>5.3433975749704201</v>
      </c>
      <c r="M37" s="161">
        <v>7.0935475800864705</v>
      </c>
      <c r="N37" s="161">
        <v>-6.396276630814719</v>
      </c>
      <c r="O37" s="161">
        <v>-3.5839342891194996</v>
      </c>
      <c r="P37" s="162">
        <v>3.1003322124962702</v>
      </c>
      <c r="Q37" s="161">
        <v>3.3375086197185904</v>
      </c>
      <c r="R37" s="161">
        <v>3.6119607060690484</v>
      </c>
      <c r="S37" s="161">
        <v>4.7506291668495138</v>
      </c>
      <c r="T37" s="161">
        <v>2.6052215997232486</v>
      </c>
      <c r="U37" s="187">
        <v>0.9264886916844326</v>
      </c>
      <c r="V37" s="161">
        <v>0.39773909464554819</v>
      </c>
      <c r="W37" s="161">
        <v>1.4106124451657305</v>
      </c>
      <c r="X37" s="162">
        <v>1.9245655983389824</v>
      </c>
      <c r="Y37" s="161">
        <v>1.8747858480823769</v>
      </c>
      <c r="Z37" s="161">
        <v>0.78531676065026967</v>
      </c>
      <c r="AA37" s="161">
        <v>0.74668028349397686</v>
      </c>
      <c r="AB37" s="168">
        <v>0.83367189570174483</v>
      </c>
    </row>
    <row r="38" spans="2:28">
      <c r="B38" s="3"/>
      <c r="C38" s="82"/>
      <c r="D38" s="82" t="s">
        <v>30</v>
      </c>
      <c r="E38" s="82"/>
      <c r="F38" s="109"/>
      <c r="G38" s="55" t="s">
        <v>177</v>
      </c>
      <c r="H38" s="162">
        <v>7.7791023597221622</v>
      </c>
      <c r="I38" s="161">
        <v>-9.3212754954560655</v>
      </c>
      <c r="J38" s="161">
        <v>-5.8720462011447641</v>
      </c>
      <c r="K38" s="161">
        <v>-8.4106508037281653</v>
      </c>
      <c r="L38" s="162">
        <v>-4.388195392498826</v>
      </c>
      <c r="M38" s="161">
        <v>-5.153425011560115</v>
      </c>
      <c r="N38" s="161">
        <v>3.1391719709780719</v>
      </c>
      <c r="O38" s="161">
        <v>1.6768030184532121</v>
      </c>
      <c r="P38" s="162">
        <v>-0.67250814092488065</v>
      </c>
      <c r="Q38" s="161">
        <v>-1.9841780528628012</v>
      </c>
      <c r="R38" s="161">
        <v>-2.9770290821125633</v>
      </c>
      <c r="S38" s="161">
        <v>-3.7211715598115513</v>
      </c>
      <c r="T38" s="161">
        <v>-2.8124985913464227</v>
      </c>
      <c r="U38" s="187">
        <v>-1.9895006640782187</v>
      </c>
      <c r="V38" s="161">
        <v>-0.86075726111618267</v>
      </c>
      <c r="W38" s="161">
        <v>-1.0817781947011407</v>
      </c>
      <c r="X38" s="162">
        <v>-1.5748163346263298</v>
      </c>
      <c r="Y38" s="161">
        <v>-1.4020964826700808</v>
      </c>
      <c r="Z38" s="161">
        <v>-0.67050137269397647</v>
      </c>
      <c r="AA38" s="161">
        <v>-0.65291692122807277</v>
      </c>
      <c r="AB38" s="168">
        <v>-0.72173561737106595</v>
      </c>
    </row>
    <row r="39" spans="2:28">
      <c r="B39" s="3"/>
      <c r="C39" s="82"/>
      <c r="D39" s="82" t="s">
        <v>31</v>
      </c>
      <c r="E39" s="82"/>
      <c r="F39" s="109"/>
      <c r="G39" s="55" t="s">
        <v>177</v>
      </c>
      <c r="H39" s="160">
        <v>0.78291542874320585</v>
      </c>
      <c r="I39" s="161">
        <v>-0.46963907390566595</v>
      </c>
      <c r="J39" s="161">
        <v>2.406902766732494</v>
      </c>
      <c r="K39" s="161">
        <v>-0.69078443517363608</v>
      </c>
      <c r="L39" s="162">
        <v>0.95520218247159383</v>
      </c>
      <c r="M39" s="161">
        <v>1.9401225685263552</v>
      </c>
      <c r="N39" s="161">
        <v>-3.2571046598366475</v>
      </c>
      <c r="O39" s="161">
        <v>-1.9071312706662873</v>
      </c>
      <c r="P39" s="162">
        <v>2.4278240715713899</v>
      </c>
      <c r="Q39" s="161">
        <v>1.3533305668557889</v>
      </c>
      <c r="R39" s="161">
        <v>0.63493162395648484</v>
      </c>
      <c r="S39" s="161">
        <v>1.029457607037962</v>
      </c>
      <c r="T39" s="161">
        <v>-0.2072769916231742</v>
      </c>
      <c r="U39" s="187">
        <v>-1.0630119723937861</v>
      </c>
      <c r="V39" s="161">
        <v>-0.46301816647063443</v>
      </c>
      <c r="W39" s="161">
        <v>0.32883425046458969</v>
      </c>
      <c r="X39" s="162">
        <v>0.34974926371265258</v>
      </c>
      <c r="Y39" s="161">
        <v>0.47268936541229611</v>
      </c>
      <c r="Z39" s="161">
        <v>0.11481538795629319</v>
      </c>
      <c r="AA39" s="161">
        <v>9.3763362265903982E-2</v>
      </c>
      <c r="AB39" s="168">
        <v>0.11193627833067882</v>
      </c>
    </row>
    <row r="40" spans="2:28" ht="15" thickBot="1">
      <c r="B40" s="77"/>
      <c r="C40" s="111"/>
      <c r="D40" s="111" t="s">
        <v>37</v>
      </c>
      <c r="E40" s="111"/>
      <c r="F40" s="112"/>
      <c r="G40" s="205" t="s">
        <v>177</v>
      </c>
      <c r="H40" s="173">
        <v>-1.9361437852907806</v>
      </c>
      <c r="I40" s="174">
        <v>2.8229862258224228</v>
      </c>
      <c r="J40" s="174">
        <v>-1.3479682582920474</v>
      </c>
      <c r="K40" s="174">
        <v>0.24167511677401454</v>
      </c>
      <c r="L40" s="175">
        <v>0</v>
      </c>
      <c r="M40" s="174">
        <v>-0.19896582930767318</v>
      </c>
      <c r="N40" s="174">
        <v>0.23091039096544119</v>
      </c>
      <c r="O40" s="174">
        <v>1.5408495938244813</v>
      </c>
      <c r="P40" s="175">
        <v>-1.5645192427742527</v>
      </c>
      <c r="Q40" s="174">
        <v>-0.73522952513483497</v>
      </c>
      <c r="R40" s="174">
        <v>-0.33397109341721359</v>
      </c>
      <c r="S40" s="174">
        <v>-0.10871956675207825</v>
      </c>
      <c r="T40" s="174">
        <v>0.21162822444801607</v>
      </c>
      <c r="U40" s="193">
        <v>0.20814357088059002</v>
      </c>
      <c r="V40" s="174">
        <v>0</v>
      </c>
      <c r="W40" s="174">
        <v>0</v>
      </c>
      <c r="X40" s="175">
        <v>0</v>
      </c>
      <c r="Y40" s="174">
        <v>0</v>
      </c>
      <c r="Z40" s="174">
        <v>0</v>
      </c>
      <c r="AA40" s="174">
        <v>0</v>
      </c>
      <c r="AB40" s="194">
        <v>0</v>
      </c>
    </row>
    <row r="41" spans="2:28">
      <c r="B41" s="11" t="s">
        <v>140</v>
      </c>
      <c r="C41" s="82"/>
      <c r="D41" s="82"/>
      <c r="E41" s="82"/>
      <c r="F41" s="82"/>
      <c r="G41" s="117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</row>
    <row r="42" spans="2:28">
      <c r="B42" s="82"/>
      <c r="C42" s="82"/>
      <c r="D42" s="82"/>
      <c r="E42" s="82"/>
      <c r="F42" s="82"/>
      <c r="G42" s="117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</row>
    <row r="43" spans="2:28" ht="15" thickBot="1">
      <c r="B43" s="199" t="s">
        <v>68</v>
      </c>
      <c r="I43" s="111"/>
      <c r="J43" s="111"/>
      <c r="K43" s="111"/>
      <c r="L43" s="82"/>
    </row>
    <row r="44" spans="2:28">
      <c r="B44" s="296" t="s">
        <v>27</v>
      </c>
      <c r="C44" s="297"/>
      <c r="D44" s="297"/>
      <c r="E44" s="297"/>
      <c r="F44" s="298"/>
      <c r="G44" s="302" t="s">
        <v>62</v>
      </c>
      <c r="H44" s="209" t="str">
        <f>H$3</f>
        <v>Skutočnosť</v>
      </c>
      <c r="I44" s="291">
        <f>I$3</f>
        <v>2021</v>
      </c>
      <c r="J44" s="291">
        <f t="shared" ref="J44:L44" si="5">J$3</f>
        <v>2022</v>
      </c>
      <c r="K44" s="291">
        <f t="shared" si="5"/>
        <v>2023</v>
      </c>
      <c r="L44" s="293">
        <f t="shared" si="5"/>
        <v>2024</v>
      </c>
    </row>
    <row r="45" spans="2:28" ht="15" customHeight="1">
      <c r="B45" s="299"/>
      <c r="C45" s="300"/>
      <c r="D45" s="300"/>
      <c r="E45" s="300"/>
      <c r="F45" s="301"/>
      <c r="G45" s="303"/>
      <c r="H45" s="198">
        <f>$H$4</f>
        <v>2020</v>
      </c>
      <c r="I45" s="292"/>
      <c r="J45" s="292"/>
      <c r="K45" s="292"/>
      <c r="L45" s="294"/>
    </row>
    <row r="46" spans="2:28" ht="4.3499999999999996" customHeight="1">
      <c r="B46" s="8"/>
      <c r="C46" s="9"/>
      <c r="D46" s="9"/>
      <c r="E46" s="9"/>
      <c r="F46" s="141"/>
      <c r="G46" s="142"/>
      <c r="H46" s="210"/>
      <c r="I46" s="144"/>
      <c r="J46" s="144"/>
      <c r="K46" s="144"/>
      <c r="L46" s="146"/>
    </row>
    <row r="47" spans="2:28">
      <c r="B47" s="3"/>
      <c r="C47" s="82" t="s">
        <v>1</v>
      </c>
      <c r="D47" s="82"/>
      <c r="E47" s="82"/>
      <c r="F47" s="109"/>
      <c r="G47" s="55" t="s">
        <v>176</v>
      </c>
      <c r="H47" s="160">
        <v>-11.571405115317262</v>
      </c>
      <c r="I47" s="161">
        <v>-1.0783829467155783</v>
      </c>
      <c r="J47" s="161">
        <v>13.388252329400771</v>
      </c>
      <c r="K47" s="161">
        <v>17.14898680613517</v>
      </c>
      <c r="L47" s="168">
        <v>0.7961051339954679</v>
      </c>
    </row>
    <row r="48" spans="2:28">
      <c r="B48" s="3"/>
      <c r="C48" s="82"/>
      <c r="D48" s="108" t="s">
        <v>36</v>
      </c>
      <c r="E48" s="82"/>
      <c r="F48" s="109"/>
      <c r="G48" s="55" t="s">
        <v>176</v>
      </c>
      <c r="H48" s="160">
        <v>-12.774698667029639</v>
      </c>
      <c r="I48" s="161">
        <v>-2.5518213287327143</v>
      </c>
      <c r="J48" s="161">
        <v>10.573250796394234</v>
      </c>
      <c r="K48" s="161">
        <v>10.957129723948157</v>
      </c>
      <c r="L48" s="168">
        <v>3.2162371071659379</v>
      </c>
    </row>
    <row r="49" spans="2:12" ht="15" thickBot="1">
      <c r="B49" s="77"/>
      <c r="C49" s="111"/>
      <c r="D49" s="211" t="s">
        <v>67</v>
      </c>
      <c r="E49" s="111"/>
      <c r="F49" s="112"/>
      <c r="G49" s="113" t="s">
        <v>176</v>
      </c>
      <c r="H49" s="173">
        <v>-5.4102722307237059</v>
      </c>
      <c r="I49" s="174">
        <v>5.878576440715193</v>
      </c>
      <c r="J49" s="174">
        <v>25.621218029899055</v>
      </c>
      <c r="K49" s="174">
        <v>40.833317903362712</v>
      </c>
      <c r="L49" s="194">
        <v>-6.4972783993937639</v>
      </c>
    </row>
    <row r="50" spans="2:12">
      <c r="B50" s="11" t="s">
        <v>140</v>
      </c>
      <c r="C50" s="82"/>
      <c r="D50" s="82"/>
      <c r="E50" s="82"/>
      <c r="F50" s="82"/>
      <c r="G50" s="117"/>
      <c r="H50" s="82"/>
      <c r="I50" s="82"/>
      <c r="J50" s="82"/>
    </row>
    <row r="57" spans="2:12">
      <c r="B57" s="82"/>
      <c r="C57" s="82"/>
      <c r="D57" s="82"/>
      <c r="E57" s="82"/>
      <c r="F57" s="82"/>
      <c r="G57" s="117"/>
      <c r="H57" s="82"/>
      <c r="I57" s="82"/>
      <c r="J57" s="82"/>
    </row>
    <row r="58" spans="2:12">
      <c r="B58" s="82"/>
      <c r="C58" s="82"/>
      <c r="D58" s="82"/>
      <c r="E58" s="82"/>
      <c r="F58" s="82"/>
      <c r="G58" s="117"/>
      <c r="H58" s="82"/>
      <c r="I58" s="82"/>
      <c r="J58" s="82"/>
    </row>
    <row r="59" spans="2:12">
      <c r="B59" s="82"/>
      <c r="C59" s="82"/>
      <c r="D59" s="82"/>
      <c r="E59" s="82"/>
      <c r="F59" s="82"/>
      <c r="G59" s="117"/>
      <c r="H59" s="82"/>
      <c r="I59" s="82"/>
      <c r="J59" s="82"/>
    </row>
    <row r="60" spans="2:12">
      <c r="B60" s="82"/>
      <c r="C60" s="82"/>
      <c r="D60" s="82"/>
      <c r="E60" s="82"/>
      <c r="F60" s="82"/>
      <c r="G60" s="117"/>
      <c r="H60" s="82"/>
      <c r="I60" s="82"/>
      <c r="J60" s="82"/>
    </row>
    <row r="61" spans="2:12">
      <c r="B61" s="82"/>
      <c r="C61" s="82"/>
      <c r="D61" s="82"/>
      <c r="E61" s="82"/>
      <c r="F61" s="82"/>
      <c r="G61" s="117"/>
      <c r="H61" s="82"/>
      <c r="I61" s="82"/>
      <c r="J61" s="82"/>
    </row>
    <row r="62" spans="2:12">
      <c r="B62" s="82"/>
      <c r="C62" s="82"/>
      <c r="D62" s="82"/>
      <c r="E62" s="82"/>
      <c r="F62" s="82"/>
      <c r="G62" s="117"/>
      <c r="H62" s="82"/>
      <c r="I62" s="82"/>
      <c r="J62" s="82"/>
    </row>
    <row r="63" spans="2:12">
      <c r="B63" s="82"/>
      <c r="C63" s="82"/>
      <c r="D63" s="82"/>
      <c r="E63" s="82"/>
      <c r="F63" s="82"/>
      <c r="G63" s="117"/>
      <c r="H63" s="82"/>
      <c r="I63" s="82"/>
      <c r="J63" s="82"/>
    </row>
    <row r="64" spans="2:12">
      <c r="B64" s="82"/>
      <c r="C64" s="82"/>
      <c r="D64" s="82"/>
      <c r="E64" s="82"/>
      <c r="F64" s="82"/>
      <c r="G64" s="117"/>
      <c r="H64" s="82"/>
      <c r="I64" s="82"/>
      <c r="J64" s="82"/>
    </row>
    <row r="65" spans="2:10">
      <c r="B65" s="82"/>
      <c r="C65" s="82"/>
      <c r="D65" s="82"/>
      <c r="E65" s="82"/>
      <c r="F65" s="82"/>
      <c r="G65" s="117"/>
      <c r="H65" s="82"/>
      <c r="I65" s="82"/>
      <c r="J65" s="82"/>
    </row>
    <row r="66" spans="2:10">
      <c r="B66" s="82"/>
      <c r="C66" s="82"/>
      <c r="D66" s="82"/>
      <c r="E66" s="82"/>
      <c r="F66" s="82"/>
      <c r="G66" s="117"/>
      <c r="H66" s="82"/>
      <c r="I66" s="82"/>
      <c r="J66" s="82"/>
    </row>
    <row r="67" spans="2:10">
      <c r="B67" s="82"/>
      <c r="C67" s="82"/>
      <c r="D67" s="82"/>
      <c r="E67" s="82"/>
      <c r="F67" s="82"/>
      <c r="G67" s="117"/>
      <c r="H67" s="82"/>
      <c r="I67" s="82"/>
      <c r="J67" s="82"/>
    </row>
    <row r="68" spans="2:10">
      <c r="B68" s="82"/>
      <c r="C68" s="82"/>
      <c r="D68" s="82"/>
      <c r="E68" s="82"/>
      <c r="F68" s="82"/>
      <c r="G68" s="117"/>
      <c r="H68" s="82"/>
      <c r="I68" s="82"/>
      <c r="J68" s="82"/>
    </row>
    <row r="69" spans="2:10">
      <c r="B69" s="82"/>
      <c r="C69" s="82"/>
      <c r="D69" s="82"/>
      <c r="E69" s="82"/>
      <c r="F69" s="82"/>
      <c r="G69" s="117"/>
      <c r="H69" s="82"/>
      <c r="I69" s="82"/>
      <c r="J69" s="82"/>
    </row>
    <row r="70" spans="2:10">
      <c r="B70" s="82"/>
      <c r="C70" s="82"/>
      <c r="D70" s="82"/>
      <c r="E70" s="82"/>
      <c r="F70" s="82"/>
      <c r="G70" s="82"/>
      <c r="H70" s="82"/>
      <c r="I70" s="82"/>
      <c r="J70" s="82"/>
    </row>
    <row r="71" spans="2:10">
      <c r="B71" s="82"/>
      <c r="C71" s="82"/>
      <c r="D71" s="82"/>
      <c r="E71" s="82"/>
      <c r="F71" s="82"/>
      <c r="G71" s="82"/>
      <c r="H71" s="82"/>
      <c r="I71" s="82"/>
      <c r="J71" s="82"/>
    </row>
    <row r="72" spans="2:10">
      <c r="B72" s="82"/>
      <c r="C72" s="82"/>
      <c r="D72" s="82"/>
      <c r="E72" s="82"/>
      <c r="F72" s="82"/>
      <c r="G72" s="82"/>
      <c r="H72" s="82"/>
      <c r="I72" s="82"/>
      <c r="J72" s="82"/>
    </row>
    <row r="73" spans="2:10">
      <c r="B73" s="82"/>
      <c r="C73" s="82"/>
      <c r="D73" s="82"/>
      <c r="E73" s="82"/>
      <c r="F73" s="82"/>
      <c r="G73" s="82"/>
      <c r="H73" s="82"/>
      <c r="I73" s="82"/>
      <c r="J73" s="82"/>
    </row>
    <row r="74" spans="2:10">
      <c r="B74" s="82"/>
      <c r="C74" s="82"/>
      <c r="D74" s="82"/>
      <c r="E74" s="82"/>
      <c r="F74" s="82"/>
      <c r="G74" s="82"/>
      <c r="H74" s="82"/>
      <c r="I74" s="82"/>
      <c r="J74" s="82"/>
    </row>
    <row r="75" spans="2:10">
      <c r="B75" s="82"/>
      <c r="C75" s="82"/>
      <c r="D75" s="82"/>
      <c r="E75" s="82"/>
      <c r="F75" s="82"/>
      <c r="G75" s="82"/>
      <c r="H75" s="82"/>
      <c r="I75" s="82"/>
      <c r="J75" s="82"/>
    </row>
    <row r="76" spans="2:10">
      <c r="B76" s="82"/>
      <c r="C76" s="82"/>
      <c r="D76" s="82"/>
      <c r="E76" s="82"/>
      <c r="F76" s="82"/>
      <c r="G76" s="82"/>
      <c r="H76" s="82"/>
      <c r="I76" s="82"/>
      <c r="J76" s="82"/>
    </row>
  </sheetData>
  <mergeCells count="36">
    <mergeCell ref="Y29:AB29"/>
    <mergeCell ref="U29:X29"/>
    <mergeCell ref="M16:P16"/>
    <mergeCell ref="M29:P29"/>
    <mergeCell ref="M3:P3"/>
    <mergeCell ref="U16:X16"/>
    <mergeCell ref="Y3:AB3"/>
    <mergeCell ref="Y16:AB16"/>
    <mergeCell ref="U3:X3"/>
    <mergeCell ref="Q3:T3"/>
    <mergeCell ref="Q16:T16"/>
    <mergeCell ref="Q29:T29"/>
    <mergeCell ref="J3:J4"/>
    <mergeCell ref="J16:J17"/>
    <mergeCell ref="J29:J30"/>
    <mergeCell ref="J44:J45"/>
    <mergeCell ref="B44:F45"/>
    <mergeCell ref="G44:G45"/>
    <mergeCell ref="B29:F30"/>
    <mergeCell ref="G29:G30"/>
    <mergeCell ref="I44:I45"/>
    <mergeCell ref="I29:I30"/>
    <mergeCell ref="G3:G4"/>
    <mergeCell ref="B3:F4"/>
    <mergeCell ref="I3:I4"/>
    <mergeCell ref="I16:I17"/>
    <mergeCell ref="B16:F17"/>
    <mergeCell ref="G16:G17"/>
    <mergeCell ref="L29:L30"/>
    <mergeCell ref="L16:L17"/>
    <mergeCell ref="L3:L4"/>
    <mergeCell ref="K44:K45"/>
    <mergeCell ref="L44:L45"/>
    <mergeCell ref="K29:K30"/>
    <mergeCell ref="K3:K4"/>
    <mergeCell ref="K16:K17"/>
  </mergeCells>
  <pageMargins left="0.7" right="0.7" top="0.75" bottom="0.75" header="0.3" footer="0.3"/>
  <pageSetup paperSize="9" scale="52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/>
    <pageSetUpPr fitToPage="1"/>
  </sheetPr>
  <dimension ref="B1:AB43"/>
  <sheetViews>
    <sheetView zoomScale="70" zoomScaleNormal="70" workbookViewId="0">
      <selection activeCell="H33" sqref="H33:X34"/>
    </sheetView>
  </sheetViews>
  <sheetFormatPr defaultColWidth="9.140625" defaultRowHeight="14.25"/>
  <cols>
    <col min="1" max="5" width="3.140625" style="72" customWidth="1"/>
    <col min="6" max="6" width="39.42578125" style="72" customWidth="1"/>
    <col min="7" max="7" width="20.42578125" style="72" bestFit="1" customWidth="1"/>
    <col min="8" max="8" width="11.140625" style="72" customWidth="1"/>
    <col min="9" max="12" width="9.140625" style="72" customWidth="1"/>
    <col min="13" max="24" width="9.140625" style="72"/>
    <col min="25" max="28" width="9.140625" style="72" customWidth="1"/>
    <col min="29" max="16384" width="9.140625" style="72"/>
  </cols>
  <sheetData>
    <row r="1" spans="2:28" ht="22.5" customHeight="1" thickBot="1">
      <c r="B1" s="71" t="s">
        <v>80</v>
      </c>
    </row>
    <row r="2" spans="2:28" ht="30" customHeight="1">
      <c r="B2" s="86" t="str">
        <f>"Strednodobá predikcia "&amp;Súhrn!$H$3&amp;" - cenový vývoj [medziročný rast]"</f>
        <v>Strednodobá predikcia P4Q-2021 - cenový vývoj [medziročný rast]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8"/>
    </row>
    <row r="3" spans="2:28">
      <c r="B3" s="304" t="s">
        <v>27</v>
      </c>
      <c r="C3" s="305"/>
      <c r="D3" s="305"/>
      <c r="E3" s="305"/>
      <c r="F3" s="306"/>
      <c r="G3" s="307" t="s">
        <v>62</v>
      </c>
      <c r="H3" s="135" t="s">
        <v>32</v>
      </c>
      <c r="I3" s="295">
        <v>2021</v>
      </c>
      <c r="J3" s="295">
        <v>2022</v>
      </c>
      <c r="K3" s="295">
        <v>2023</v>
      </c>
      <c r="L3" s="289">
        <v>2024</v>
      </c>
      <c r="M3" s="308">
        <v>2021</v>
      </c>
      <c r="N3" s="309"/>
      <c r="O3" s="309"/>
      <c r="P3" s="311"/>
      <c r="Q3" s="308">
        <v>2022</v>
      </c>
      <c r="R3" s="309"/>
      <c r="S3" s="309"/>
      <c r="T3" s="311"/>
      <c r="U3" s="308">
        <v>2023</v>
      </c>
      <c r="V3" s="309"/>
      <c r="W3" s="309"/>
      <c r="X3" s="311"/>
      <c r="Y3" s="308">
        <v>2024</v>
      </c>
      <c r="Z3" s="309"/>
      <c r="AA3" s="309"/>
      <c r="AB3" s="310"/>
    </row>
    <row r="4" spans="2:28">
      <c r="B4" s="299"/>
      <c r="C4" s="300"/>
      <c r="D4" s="300"/>
      <c r="E4" s="300"/>
      <c r="F4" s="301"/>
      <c r="G4" s="303"/>
      <c r="H4" s="198">
        <v>2020</v>
      </c>
      <c r="I4" s="292"/>
      <c r="J4" s="292"/>
      <c r="K4" s="292"/>
      <c r="L4" s="290"/>
      <c r="M4" s="139" t="s">
        <v>3</v>
      </c>
      <c r="N4" s="137" t="s">
        <v>4</v>
      </c>
      <c r="O4" s="137" t="s">
        <v>5</v>
      </c>
      <c r="P4" s="235" t="s">
        <v>6</v>
      </c>
      <c r="Q4" s="139" t="s">
        <v>3</v>
      </c>
      <c r="R4" s="137" t="s">
        <v>4</v>
      </c>
      <c r="S4" s="137" t="s">
        <v>5</v>
      </c>
      <c r="T4" s="235" t="s">
        <v>6</v>
      </c>
      <c r="U4" s="139" t="s">
        <v>3</v>
      </c>
      <c r="V4" s="137" t="s">
        <v>4</v>
      </c>
      <c r="W4" s="137" t="s">
        <v>5</v>
      </c>
      <c r="X4" s="235" t="s">
        <v>6</v>
      </c>
      <c r="Y4" s="137" t="s">
        <v>3</v>
      </c>
      <c r="Z4" s="137" t="s">
        <v>4</v>
      </c>
      <c r="AA4" s="137" t="s">
        <v>5</v>
      </c>
      <c r="AB4" s="195" t="s">
        <v>6</v>
      </c>
    </row>
    <row r="5" spans="2:28" ht="4.3499999999999996" customHeight="1">
      <c r="B5" s="8"/>
      <c r="C5" s="9"/>
      <c r="D5" s="9"/>
      <c r="E5" s="9"/>
      <c r="F5" s="141"/>
      <c r="G5" s="142"/>
      <c r="H5" s="145"/>
      <c r="I5" s="97"/>
      <c r="J5" s="97"/>
      <c r="K5" s="234"/>
      <c r="L5" s="143"/>
      <c r="M5" s="180"/>
      <c r="N5" s="144"/>
      <c r="O5" s="144"/>
      <c r="P5" s="145"/>
      <c r="Q5" s="180"/>
      <c r="R5" s="144"/>
      <c r="S5" s="144"/>
      <c r="T5" s="145"/>
      <c r="U5" s="180"/>
      <c r="V5" s="144"/>
      <c r="W5" s="144"/>
      <c r="X5" s="145"/>
      <c r="Y5" s="144"/>
      <c r="Z5" s="144"/>
      <c r="AA5" s="144"/>
      <c r="AB5" s="146"/>
    </row>
    <row r="6" spans="2:28">
      <c r="B6" s="8"/>
      <c r="C6" s="102" t="s">
        <v>63</v>
      </c>
      <c r="D6" s="9"/>
      <c r="E6" s="9"/>
      <c r="F6" s="94"/>
      <c r="G6" s="55" t="s">
        <v>178</v>
      </c>
      <c r="H6" s="167">
        <v>2.0142486539019444</v>
      </c>
      <c r="I6" s="28">
        <v>2.8129373657022967</v>
      </c>
      <c r="J6" s="28">
        <v>5.678940684167344</v>
      </c>
      <c r="K6" s="28">
        <v>2.4379850772778582</v>
      </c>
      <c r="L6" s="167">
        <v>1.8697418400301871</v>
      </c>
      <c r="M6" s="29">
        <v>1.0155721056194835</v>
      </c>
      <c r="N6" s="28">
        <v>2.0811558561327956</v>
      </c>
      <c r="O6" s="28">
        <v>3.4081130915796223</v>
      </c>
      <c r="P6" s="167">
        <v>4.7407657286614864</v>
      </c>
      <c r="Q6" s="29">
        <v>6.8198208879626918</v>
      </c>
      <c r="R6" s="28">
        <v>6.3316450756803988</v>
      </c>
      <c r="S6" s="28">
        <v>5.3800062702690212</v>
      </c>
      <c r="T6" s="167">
        <v>4.2419052670150421</v>
      </c>
      <c r="U6" s="29">
        <v>2.6230996187388058</v>
      </c>
      <c r="V6" s="28">
        <v>2.5084403045756858</v>
      </c>
      <c r="W6" s="28">
        <v>2.3306567921170824</v>
      </c>
      <c r="X6" s="167">
        <v>2.2926507674752941</v>
      </c>
      <c r="Y6" s="28">
        <v>1.968972024145458</v>
      </c>
      <c r="Z6" s="28">
        <v>1.890636521985229</v>
      </c>
      <c r="AA6" s="28">
        <v>1.8595206883671693</v>
      </c>
      <c r="AB6" s="30">
        <v>1.7610820698718896</v>
      </c>
    </row>
    <row r="7" spans="2:28">
      <c r="B7" s="3"/>
      <c r="C7" s="82"/>
      <c r="D7" s="82" t="s">
        <v>45</v>
      </c>
      <c r="E7" s="82"/>
      <c r="F7" s="109"/>
      <c r="G7" s="55" t="s">
        <v>178</v>
      </c>
      <c r="H7" s="162">
        <v>-2.4767392901679841E-2</v>
      </c>
      <c r="I7" s="161">
        <v>9.0667285293164923E-2</v>
      </c>
      <c r="J7" s="161">
        <v>10.922915074329097</v>
      </c>
      <c r="K7" s="161">
        <v>0.68066067736639013</v>
      </c>
      <c r="L7" s="162">
        <v>4.9676341941506053E-2</v>
      </c>
      <c r="M7" s="187">
        <v>-3.8973661191563735</v>
      </c>
      <c r="N7" s="161">
        <v>0.61598205617488588</v>
      </c>
      <c r="O7" s="161">
        <v>1.038590437004359</v>
      </c>
      <c r="P7" s="162">
        <v>2.699342738638876</v>
      </c>
      <c r="Q7" s="187">
        <v>13.446967053574838</v>
      </c>
      <c r="R7" s="161">
        <v>11.832539356087239</v>
      </c>
      <c r="S7" s="161">
        <v>10.281846450272297</v>
      </c>
      <c r="T7" s="162">
        <v>8.2586892447445166</v>
      </c>
      <c r="U7" s="187">
        <v>0.57569322135147161</v>
      </c>
      <c r="V7" s="161">
        <v>0.64467092107835811</v>
      </c>
      <c r="W7" s="161">
        <v>0.71737818797572572</v>
      </c>
      <c r="X7" s="162">
        <v>0.7850952432396241</v>
      </c>
      <c r="Y7" s="161">
        <v>1.3908287310329115E-3</v>
      </c>
      <c r="Z7" s="161">
        <v>3.3109405833187111E-2</v>
      </c>
      <c r="AA7" s="161">
        <v>6.3757268787043131E-2</v>
      </c>
      <c r="AB7" s="168">
        <v>0.10042169763954689</v>
      </c>
    </row>
    <row r="8" spans="2:28">
      <c r="B8" s="3"/>
      <c r="C8" s="82"/>
      <c r="D8" s="82" t="s">
        <v>38</v>
      </c>
      <c r="E8" s="82"/>
      <c r="F8" s="109"/>
      <c r="G8" s="55" t="s">
        <v>178</v>
      </c>
      <c r="H8" s="162">
        <v>2.1852778862124609</v>
      </c>
      <c r="I8" s="161">
        <v>2.904847470502574</v>
      </c>
      <c r="J8" s="161">
        <v>5.6526228378244667</v>
      </c>
      <c r="K8" s="161">
        <v>3.3794338567331579</v>
      </c>
      <c r="L8" s="162">
        <v>2.0348782695097043</v>
      </c>
      <c r="M8" s="187">
        <v>0.19131318566346067</v>
      </c>
      <c r="N8" s="161">
        <v>1.6525499022685466</v>
      </c>
      <c r="O8" s="161">
        <v>4.5410715361899463</v>
      </c>
      <c r="P8" s="162">
        <v>5.2845559116244232</v>
      </c>
      <c r="Q8" s="187">
        <v>7.1345051319154322</v>
      </c>
      <c r="R8" s="161">
        <v>5.8021333298290187</v>
      </c>
      <c r="S8" s="161">
        <v>5.0295255259941172</v>
      </c>
      <c r="T8" s="162">
        <v>4.7003498688830376</v>
      </c>
      <c r="U8" s="187">
        <v>3.8207753624668328</v>
      </c>
      <c r="V8" s="161">
        <v>3.6166985485094756</v>
      </c>
      <c r="W8" s="161">
        <v>3.2083566259714473</v>
      </c>
      <c r="X8" s="162">
        <v>2.879747658789114</v>
      </c>
      <c r="Y8" s="161">
        <v>2.1446531407783027</v>
      </c>
      <c r="Z8" s="161">
        <v>2.0351058184805595</v>
      </c>
      <c r="AA8" s="161">
        <v>2.0067970454703072</v>
      </c>
      <c r="AB8" s="168">
        <v>1.9537544326917242</v>
      </c>
    </row>
    <row r="9" spans="2:28">
      <c r="B9" s="3"/>
      <c r="C9" s="82"/>
      <c r="D9" s="82" t="s">
        <v>39</v>
      </c>
      <c r="E9" s="82"/>
      <c r="F9" s="109"/>
      <c r="G9" s="55" t="s">
        <v>178</v>
      </c>
      <c r="H9" s="162">
        <v>3.1401131750710078</v>
      </c>
      <c r="I9" s="161">
        <v>4.3235213057680681</v>
      </c>
      <c r="J9" s="161">
        <v>4.7825673561239057</v>
      </c>
      <c r="K9" s="161">
        <v>2.5580147825095878</v>
      </c>
      <c r="L9" s="162">
        <v>2.4556764116523908</v>
      </c>
      <c r="M9" s="187">
        <v>3.4760795556351809</v>
      </c>
      <c r="N9" s="161">
        <v>3.2857439672315962</v>
      </c>
      <c r="O9" s="161">
        <v>4.2550694016492088</v>
      </c>
      <c r="P9" s="162">
        <v>6.245494565769306</v>
      </c>
      <c r="Q9" s="187">
        <v>5.7479957001690849</v>
      </c>
      <c r="R9" s="161">
        <v>5.8784820646957598</v>
      </c>
      <c r="S9" s="161">
        <v>4.6353859636982975</v>
      </c>
      <c r="T9" s="162">
        <v>2.9547064440534427</v>
      </c>
      <c r="U9" s="187">
        <v>2.6668698028941265</v>
      </c>
      <c r="V9" s="161">
        <v>2.6023434184187693</v>
      </c>
      <c r="W9" s="161">
        <v>2.4307620862834085</v>
      </c>
      <c r="X9" s="162">
        <v>2.5341660317227195</v>
      </c>
      <c r="Y9" s="161">
        <v>2.5701376205197448</v>
      </c>
      <c r="Z9" s="161">
        <v>2.5050593273566335</v>
      </c>
      <c r="AA9" s="161">
        <v>2.453542491418375</v>
      </c>
      <c r="AB9" s="168">
        <v>2.2967304153295913</v>
      </c>
    </row>
    <row r="10" spans="2:28">
      <c r="B10" s="3"/>
      <c r="C10" s="82"/>
      <c r="D10" s="82" t="s">
        <v>69</v>
      </c>
      <c r="E10" s="82"/>
      <c r="F10" s="109"/>
      <c r="G10" s="55" t="s">
        <v>178</v>
      </c>
      <c r="H10" s="162">
        <v>1.7044444803464103</v>
      </c>
      <c r="I10" s="161">
        <v>2.4190723814853357</v>
      </c>
      <c r="J10" s="161">
        <v>4.0218224941529428</v>
      </c>
      <c r="K10" s="161">
        <v>2.2654439852577468</v>
      </c>
      <c r="L10" s="162">
        <v>2.0446696638165776</v>
      </c>
      <c r="M10" s="187">
        <v>1.6767805812839498</v>
      </c>
      <c r="N10" s="161">
        <v>1.7029388403494892</v>
      </c>
      <c r="O10" s="161">
        <v>2.5305604064137128</v>
      </c>
      <c r="P10" s="162">
        <v>3.7557199948939228</v>
      </c>
      <c r="Q10" s="187">
        <v>4.3400194234656908</v>
      </c>
      <c r="R10" s="161">
        <v>4.6371353032921263</v>
      </c>
      <c r="S10" s="161">
        <v>4.0795866359109425</v>
      </c>
      <c r="T10" s="162">
        <v>3.0559509100554578</v>
      </c>
      <c r="U10" s="187">
        <v>2.4394211137451549</v>
      </c>
      <c r="V10" s="161">
        <v>2.2508945229059378</v>
      </c>
      <c r="W10" s="161">
        <v>2.1581895640981941</v>
      </c>
      <c r="X10" s="162">
        <v>2.215558698401864</v>
      </c>
      <c r="Y10" s="161">
        <v>2.1931728434165336</v>
      </c>
      <c r="Z10" s="161">
        <v>2.0806039859496082</v>
      </c>
      <c r="AA10" s="161">
        <v>2.0327248480610507</v>
      </c>
      <c r="AB10" s="168">
        <v>1.8747303668452417</v>
      </c>
    </row>
    <row r="11" spans="2:28" ht="4.3499999999999996" customHeight="1">
      <c r="B11" s="3"/>
      <c r="C11" s="82"/>
      <c r="E11" s="82"/>
      <c r="F11" s="109"/>
      <c r="G11" s="55"/>
      <c r="H11" s="162"/>
      <c r="I11" s="161"/>
      <c r="J11" s="161"/>
      <c r="K11" s="161"/>
      <c r="L11" s="162"/>
      <c r="M11" s="187"/>
      <c r="N11" s="161"/>
      <c r="O11" s="161"/>
      <c r="P11" s="162"/>
      <c r="Q11" s="187"/>
      <c r="R11" s="161"/>
      <c r="S11" s="161"/>
      <c r="T11" s="162"/>
      <c r="U11" s="187"/>
      <c r="V11" s="161"/>
      <c r="W11" s="161"/>
      <c r="X11" s="162"/>
      <c r="Y11" s="161"/>
      <c r="Z11" s="161"/>
      <c r="AA11" s="161"/>
      <c r="AB11" s="168"/>
    </row>
    <row r="12" spans="2:28">
      <c r="B12" s="3"/>
      <c r="C12" s="82"/>
      <c r="D12" s="82" t="s">
        <v>70</v>
      </c>
      <c r="E12" s="82"/>
      <c r="F12" s="109"/>
      <c r="G12" s="55" t="s">
        <v>178</v>
      </c>
      <c r="H12" s="162">
        <v>2.3688689583349714</v>
      </c>
      <c r="I12" s="161">
        <v>3.2607879198436791</v>
      </c>
      <c r="J12" s="161">
        <v>4.8237696148616465</v>
      </c>
      <c r="K12" s="161">
        <v>2.7347264523617696</v>
      </c>
      <c r="L12" s="162">
        <v>2.1697052128337901</v>
      </c>
      <c r="M12" s="187">
        <v>1.8494216742454483</v>
      </c>
      <c r="N12" s="161">
        <v>2.315853288875374</v>
      </c>
      <c r="O12" s="161">
        <v>3.7931662317169241</v>
      </c>
      <c r="P12" s="162">
        <v>5.0748713093997679</v>
      </c>
      <c r="Q12" s="187">
        <v>5.7413543273299439</v>
      </c>
      <c r="R12" s="161">
        <v>5.4361256293788927</v>
      </c>
      <c r="S12" s="161">
        <v>4.5832968328307828</v>
      </c>
      <c r="T12" s="162">
        <v>3.5819693912591646</v>
      </c>
      <c r="U12" s="187">
        <v>2.9791309039107148</v>
      </c>
      <c r="V12" s="161">
        <v>2.8243036468992102</v>
      </c>
      <c r="W12" s="161">
        <v>2.5993747490697956</v>
      </c>
      <c r="X12" s="162">
        <v>2.5406739346308598</v>
      </c>
      <c r="Y12" s="161">
        <v>2.2939593956424034</v>
      </c>
      <c r="Z12" s="161">
        <v>2.1968156637991854</v>
      </c>
      <c r="AA12" s="161">
        <v>2.1553200855193495</v>
      </c>
      <c r="AB12" s="168">
        <v>2.0345229880624771</v>
      </c>
    </row>
    <row r="13" spans="2:28">
      <c r="B13" s="3"/>
      <c r="C13" s="82"/>
      <c r="D13" s="82" t="s">
        <v>71</v>
      </c>
      <c r="E13" s="82"/>
      <c r="F13" s="109"/>
      <c r="G13" s="55" t="s">
        <v>178</v>
      </c>
      <c r="H13" s="162">
        <v>2.4455564169426793</v>
      </c>
      <c r="I13" s="161">
        <v>3.3410791733437435</v>
      </c>
      <c r="J13" s="161">
        <v>4.3985547502297635</v>
      </c>
      <c r="K13" s="161">
        <v>2.4054738252330452</v>
      </c>
      <c r="L13" s="162">
        <v>2.2413507818931606</v>
      </c>
      <c r="M13" s="187">
        <v>2.5648139585067327</v>
      </c>
      <c r="N13" s="161">
        <v>2.4828347229033767</v>
      </c>
      <c r="O13" s="161">
        <v>3.3481598830124284</v>
      </c>
      <c r="P13" s="162">
        <v>4.9486395777854852</v>
      </c>
      <c r="Q13" s="187">
        <v>5.0275045285355304</v>
      </c>
      <c r="R13" s="161">
        <v>5.2483682285533746</v>
      </c>
      <c r="S13" s="161">
        <v>4.3599072700976933</v>
      </c>
      <c r="T13" s="162">
        <v>3.0091513901064246</v>
      </c>
      <c r="U13" s="187">
        <v>2.5483158739489085</v>
      </c>
      <c r="V13" s="161">
        <v>2.419017686054687</v>
      </c>
      <c r="W13" s="161">
        <v>2.2886540082101021</v>
      </c>
      <c r="X13" s="162">
        <v>2.3680553168900786</v>
      </c>
      <c r="Y13" s="161">
        <v>2.3735653123855087</v>
      </c>
      <c r="Z13" s="161">
        <v>2.2836492720905994</v>
      </c>
      <c r="AA13" s="161">
        <v>2.2341427619222856</v>
      </c>
      <c r="AB13" s="168">
        <v>2.0767097185468799</v>
      </c>
    </row>
    <row r="14" spans="2:28">
      <c r="B14" s="3"/>
      <c r="C14" s="82"/>
      <c r="D14" s="82" t="s">
        <v>197</v>
      </c>
      <c r="E14" s="82"/>
      <c r="F14" s="109"/>
      <c r="G14" s="55" t="s">
        <v>178</v>
      </c>
      <c r="H14" s="162">
        <v>2.5458883707873809</v>
      </c>
      <c r="I14" s="161">
        <v>3.2371474026317628</v>
      </c>
      <c r="J14" s="161">
        <v>4.2445715750949944</v>
      </c>
      <c r="K14" s="161">
        <v>2.486289534512423</v>
      </c>
      <c r="L14" s="162">
        <v>2.2681366092884332</v>
      </c>
      <c r="M14" s="187">
        <v>2.5936599423631179</v>
      </c>
      <c r="N14" s="161">
        <v>2.5389374866652332</v>
      </c>
      <c r="O14" s="161">
        <v>3.2793841304479514</v>
      </c>
      <c r="P14" s="162">
        <v>4.52162260705677</v>
      </c>
      <c r="Q14" s="187">
        <v>4.6189036131533641</v>
      </c>
      <c r="R14" s="161">
        <v>4.9089363503271812</v>
      </c>
      <c r="S14" s="161">
        <v>4.2155858409393261</v>
      </c>
      <c r="T14" s="162">
        <v>3.2647158988046812</v>
      </c>
      <c r="U14" s="187">
        <v>2.6998135377450154</v>
      </c>
      <c r="V14" s="161">
        <v>2.4868451743629976</v>
      </c>
      <c r="W14" s="161">
        <v>2.3320221256633857</v>
      </c>
      <c r="X14" s="162">
        <v>2.4298265931567329</v>
      </c>
      <c r="Y14" s="161">
        <v>2.4367695553837478</v>
      </c>
      <c r="Z14" s="161">
        <v>2.3336307778997138</v>
      </c>
      <c r="AA14" s="161">
        <v>2.2454383964156506</v>
      </c>
      <c r="AB14" s="168">
        <v>2.0601910608984042</v>
      </c>
    </row>
    <row r="15" spans="2:28" ht="4.3499999999999996" customHeight="1">
      <c r="B15" s="3"/>
      <c r="C15" s="82"/>
      <c r="D15" s="82"/>
      <c r="E15" s="82"/>
      <c r="F15" s="109"/>
      <c r="G15" s="55"/>
      <c r="H15" s="162"/>
      <c r="I15" s="161"/>
      <c r="J15" s="161"/>
      <c r="K15" s="161"/>
      <c r="L15" s="162"/>
      <c r="M15" s="187"/>
      <c r="N15" s="161"/>
      <c r="O15" s="161"/>
      <c r="P15" s="162"/>
      <c r="Q15" s="187"/>
      <c r="R15" s="161"/>
      <c r="S15" s="161"/>
      <c r="T15" s="162"/>
      <c r="U15" s="187"/>
      <c r="V15" s="161"/>
      <c r="W15" s="161"/>
      <c r="X15" s="162"/>
      <c r="Y15" s="161"/>
      <c r="Z15" s="161"/>
      <c r="AA15" s="161"/>
      <c r="AB15" s="168"/>
    </row>
    <row r="16" spans="2:28">
      <c r="B16" s="3"/>
      <c r="C16" s="82" t="s">
        <v>64</v>
      </c>
      <c r="D16" s="82"/>
      <c r="E16" s="82"/>
      <c r="F16" s="109"/>
      <c r="G16" s="55" t="s">
        <v>178</v>
      </c>
      <c r="H16" s="162">
        <v>1.9359467689472609</v>
      </c>
      <c r="I16" s="161">
        <v>3.1364960245485491</v>
      </c>
      <c r="J16" s="161">
        <v>5.7662127401043222</v>
      </c>
      <c r="K16" s="161">
        <v>2.4986550472221722</v>
      </c>
      <c r="L16" s="162">
        <v>1.7517992823698876</v>
      </c>
      <c r="M16" s="187">
        <v>0.99419822861710827</v>
      </c>
      <c r="N16" s="161">
        <v>2.2277151985334172</v>
      </c>
      <c r="O16" s="161">
        <v>3.9019670449543185</v>
      </c>
      <c r="P16" s="162">
        <v>5.4139024632423371</v>
      </c>
      <c r="Q16" s="187">
        <v>7.2052731634450566</v>
      </c>
      <c r="R16" s="161">
        <v>6.5969387663256356</v>
      </c>
      <c r="S16" s="161">
        <v>5.3161501903746995</v>
      </c>
      <c r="T16" s="162">
        <v>4.0312837837891209</v>
      </c>
      <c r="U16" s="187">
        <v>2.7295278728629171</v>
      </c>
      <c r="V16" s="161">
        <v>2.5417361962647647</v>
      </c>
      <c r="W16" s="161">
        <v>2.3692883545575256</v>
      </c>
      <c r="X16" s="162">
        <v>2.3576793858873799</v>
      </c>
      <c r="Y16" s="161">
        <v>1.8890550862584234</v>
      </c>
      <c r="Z16" s="161">
        <v>1.7748638990190813</v>
      </c>
      <c r="AA16" s="161">
        <v>1.7315081447863747</v>
      </c>
      <c r="AB16" s="168">
        <v>1.6135759067722688</v>
      </c>
    </row>
    <row r="17" spans="2:28" ht="4.3499999999999996" customHeight="1">
      <c r="B17" s="3"/>
      <c r="C17" s="82"/>
      <c r="D17" s="82"/>
      <c r="E17" s="82"/>
      <c r="F17" s="109"/>
      <c r="G17" s="55"/>
      <c r="H17" s="109"/>
      <c r="I17" s="82"/>
      <c r="J17" s="82"/>
      <c r="K17" s="82"/>
      <c r="L17" s="109"/>
      <c r="M17" s="186"/>
      <c r="N17" s="82"/>
      <c r="O17" s="82"/>
      <c r="P17" s="109"/>
      <c r="Q17" s="186"/>
      <c r="R17" s="82"/>
      <c r="S17" s="82"/>
      <c r="T17" s="109"/>
      <c r="U17" s="186"/>
      <c r="V17" s="82"/>
      <c r="W17" s="82"/>
      <c r="X17" s="109"/>
      <c r="Y17" s="82"/>
      <c r="Z17" s="82"/>
      <c r="AA17" s="82"/>
      <c r="AB17" s="4"/>
    </row>
    <row r="18" spans="2:28">
      <c r="B18" s="3"/>
      <c r="C18" s="82" t="s">
        <v>16</v>
      </c>
      <c r="D18" s="82"/>
      <c r="E18" s="82"/>
      <c r="F18" s="109"/>
      <c r="G18" s="55" t="s">
        <v>179</v>
      </c>
      <c r="H18" s="162">
        <v>2.3686189620563169</v>
      </c>
      <c r="I18" s="161">
        <v>2.2224805377600916</v>
      </c>
      <c r="J18" s="161">
        <v>4.7021413355233506</v>
      </c>
      <c r="K18" s="161">
        <v>2.9749055164843554</v>
      </c>
      <c r="L18" s="162">
        <v>2.312871531093009</v>
      </c>
      <c r="M18" s="187">
        <v>0.5630839225707831</v>
      </c>
      <c r="N18" s="161">
        <v>2.2794997861212067</v>
      </c>
      <c r="O18" s="161">
        <v>2.6707087237687972</v>
      </c>
      <c r="P18" s="162">
        <v>3.3380282467347087</v>
      </c>
      <c r="Q18" s="187">
        <v>5.808389629593961</v>
      </c>
      <c r="R18" s="161">
        <v>4.552237077000072</v>
      </c>
      <c r="S18" s="161">
        <v>4.5231424547586272</v>
      </c>
      <c r="T18" s="162">
        <v>3.9261358018688526</v>
      </c>
      <c r="U18" s="187">
        <v>3.2134798038145647</v>
      </c>
      <c r="V18" s="161">
        <v>3.0724762917591022</v>
      </c>
      <c r="W18" s="161">
        <v>2.9284810013671319</v>
      </c>
      <c r="X18" s="162">
        <v>2.7619103203286386</v>
      </c>
      <c r="Y18" s="161">
        <v>2.5765753158370615</v>
      </c>
      <c r="Z18" s="161">
        <v>2.3643305495410658</v>
      </c>
      <c r="AA18" s="161">
        <v>2.2067974600035143</v>
      </c>
      <c r="AB18" s="168">
        <v>2.1224211963814383</v>
      </c>
    </row>
    <row r="19" spans="2:28">
      <c r="B19" s="3"/>
      <c r="C19" s="82"/>
      <c r="D19" s="82" t="s">
        <v>17</v>
      </c>
      <c r="E19" s="82"/>
      <c r="F19" s="109"/>
      <c r="G19" s="55" t="s">
        <v>179</v>
      </c>
      <c r="H19" s="162">
        <v>2.2370404240202646</v>
      </c>
      <c r="I19" s="161">
        <v>2.7526250976663391</v>
      </c>
      <c r="J19" s="161">
        <v>5.5768637510671653</v>
      </c>
      <c r="K19" s="161">
        <v>2.4160975241287872</v>
      </c>
      <c r="L19" s="162">
        <v>2.022790940608445</v>
      </c>
      <c r="M19" s="187">
        <v>5.5701552616540084E-2</v>
      </c>
      <c r="N19" s="161">
        <v>2.5162786245034567</v>
      </c>
      <c r="O19" s="161">
        <v>3.4235043706272137</v>
      </c>
      <c r="P19" s="162">
        <v>4.8528785840560573</v>
      </c>
      <c r="Q19" s="187">
        <v>7.9521326894561355</v>
      </c>
      <c r="R19" s="161">
        <v>5.9334794249933651</v>
      </c>
      <c r="S19" s="161">
        <v>4.853231611516847</v>
      </c>
      <c r="T19" s="162">
        <v>3.7827472905291444</v>
      </c>
      <c r="U19" s="187">
        <v>2.5125334208397874</v>
      </c>
      <c r="V19" s="161">
        <v>2.470142119294195</v>
      </c>
      <c r="W19" s="161">
        <v>2.4242037783383807</v>
      </c>
      <c r="X19" s="162">
        <v>2.2959954464458576</v>
      </c>
      <c r="Y19" s="161">
        <v>2.1801079653861279</v>
      </c>
      <c r="Z19" s="161">
        <v>2.063679100539062</v>
      </c>
      <c r="AA19" s="161">
        <v>1.9648669556644904</v>
      </c>
      <c r="AB19" s="168">
        <v>1.8951493786742333</v>
      </c>
    </row>
    <row r="20" spans="2:28">
      <c r="B20" s="3"/>
      <c r="C20" s="82"/>
      <c r="D20" s="82" t="s">
        <v>19</v>
      </c>
      <c r="E20" s="82"/>
      <c r="F20" s="109"/>
      <c r="G20" s="55" t="s">
        <v>179</v>
      </c>
      <c r="H20" s="162">
        <v>6.5080280330606541</v>
      </c>
      <c r="I20" s="161">
        <v>3.0003151123456888</v>
      </c>
      <c r="J20" s="161">
        <v>4.9340089356762746</v>
      </c>
      <c r="K20" s="161">
        <v>3.017941354530933</v>
      </c>
      <c r="L20" s="162">
        <v>2.2262775102844756</v>
      </c>
      <c r="M20" s="187">
        <v>1.5476500745252224</v>
      </c>
      <c r="N20" s="161">
        <v>2.4653054792202198</v>
      </c>
      <c r="O20" s="161">
        <v>3.2334732904241434</v>
      </c>
      <c r="P20" s="162">
        <v>4.4965654343176453</v>
      </c>
      <c r="Q20" s="187">
        <v>8.0549131199841213</v>
      </c>
      <c r="R20" s="161">
        <v>4.4290920129460858</v>
      </c>
      <c r="S20" s="161">
        <v>3.9950484842821368</v>
      </c>
      <c r="T20" s="162">
        <v>3.6459258979211882</v>
      </c>
      <c r="U20" s="187">
        <v>3.0928754538948056</v>
      </c>
      <c r="V20" s="161">
        <v>3.1113287961164673</v>
      </c>
      <c r="W20" s="161">
        <v>3.0062244513206622</v>
      </c>
      <c r="X20" s="162">
        <v>2.8200646164658707</v>
      </c>
      <c r="Y20" s="161">
        <v>2.5934789744142819</v>
      </c>
      <c r="Z20" s="161">
        <v>2.3269988843363336</v>
      </c>
      <c r="AA20" s="161">
        <v>2.0933625894244017</v>
      </c>
      <c r="AB20" s="168">
        <v>1.9119231830105434</v>
      </c>
    </row>
    <row r="21" spans="2:28">
      <c r="B21" s="3"/>
      <c r="C21" s="82"/>
      <c r="D21" s="82" t="s">
        <v>18</v>
      </c>
      <c r="E21" s="82"/>
      <c r="F21" s="109"/>
      <c r="G21" s="55" t="s">
        <v>179</v>
      </c>
      <c r="H21" s="162">
        <v>0.69702531865567607</v>
      </c>
      <c r="I21" s="161">
        <v>1.8340988497855193</v>
      </c>
      <c r="J21" s="161">
        <v>3.2091497530247324</v>
      </c>
      <c r="K21" s="161">
        <v>2.8189309584663675</v>
      </c>
      <c r="L21" s="162">
        <v>2.1861049009041835</v>
      </c>
      <c r="M21" s="187">
        <v>1.3064949614429935</v>
      </c>
      <c r="N21" s="161">
        <v>2.0674273867221444</v>
      </c>
      <c r="O21" s="161">
        <v>1.9781191349445066</v>
      </c>
      <c r="P21" s="162">
        <v>2.0105774580914613</v>
      </c>
      <c r="Q21" s="187">
        <v>1.9801270200882755</v>
      </c>
      <c r="R21" s="161">
        <v>3.630808224859237</v>
      </c>
      <c r="S21" s="161">
        <v>3.6494478133990214</v>
      </c>
      <c r="T21" s="162">
        <v>3.4141989556388097</v>
      </c>
      <c r="U21" s="187">
        <v>3.2642329384801201</v>
      </c>
      <c r="V21" s="161">
        <v>2.9173753777804734</v>
      </c>
      <c r="W21" s="161">
        <v>2.7230050936656056</v>
      </c>
      <c r="X21" s="162">
        <v>2.5595156489361983</v>
      </c>
      <c r="Y21" s="161">
        <v>2.4033508482754371</v>
      </c>
      <c r="Z21" s="161">
        <v>2.2344848675995621</v>
      </c>
      <c r="AA21" s="161">
        <v>2.1024669301704364</v>
      </c>
      <c r="AB21" s="168">
        <v>2.0259290832921977</v>
      </c>
    </row>
    <row r="22" spans="2:28">
      <c r="B22" s="3"/>
      <c r="C22" s="82"/>
      <c r="D22" s="82" t="s">
        <v>20</v>
      </c>
      <c r="E22" s="82"/>
      <c r="F22" s="109"/>
      <c r="G22" s="55" t="s">
        <v>179</v>
      </c>
      <c r="H22" s="162">
        <v>-2.2181612135617712</v>
      </c>
      <c r="I22" s="161">
        <v>4.1904671905054158</v>
      </c>
      <c r="J22" s="161">
        <v>5.8685467898789767</v>
      </c>
      <c r="K22" s="161">
        <v>2.0297483708877024</v>
      </c>
      <c r="L22" s="162">
        <v>1.8900361201356901</v>
      </c>
      <c r="M22" s="187">
        <v>-1.4750487291720162</v>
      </c>
      <c r="N22" s="161">
        <v>4.5468116661853344</v>
      </c>
      <c r="O22" s="161">
        <v>6.1019800495088816</v>
      </c>
      <c r="P22" s="162">
        <v>8.3575827485375953</v>
      </c>
      <c r="Q22" s="187">
        <v>9.5390300306991378</v>
      </c>
      <c r="R22" s="161">
        <v>6.5772962076930241</v>
      </c>
      <c r="S22" s="161">
        <v>4.5130351890088036</v>
      </c>
      <c r="T22" s="162">
        <v>2.6767332555035779</v>
      </c>
      <c r="U22" s="187">
        <v>2.0806542649358022</v>
      </c>
      <c r="V22" s="161">
        <v>2.0654624562049833</v>
      </c>
      <c r="W22" s="161">
        <v>2.0077836243552696</v>
      </c>
      <c r="X22" s="162">
        <v>2.0348467179859995</v>
      </c>
      <c r="Y22" s="161">
        <v>2.0286683620923469</v>
      </c>
      <c r="Z22" s="161">
        <v>1.9294844846826606</v>
      </c>
      <c r="AA22" s="161">
        <v>1.8423155423520114</v>
      </c>
      <c r="AB22" s="168">
        <v>1.7775216636643165</v>
      </c>
    </row>
    <row r="23" spans="2:28">
      <c r="B23" s="3"/>
      <c r="C23" s="82"/>
      <c r="D23" s="82" t="s">
        <v>21</v>
      </c>
      <c r="E23" s="82"/>
      <c r="F23" s="109"/>
      <c r="G23" s="55" t="s">
        <v>179</v>
      </c>
      <c r="H23" s="162">
        <v>-2.5637042613656433</v>
      </c>
      <c r="I23" s="161">
        <v>5.628639358880406</v>
      </c>
      <c r="J23" s="161">
        <v>4.6569336148462099</v>
      </c>
      <c r="K23" s="161">
        <v>1.2752588304821586</v>
      </c>
      <c r="L23" s="162">
        <v>1.516412232185786</v>
      </c>
      <c r="M23" s="187">
        <v>1.813176921863942</v>
      </c>
      <c r="N23" s="161">
        <v>4.7339308905137472</v>
      </c>
      <c r="O23" s="161">
        <v>7.2112881702088885</v>
      </c>
      <c r="P23" s="162">
        <v>9.0103503859777305</v>
      </c>
      <c r="Q23" s="187">
        <v>8.2416805227044421</v>
      </c>
      <c r="R23" s="161">
        <v>5.6421376393398788</v>
      </c>
      <c r="S23" s="161">
        <v>3.2478039945001029</v>
      </c>
      <c r="T23" s="162">
        <v>1.5355895988387687</v>
      </c>
      <c r="U23" s="187">
        <v>1.0094292870307555</v>
      </c>
      <c r="V23" s="161">
        <v>1.25765457709781</v>
      </c>
      <c r="W23" s="161">
        <v>1.3667291189490243</v>
      </c>
      <c r="X23" s="162">
        <v>1.4824465375750293</v>
      </c>
      <c r="Y23" s="161">
        <v>1.5592515834579501</v>
      </c>
      <c r="Z23" s="161">
        <v>1.5453134311294718</v>
      </c>
      <c r="AA23" s="161">
        <v>1.5133907448030186</v>
      </c>
      <c r="AB23" s="168">
        <v>1.4594144246978118</v>
      </c>
    </row>
    <row r="24" spans="2:28" ht="16.5">
      <c r="B24" s="3"/>
      <c r="C24" s="82"/>
      <c r="D24" s="82" t="s">
        <v>136</v>
      </c>
      <c r="E24" s="82"/>
      <c r="F24" s="109"/>
      <c r="G24" s="55" t="s">
        <v>179</v>
      </c>
      <c r="H24" s="162">
        <v>0.35463483621211367</v>
      </c>
      <c r="I24" s="161">
        <v>-1.3615362056200553</v>
      </c>
      <c r="J24" s="161">
        <v>1.1576998610447475</v>
      </c>
      <c r="K24" s="161">
        <v>0.74498900236672227</v>
      </c>
      <c r="L24" s="162">
        <v>0.36804284128496079</v>
      </c>
      <c r="M24" s="187">
        <v>-3.229666090823855</v>
      </c>
      <c r="N24" s="161">
        <v>-0.17866151183042689</v>
      </c>
      <c r="O24" s="161">
        <v>-1.0346933980859063</v>
      </c>
      <c r="P24" s="162">
        <v>-0.59881253030454218</v>
      </c>
      <c r="Q24" s="187">
        <v>1.1985674111208482</v>
      </c>
      <c r="R24" s="161">
        <v>0.88521359871167249</v>
      </c>
      <c r="S24" s="161">
        <v>1.2254315787443772</v>
      </c>
      <c r="T24" s="162">
        <v>1.1238853895204386</v>
      </c>
      <c r="U24" s="187">
        <v>1.0605197806444551</v>
      </c>
      <c r="V24" s="161">
        <v>0.79777462995858173</v>
      </c>
      <c r="W24" s="161">
        <v>0.63241115795892711</v>
      </c>
      <c r="X24" s="162">
        <v>0.54433076779089618</v>
      </c>
      <c r="Y24" s="161">
        <v>0.46220976554620563</v>
      </c>
      <c r="Z24" s="161">
        <v>0.37832475037239988</v>
      </c>
      <c r="AA24" s="161">
        <v>0.3240210923265181</v>
      </c>
      <c r="AB24" s="168">
        <v>0.31353151481334862</v>
      </c>
    </row>
    <row r="25" spans="2:28" ht="4.3499999999999996" customHeight="1">
      <c r="B25" s="3"/>
      <c r="C25" s="82"/>
      <c r="D25" s="82"/>
      <c r="E25" s="82"/>
      <c r="F25" s="109"/>
      <c r="G25" s="55"/>
      <c r="H25" s="109"/>
      <c r="I25" s="82"/>
      <c r="J25" s="82"/>
      <c r="K25" s="82"/>
      <c r="L25" s="109"/>
      <c r="M25" s="186"/>
      <c r="N25" s="82"/>
      <c r="O25" s="82"/>
      <c r="P25" s="109"/>
      <c r="Q25" s="186"/>
      <c r="R25" s="82"/>
      <c r="S25" s="82"/>
      <c r="T25" s="109"/>
      <c r="U25" s="186"/>
      <c r="V25" s="82"/>
      <c r="W25" s="82"/>
      <c r="X25" s="109"/>
      <c r="Y25" s="82"/>
      <c r="Z25" s="82"/>
      <c r="AA25" s="82"/>
      <c r="AB25" s="4"/>
    </row>
    <row r="26" spans="2:28" ht="17.25" thickBot="1">
      <c r="B26" s="77"/>
      <c r="C26" s="111" t="s">
        <v>137</v>
      </c>
      <c r="D26" s="111"/>
      <c r="E26" s="111"/>
      <c r="F26" s="112"/>
      <c r="G26" s="113" t="s">
        <v>180</v>
      </c>
      <c r="H26" s="175">
        <v>6.2561346945363709</v>
      </c>
      <c r="I26" s="174">
        <v>1.282366714712893</v>
      </c>
      <c r="J26" s="174">
        <v>1.2386756752616179</v>
      </c>
      <c r="K26" s="174">
        <v>2.6732298848918106</v>
      </c>
      <c r="L26" s="175">
        <v>2.5149168002645013</v>
      </c>
      <c r="M26" s="193">
        <v>0.8800236590410293</v>
      </c>
      <c r="N26" s="174">
        <v>-1.3460553351425659</v>
      </c>
      <c r="O26" s="174">
        <v>5.8068073678107197</v>
      </c>
      <c r="P26" s="175">
        <v>-0.19604608081814945</v>
      </c>
      <c r="Q26" s="193">
        <v>0.62720717486564581</v>
      </c>
      <c r="R26" s="174">
        <v>2.3827129977924528</v>
      </c>
      <c r="S26" s="174">
        <v>-0.46108885737329786</v>
      </c>
      <c r="T26" s="175">
        <v>2.4268473561671584</v>
      </c>
      <c r="U26" s="193">
        <v>1.7465059269901957</v>
      </c>
      <c r="V26" s="174">
        <v>2.1730103232615789</v>
      </c>
      <c r="W26" s="174">
        <v>3.4402947815149076</v>
      </c>
      <c r="X26" s="175">
        <v>3.3256921813763682</v>
      </c>
      <c r="Y26" s="174">
        <v>2.9389024861159072</v>
      </c>
      <c r="Z26" s="174">
        <v>2.4810217562241803</v>
      </c>
      <c r="AA26" s="174">
        <v>2.266095499351394</v>
      </c>
      <c r="AB26" s="194">
        <v>2.3988866912601878</v>
      </c>
    </row>
    <row r="27" spans="2:28" ht="4.3499999999999996" customHeight="1"/>
    <row r="28" spans="2:28">
      <c r="B28" s="72" t="s">
        <v>140</v>
      </c>
    </row>
    <row r="29" spans="2:28">
      <c r="B29" s="72" t="s">
        <v>151</v>
      </c>
      <c r="F29" s="117"/>
    </row>
    <row r="30" spans="2:28">
      <c r="B30" s="72" t="s">
        <v>138</v>
      </c>
      <c r="F30" s="117"/>
    </row>
    <row r="31" spans="2:28">
      <c r="G31" s="117"/>
    </row>
    <row r="32" spans="2:28" ht="15" thickBot="1">
      <c r="F32" s="199" t="s">
        <v>68</v>
      </c>
    </row>
    <row r="33" spans="6:24">
      <c r="F33" s="200"/>
      <c r="G33" s="201"/>
      <c r="H33" s="202">
        <v>44409</v>
      </c>
      <c r="I33" s="202">
        <v>44440</v>
      </c>
      <c r="J33" s="202">
        <v>44470</v>
      </c>
      <c r="K33" s="202">
        <v>44501</v>
      </c>
      <c r="L33" s="202">
        <v>44531</v>
      </c>
      <c r="M33" s="202">
        <v>44562</v>
      </c>
      <c r="N33" s="202">
        <v>44593</v>
      </c>
      <c r="O33" s="202">
        <v>44621</v>
      </c>
      <c r="P33" s="202">
        <v>44652</v>
      </c>
      <c r="Q33" s="202">
        <v>44682</v>
      </c>
      <c r="R33" s="202">
        <v>44713</v>
      </c>
      <c r="S33" s="202">
        <v>44743</v>
      </c>
      <c r="T33" s="202">
        <v>44774</v>
      </c>
      <c r="U33" s="202">
        <v>44805</v>
      </c>
      <c r="V33" s="202">
        <v>44835</v>
      </c>
      <c r="W33" s="202">
        <v>44866</v>
      </c>
      <c r="X33" s="203">
        <v>44896</v>
      </c>
    </row>
    <row r="34" spans="6:24" ht="15" thickBot="1">
      <c r="F34" s="204" t="s">
        <v>63</v>
      </c>
      <c r="G34" s="205" t="s">
        <v>181</v>
      </c>
      <c r="H34" s="174">
        <v>3.283829904990327</v>
      </c>
      <c r="I34" s="174">
        <v>4.0295066851083305</v>
      </c>
      <c r="J34" s="174">
        <v>4.4102752969339889</v>
      </c>
      <c r="K34" s="174">
        <v>4.8569588814276585</v>
      </c>
      <c r="L34" s="174">
        <v>4.9548771704720878</v>
      </c>
      <c r="M34" s="174">
        <v>6.8615082569357071</v>
      </c>
      <c r="N34" s="174">
        <v>6.9018401003409906</v>
      </c>
      <c r="O34" s="174">
        <v>6.6969295632731445</v>
      </c>
      <c r="P34" s="174">
        <v>6.6370899048523455</v>
      </c>
      <c r="Q34" s="174">
        <v>6.28167328339606</v>
      </c>
      <c r="R34" s="174">
        <v>6.0789820615373173</v>
      </c>
      <c r="S34" s="174">
        <v>5.6616856649884113</v>
      </c>
      <c r="T34" s="174">
        <v>5.5116262291228253</v>
      </c>
      <c r="U34" s="174">
        <v>4.9704948788223504</v>
      </c>
      <c r="V34" s="174">
        <v>4.5718159928205324</v>
      </c>
      <c r="W34" s="174">
        <v>4.130998175386182</v>
      </c>
      <c r="X34" s="194">
        <v>4.0246920571320715</v>
      </c>
    </row>
    <row r="35" spans="6:24">
      <c r="F35" s="72" t="s">
        <v>140</v>
      </c>
      <c r="G35" s="206"/>
      <c r="H35" s="207"/>
    </row>
    <row r="36" spans="6:24">
      <c r="G36" s="206"/>
      <c r="H36" s="207"/>
    </row>
    <row r="37" spans="6:24">
      <c r="G37" s="206"/>
      <c r="H37" s="207"/>
    </row>
    <row r="38" spans="6:24">
      <c r="G38" s="206"/>
      <c r="H38" s="207"/>
    </row>
    <row r="39" spans="6:24">
      <c r="G39" s="206"/>
      <c r="H39" s="207"/>
    </row>
    <row r="40" spans="6:24">
      <c r="G40" s="206"/>
      <c r="H40" s="207"/>
    </row>
    <row r="41" spans="6:24">
      <c r="G41" s="206"/>
      <c r="H41" s="207"/>
    </row>
    <row r="42" spans="6:24">
      <c r="G42" s="206"/>
      <c r="H42" s="207"/>
    </row>
    <row r="43" spans="6:24">
      <c r="G43" s="206"/>
      <c r="H43" s="207"/>
    </row>
  </sheetData>
  <mergeCells count="10">
    <mergeCell ref="Y3:AB3"/>
    <mergeCell ref="Q3:T3"/>
    <mergeCell ref="U3:X3"/>
    <mergeCell ref="B3:F4"/>
    <mergeCell ref="G3:G4"/>
    <mergeCell ref="L3:L4"/>
    <mergeCell ref="I3:I4"/>
    <mergeCell ref="M3:P3"/>
    <mergeCell ref="J3:J4"/>
    <mergeCell ref="K3:K4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/>
    <pageSetUpPr fitToPage="1"/>
  </sheetPr>
  <dimension ref="A1:DN69"/>
  <sheetViews>
    <sheetView showGridLines="0" zoomScale="70" zoomScaleNormal="70" workbookViewId="0">
      <selection activeCell="AD51" sqref="AD51"/>
    </sheetView>
  </sheetViews>
  <sheetFormatPr defaultColWidth="9.140625" defaultRowHeight="14.25"/>
  <cols>
    <col min="1" max="5" width="3.140625" style="72" customWidth="1"/>
    <col min="6" max="6" width="35.85546875" style="72" customWidth="1"/>
    <col min="7" max="7" width="21.42578125" style="72" customWidth="1"/>
    <col min="8" max="8" width="10.5703125" style="72" customWidth="1"/>
    <col min="9" max="12" width="9.140625" style="72" customWidth="1"/>
    <col min="13" max="19" width="9.140625" style="72"/>
    <col min="20" max="24" width="9.140625" style="72" customWidth="1"/>
    <col min="25" max="28" width="9.140625" style="72"/>
    <col min="29" max="32" width="9.140625" style="72" customWidth="1"/>
    <col min="33" max="16384" width="9.140625" style="72"/>
  </cols>
  <sheetData>
    <row r="1" spans="2:28" ht="22.5" customHeight="1" thickBot="1">
      <c r="B1" s="71" t="s">
        <v>82</v>
      </c>
    </row>
    <row r="2" spans="2:28" ht="30" customHeight="1">
      <c r="B2" s="86" t="str">
        <f>"Strednodobá predikcia "&amp;Súhrn!$H$3&amp;" - trh práce [objem]"</f>
        <v>Strednodobá predikcia P4Q-2021 - trh práce [objem]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8"/>
    </row>
    <row r="3" spans="2:28">
      <c r="B3" s="304" t="s">
        <v>27</v>
      </c>
      <c r="C3" s="305"/>
      <c r="D3" s="305"/>
      <c r="E3" s="305"/>
      <c r="F3" s="306"/>
      <c r="G3" s="307" t="s">
        <v>62</v>
      </c>
      <c r="H3" s="135" t="s">
        <v>32</v>
      </c>
      <c r="I3" s="295">
        <v>2021</v>
      </c>
      <c r="J3" s="295">
        <v>2022</v>
      </c>
      <c r="K3" s="295">
        <v>2023</v>
      </c>
      <c r="L3" s="289">
        <v>2024</v>
      </c>
      <c r="M3" s="308">
        <v>2021</v>
      </c>
      <c r="N3" s="309"/>
      <c r="O3" s="309"/>
      <c r="P3" s="311"/>
      <c r="Q3" s="308">
        <v>2022</v>
      </c>
      <c r="R3" s="309"/>
      <c r="S3" s="309"/>
      <c r="T3" s="311"/>
      <c r="U3" s="308">
        <v>2023</v>
      </c>
      <c r="V3" s="309"/>
      <c r="W3" s="309"/>
      <c r="X3" s="311"/>
      <c r="Y3" s="308">
        <v>2024</v>
      </c>
      <c r="Z3" s="309"/>
      <c r="AA3" s="309"/>
      <c r="AB3" s="310"/>
    </row>
    <row r="4" spans="2:28">
      <c r="B4" s="299"/>
      <c r="C4" s="300"/>
      <c r="D4" s="300"/>
      <c r="E4" s="300"/>
      <c r="F4" s="301"/>
      <c r="G4" s="303"/>
      <c r="H4" s="136">
        <v>2020</v>
      </c>
      <c r="I4" s="292"/>
      <c r="J4" s="292"/>
      <c r="K4" s="292"/>
      <c r="L4" s="290"/>
      <c r="M4" s="139" t="s">
        <v>3</v>
      </c>
      <c r="N4" s="137" t="s">
        <v>4</v>
      </c>
      <c r="O4" s="137" t="s">
        <v>5</v>
      </c>
      <c r="P4" s="235" t="s">
        <v>6</v>
      </c>
      <c r="Q4" s="139" t="s">
        <v>3</v>
      </c>
      <c r="R4" s="137" t="s">
        <v>4</v>
      </c>
      <c r="S4" s="137" t="s">
        <v>5</v>
      </c>
      <c r="T4" s="235" t="s">
        <v>6</v>
      </c>
      <c r="U4" s="139" t="s">
        <v>3</v>
      </c>
      <c r="V4" s="137" t="s">
        <v>4</v>
      </c>
      <c r="W4" s="137" t="s">
        <v>5</v>
      </c>
      <c r="X4" s="235" t="s">
        <v>6</v>
      </c>
      <c r="Y4" s="137" t="s">
        <v>3</v>
      </c>
      <c r="Z4" s="137" t="s">
        <v>4</v>
      </c>
      <c r="AA4" s="137" t="s">
        <v>5</v>
      </c>
      <c r="AB4" s="140" t="s">
        <v>6</v>
      </c>
    </row>
    <row r="5" spans="2:28" ht="4.3499999999999996" customHeight="1">
      <c r="B5" s="8"/>
      <c r="C5" s="9"/>
      <c r="D5" s="9"/>
      <c r="E5" s="9"/>
      <c r="F5" s="141"/>
      <c r="G5" s="142"/>
      <c r="H5" s="96"/>
      <c r="I5" s="97"/>
      <c r="J5" s="97"/>
      <c r="K5" s="234"/>
      <c r="L5" s="143"/>
      <c r="M5" s="180"/>
      <c r="N5" s="144"/>
      <c r="O5" s="144"/>
      <c r="P5" s="145"/>
      <c r="Q5" s="144"/>
      <c r="R5" s="144"/>
      <c r="S5" s="144"/>
      <c r="T5" s="144"/>
      <c r="U5" s="180"/>
      <c r="V5" s="144"/>
      <c r="W5" s="144"/>
      <c r="X5" s="145"/>
      <c r="Y5" s="144"/>
      <c r="Z5" s="144"/>
      <c r="AA5" s="144"/>
      <c r="AB5" s="146"/>
    </row>
    <row r="6" spans="2:28">
      <c r="B6" s="8" t="s">
        <v>23</v>
      </c>
      <c r="C6" s="9"/>
      <c r="D6" s="9"/>
      <c r="E6" s="9"/>
      <c r="F6" s="94"/>
      <c r="G6" s="95"/>
      <c r="H6" s="96"/>
      <c r="I6" s="97"/>
      <c r="J6" s="97"/>
      <c r="K6" s="234"/>
      <c r="L6" s="143"/>
      <c r="M6" s="180"/>
      <c r="N6" s="144"/>
      <c r="O6" s="144"/>
      <c r="P6" s="145"/>
      <c r="Q6" s="144"/>
      <c r="R6" s="144"/>
      <c r="S6" s="144"/>
      <c r="T6" s="144"/>
      <c r="U6" s="180"/>
      <c r="V6" s="144"/>
      <c r="W6" s="144"/>
      <c r="X6" s="145"/>
      <c r="Y6" s="144"/>
      <c r="Z6" s="144"/>
      <c r="AA6" s="144"/>
      <c r="AB6" s="146"/>
    </row>
    <row r="7" spans="2:28">
      <c r="B7" s="8"/>
      <c r="C7" s="102" t="s">
        <v>10</v>
      </c>
      <c r="D7" s="9"/>
      <c r="E7" s="9"/>
      <c r="F7" s="94"/>
      <c r="G7" s="55" t="s">
        <v>166</v>
      </c>
      <c r="H7" s="122">
        <v>2399.0699999999997</v>
      </c>
      <c r="I7" s="123">
        <v>2383.7205576163828</v>
      </c>
      <c r="J7" s="123">
        <v>2408.8184611108982</v>
      </c>
      <c r="K7" s="123">
        <v>2445.5823324725848</v>
      </c>
      <c r="L7" s="169">
        <v>2454.9085262059407</v>
      </c>
      <c r="M7" s="182">
        <v>2366.6155517162488</v>
      </c>
      <c r="N7" s="131">
        <v>2385.3864195357087</v>
      </c>
      <c r="O7" s="131">
        <v>2392.2010086932569</v>
      </c>
      <c r="P7" s="181">
        <v>2390.6792505203175</v>
      </c>
      <c r="Q7" s="131">
        <v>2390.7657734130366</v>
      </c>
      <c r="R7" s="131">
        <v>2401.6780164677753</v>
      </c>
      <c r="S7" s="131">
        <v>2415.2367023978227</v>
      </c>
      <c r="T7" s="131">
        <v>2427.5933521649572</v>
      </c>
      <c r="U7" s="182">
        <v>2437.4115337628732</v>
      </c>
      <c r="V7" s="131">
        <v>2443.7516224102778</v>
      </c>
      <c r="W7" s="131">
        <v>2448.4936316218282</v>
      </c>
      <c r="X7" s="181">
        <v>2452.6725420953608</v>
      </c>
      <c r="Y7" s="131">
        <v>2455.5510274106186</v>
      </c>
      <c r="Z7" s="131">
        <v>2456.0871177860759</v>
      </c>
      <c r="AA7" s="131">
        <v>2454.9784304381378</v>
      </c>
      <c r="AB7" s="132">
        <v>2453.0175291889327</v>
      </c>
    </row>
    <row r="8" spans="2:28" ht="4.3499999999999996" customHeight="1">
      <c r="B8" s="3"/>
      <c r="C8" s="82"/>
      <c r="D8" s="108"/>
      <c r="E8" s="82"/>
      <c r="F8" s="109"/>
      <c r="G8" s="55"/>
      <c r="H8" s="130"/>
      <c r="I8" s="131"/>
      <c r="J8" s="131"/>
      <c r="K8" s="131"/>
      <c r="L8" s="181"/>
      <c r="M8" s="182"/>
      <c r="N8" s="131"/>
      <c r="O8" s="131"/>
      <c r="P8" s="181"/>
      <c r="Q8" s="131"/>
      <c r="R8" s="131"/>
      <c r="S8" s="131"/>
      <c r="T8" s="131"/>
      <c r="U8" s="182"/>
      <c r="V8" s="131"/>
      <c r="W8" s="131"/>
      <c r="X8" s="181"/>
      <c r="Y8" s="131"/>
      <c r="Z8" s="131"/>
      <c r="AA8" s="131"/>
      <c r="AB8" s="132"/>
    </row>
    <row r="9" spans="2:28">
      <c r="B9" s="3"/>
      <c r="C9" s="82"/>
      <c r="D9" s="108" t="s">
        <v>40</v>
      </c>
      <c r="E9" s="82"/>
      <c r="F9" s="109"/>
      <c r="G9" s="55" t="s">
        <v>166</v>
      </c>
      <c r="H9" s="130">
        <v>2075.4770000000003</v>
      </c>
      <c r="I9" s="131">
        <v>2051.0117672955967</v>
      </c>
      <c r="J9" s="131">
        <v>2073.804153740627</v>
      </c>
      <c r="K9" s="131">
        <v>2105.4549694282036</v>
      </c>
      <c r="L9" s="181">
        <v>2113.4840922596122</v>
      </c>
      <c r="M9" s="184"/>
      <c r="N9" s="156"/>
      <c r="O9" s="156"/>
      <c r="P9" s="183"/>
      <c r="Q9" s="156"/>
      <c r="R9" s="156"/>
      <c r="S9" s="156"/>
      <c r="T9" s="156"/>
      <c r="U9" s="184"/>
      <c r="V9" s="156"/>
      <c r="W9" s="156"/>
      <c r="X9" s="183"/>
      <c r="Y9" s="156"/>
      <c r="Z9" s="156"/>
      <c r="AA9" s="156"/>
      <c r="AB9" s="185"/>
    </row>
    <row r="10" spans="2:28">
      <c r="B10" s="3"/>
      <c r="C10" s="82"/>
      <c r="D10" s="108" t="s">
        <v>41</v>
      </c>
      <c r="E10" s="82"/>
      <c r="F10" s="109"/>
      <c r="G10" s="55" t="s">
        <v>166</v>
      </c>
      <c r="H10" s="130">
        <v>323.59299999999956</v>
      </c>
      <c r="I10" s="131">
        <v>332.70879032078602</v>
      </c>
      <c r="J10" s="131">
        <v>335.01430737027073</v>
      </c>
      <c r="K10" s="131">
        <v>340.12736304438141</v>
      </c>
      <c r="L10" s="181">
        <v>341.42443394632915</v>
      </c>
      <c r="M10" s="184"/>
      <c r="N10" s="156"/>
      <c r="O10" s="156"/>
      <c r="P10" s="183"/>
      <c r="Q10" s="156"/>
      <c r="R10" s="156"/>
      <c r="S10" s="156"/>
      <c r="T10" s="156"/>
      <c r="U10" s="184"/>
      <c r="V10" s="156"/>
      <c r="W10" s="156"/>
      <c r="X10" s="183"/>
      <c r="Y10" s="156"/>
      <c r="Z10" s="156"/>
      <c r="AA10" s="156"/>
      <c r="AB10" s="185"/>
    </row>
    <row r="11" spans="2:28" ht="4.3499999999999996" customHeight="1">
      <c r="B11" s="3"/>
      <c r="C11" s="82"/>
      <c r="D11" s="82"/>
      <c r="E11" s="82"/>
      <c r="F11" s="109"/>
      <c r="G11" s="55"/>
      <c r="H11" s="170"/>
      <c r="I11" s="82"/>
      <c r="J11" s="82"/>
      <c r="K11" s="82"/>
      <c r="L11" s="109"/>
      <c r="M11" s="186"/>
      <c r="N11" s="82"/>
      <c r="O11" s="82"/>
      <c r="P11" s="109"/>
      <c r="Q11" s="82"/>
      <c r="R11" s="82"/>
      <c r="S11" s="82"/>
      <c r="T11" s="82"/>
      <c r="U11" s="186"/>
      <c r="V11" s="82"/>
      <c r="W11" s="82"/>
      <c r="X11" s="109"/>
      <c r="Y11" s="82"/>
      <c r="Z11" s="82"/>
      <c r="AA11" s="82"/>
      <c r="AB11" s="4"/>
    </row>
    <row r="12" spans="2:28">
      <c r="B12" s="3"/>
      <c r="C12" s="82" t="s">
        <v>42</v>
      </c>
      <c r="D12" s="82"/>
      <c r="E12" s="82"/>
      <c r="F12" s="109"/>
      <c r="G12" s="55" t="s">
        <v>182</v>
      </c>
      <c r="H12" s="160">
        <v>181.44225000000003</v>
      </c>
      <c r="I12" s="161">
        <v>188.33002827404795</v>
      </c>
      <c r="J12" s="161">
        <v>175.04252246031027</v>
      </c>
      <c r="K12" s="161">
        <v>153.93028655089574</v>
      </c>
      <c r="L12" s="162">
        <v>149.19958550805663</v>
      </c>
      <c r="M12" s="29">
        <v>194.69084684300432</v>
      </c>
      <c r="N12" s="28">
        <v>191.41062968854905</v>
      </c>
      <c r="O12" s="28">
        <v>183.29093302006547</v>
      </c>
      <c r="P12" s="167">
        <v>183.92770354457298</v>
      </c>
      <c r="Q12" s="28">
        <v>183.67349741158466</v>
      </c>
      <c r="R12" s="28">
        <v>179.89300202172677</v>
      </c>
      <c r="S12" s="28">
        <v>172.068276992107</v>
      </c>
      <c r="T12" s="28">
        <v>164.53531341582263</v>
      </c>
      <c r="U12" s="29">
        <v>157.91524255674506</v>
      </c>
      <c r="V12" s="28">
        <v>154.01786333290588</v>
      </c>
      <c r="W12" s="28">
        <v>152.68037452593589</v>
      </c>
      <c r="X12" s="167">
        <v>151.10766578799618</v>
      </c>
      <c r="Y12" s="28">
        <v>149.48806791926918</v>
      </c>
      <c r="Z12" s="28">
        <v>148.97061113832248</v>
      </c>
      <c r="AA12" s="28">
        <v>148.89541631594315</v>
      </c>
      <c r="AB12" s="30">
        <v>149.44424665869161</v>
      </c>
    </row>
    <row r="13" spans="2:28">
      <c r="B13" s="3"/>
      <c r="C13" s="82" t="s">
        <v>8</v>
      </c>
      <c r="D13" s="82"/>
      <c r="E13" s="82"/>
      <c r="F13" s="109"/>
      <c r="G13" s="55" t="s">
        <v>168</v>
      </c>
      <c r="H13" s="160">
        <v>6.6890832303509589</v>
      </c>
      <c r="I13" s="161">
        <v>6.8853436592061836</v>
      </c>
      <c r="J13" s="161">
        <v>6.3627662817967918</v>
      </c>
      <c r="K13" s="161">
        <v>5.6032702147329774</v>
      </c>
      <c r="L13" s="162">
        <v>5.4491683994795856</v>
      </c>
      <c r="M13" s="187">
        <v>7.2012945192904976</v>
      </c>
      <c r="N13" s="161">
        <v>6.9942109346970884</v>
      </c>
      <c r="O13" s="161">
        <v>6.6607164844430287</v>
      </c>
      <c r="P13" s="162">
        <v>6.6851526983941216</v>
      </c>
      <c r="Q13" s="161">
        <v>6.6766679953229477</v>
      </c>
      <c r="R13" s="161">
        <v>6.5385903221224408</v>
      </c>
      <c r="S13" s="161">
        <v>6.2541147084469451</v>
      </c>
      <c r="T13" s="161">
        <v>5.9816921012948345</v>
      </c>
      <c r="U13" s="187">
        <v>5.7435673494542243</v>
      </c>
      <c r="V13" s="161">
        <v>5.6048622807591384</v>
      </c>
      <c r="W13" s="161">
        <v>5.5593790960996596</v>
      </c>
      <c r="X13" s="162">
        <v>5.5052721326188845</v>
      </c>
      <c r="Y13" s="161">
        <v>5.4506261829907494</v>
      </c>
      <c r="Z13" s="161">
        <v>5.4371958965654672</v>
      </c>
      <c r="AA13" s="161">
        <v>5.4409805790506329</v>
      </c>
      <c r="AB13" s="168">
        <v>5.4678709393114913</v>
      </c>
    </row>
    <row r="14" spans="2:28" ht="4.3499999999999996" customHeight="1">
      <c r="B14" s="3"/>
      <c r="C14" s="82"/>
      <c r="D14" s="82"/>
      <c r="E14" s="82"/>
      <c r="F14" s="109"/>
      <c r="G14" s="55"/>
      <c r="H14" s="170"/>
      <c r="I14" s="82"/>
      <c r="J14" s="82"/>
      <c r="K14" s="82"/>
      <c r="L14" s="109"/>
      <c r="M14" s="186"/>
      <c r="N14" s="82"/>
      <c r="O14" s="82"/>
      <c r="P14" s="109"/>
      <c r="Q14" s="82"/>
      <c r="R14" s="82"/>
      <c r="S14" s="82"/>
      <c r="T14" s="82"/>
      <c r="U14" s="186"/>
      <c r="V14" s="82"/>
      <c r="W14" s="82"/>
      <c r="X14" s="109"/>
      <c r="Y14" s="82"/>
      <c r="Z14" s="82"/>
      <c r="AA14" s="82"/>
      <c r="AB14" s="4"/>
    </row>
    <row r="15" spans="2:28">
      <c r="B15" s="8" t="s">
        <v>22</v>
      </c>
      <c r="C15" s="82"/>
      <c r="D15" s="82"/>
      <c r="E15" s="82"/>
      <c r="F15" s="109"/>
      <c r="G15" s="55"/>
      <c r="H15" s="170"/>
      <c r="I15" s="82"/>
      <c r="J15" s="82"/>
      <c r="K15" s="82"/>
      <c r="L15" s="109"/>
      <c r="M15" s="186"/>
      <c r="N15" s="82"/>
      <c r="O15" s="82"/>
      <c r="P15" s="109"/>
      <c r="Q15" s="82"/>
      <c r="R15" s="82"/>
      <c r="S15" s="82"/>
      <c r="T15" s="82"/>
      <c r="U15" s="186"/>
      <c r="V15" s="82"/>
      <c r="W15" s="82"/>
      <c r="X15" s="109"/>
      <c r="Y15" s="82"/>
      <c r="Z15" s="82"/>
      <c r="AA15" s="82"/>
      <c r="AB15" s="4"/>
    </row>
    <row r="16" spans="2:28">
      <c r="B16" s="3"/>
      <c r="C16" s="82" t="s">
        <v>75</v>
      </c>
      <c r="D16" s="82"/>
      <c r="E16" s="82"/>
      <c r="F16" s="109"/>
      <c r="G16" s="55" t="s">
        <v>183</v>
      </c>
      <c r="H16" s="188">
        <v>19696.458693591881</v>
      </c>
      <c r="I16" s="236">
        <v>20690.348005452805</v>
      </c>
      <c r="J16" s="236">
        <v>21924.1813254384</v>
      </c>
      <c r="K16" s="236">
        <v>23406.132425749536</v>
      </c>
      <c r="L16" s="237">
        <v>24558.217694131003</v>
      </c>
      <c r="M16" s="238">
        <v>5128.521366887825</v>
      </c>
      <c r="N16" s="236">
        <v>5135.4129775970032</v>
      </c>
      <c r="O16" s="236">
        <v>5268.2635704706972</v>
      </c>
      <c r="P16" s="237">
        <v>5157.4796040359752</v>
      </c>
      <c r="Q16" s="236">
        <v>5298.8824882216768</v>
      </c>
      <c r="R16" s="236">
        <v>5443.9388257190458</v>
      </c>
      <c r="S16" s="236">
        <v>5542.7278133573991</v>
      </c>
      <c r="T16" s="236">
        <v>5635.7865587877914</v>
      </c>
      <c r="U16" s="238">
        <v>5727.7791248290187</v>
      </c>
      <c r="V16" s="236">
        <v>5817.2610573826396</v>
      </c>
      <c r="W16" s="236">
        <v>5893.8595243943482</v>
      </c>
      <c r="X16" s="237">
        <v>5966.4101591011131</v>
      </c>
      <c r="Y16" s="236">
        <v>6037.3782021625166</v>
      </c>
      <c r="Z16" s="236">
        <v>6106.1040311930929</v>
      </c>
      <c r="AA16" s="236">
        <v>6173.7368079997868</v>
      </c>
      <c r="AB16" s="239">
        <v>6241.1187146724915</v>
      </c>
    </row>
    <row r="17" spans="1:118" s="192" customFormat="1" ht="16.5">
      <c r="A17" s="68"/>
      <c r="B17" s="190"/>
      <c r="C17" s="52" t="s">
        <v>130</v>
      </c>
      <c r="D17" s="52"/>
      <c r="E17" s="52"/>
      <c r="F17" s="53"/>
      <c r="G17" s="55" t="s">
        <v>183</v>
      </c>
      <c r="H17" s="240">
        <v>1246.41528360655</v>
      </c>
      <c r="I17" s="241">
        <v>1309.1965782968193</v>
      </c>
      <c r="J17" s="241">
        <v>1390.1022446535367</v>
      </c>
      <c r="K17" s="241">
        <v>1482.9181919096704</v>
      </c>
      <c r="L17" s="242">
        <v>1553.8224145971797</v>
      </c>
      <c r="M17" s="243">
        <v>1289.6549145884785</v>
      </c>
      <c r="N17" s="243">
        <v>1302.6120688278427</v>
      </c>
      <c r="O17" s="243">
        <v>1336.3099985528995</v>
      </c>
      <c r="P17" s="237">
        <v>1308.2093312180566</v>
      </c>
      <c r="Q17" s="236">
        <v>1344.0765738937469</v>
      </c>
      <c r="R17" s="236">
        <v>1380.87052536529</v>
      </c>
      <c r="S17" s="236">
        <v>1405.9286323035985</v>
      </c>
      <c r="T17" s="236">
        <v>1429.5332470515111</v>
      </c>
      <c r="U17" s="243">
        <v>1452.3670857365798</v>
      </c>
      <c r="V17" s="243">
        <v>1474.5482867891653</v>
      </c>
      <c r="W17" s="243">
        <v>1493.4482288588395</v>
      </c>
      <c r="X17" s="237">
        <v>1511.3091662540976</v>
      </c>
      <c r="Y17" s="243">
        <v>1528.7566211871019</v>
      </c>
      <c r="Z17" s="243">
        <v>1545.6239887929912</v>
      </c>
      <c r="AA17" s="243">
        <v>1562.2027487420401</v>
      </c>
      <c r="AB17" s="239">
        <v>1578.7062996665854</v>
      </c>
      <c r="AG17" s="191"/>
      <c r="AH17" s="191"/>
      <c r="AI17" s="191"/>
      <c r="AJ17" s="191"/>
      <c r="AK17" s="191"/>
      <c r="AL17" s="191"/>
      <c r="AM17" s="191"/>
      <c r="AN17" s="191"/>
      <c r="AO17" s="191"/>
      <c r="AP17" s="191"/>
      <c r="AQ17" s="191"/>
      <c r="AR17" s="191"/>
      <c r="AS17" s="191"/>
      <c r="AT17" s="191"/>
      <c r="AU17" s="191"/>
      <c r="AV17" s="191"/>
      <c r="AW17" s="191"/>
      <c r="AX17" s="191"/>
      <c r="AY17" s="191"/>
      <c r="AZ17" s="191"/>
      <c r="BA17" s="191"/>
      <c r="BB17" s="191"/>
      <c r="BC17" s="191"/>
      <c r="BD17" s="191"/>
      <c r="BE17" s="191"/>
      <c r="BF17" s="191"/>
      <c r="BG17" s="191"/>
      <c r="BH17" s="191"/>
      <c r="BI17" s="191"/>
      <c r="BJ17" s="191"/>
      <c r="BK17" s="191"/>
      <c r="BL17" s="191"/>
      <c r="BM17" s="191"/>
      <c r="BN17" s="191"/>
      <c r="BO17" s="191"/>
      <c r="BP17" s="191"/>
      <c r="BQ17" s="191"/>
      <c r="BR17" s="191"/>
      <c r="BS17" s="191"/>
      <c r="BT17" s="191"/>
      <c r="BU17" s="191"/>
      <c r="BV17" s="191"/>
      <c r="BW17" s="191"/>
      <c r="BX17" s="191"/>
      <c r="BY17" s="191"/>
      <c r="BZ17" s="191"/>
      <c r="CA17" s="191"/>
      <c r="CB17" s="191"/>
      <c r="CC17" s="191"/>
      <c r="CD17" s="191"/>
      <c r="CE17" s="191"/>
      <c r="CF17" s="191"/>
      <c r="CG17" s="191"/>
      <c r="CH17" s="191"/>
      <c r="CI17" s="191"/>
      <c r="CJ17" s="191"/>
      <c r="CK17" s="191"/>
      <c r="CL17" s="191"/>
      <c r="CM17" s="191"/>
      <c r="CN17" s="191"/>
      <c r="CO17" s="191"/>
      <c r="CP17" s="191"/>
      <c r="CQ17" s="191"/>
      <c r="CR17" s="191"/>
      <c r="CS17" s="191"/>
      <c r="CT17" s="191"/>
      <c r="CU17" s="191"/>
      <c r="CV17" s="191"/>
      <c r="CW17" s="191"/>
      <c r="CX17" s="191"/>
      <c r="CY17" s="191"/>
      <c r="CZ17" s="191"/>
      <c r="DA17" s="191"/>
      <c r="DB17" s="191"/>
      <c r="DC17" s="191"/>
      <c r="DD17" s="191"/>
      <c r="DE17" s="191"/>
      <c r="DF17" s="191"/>
      <c r="DG17" s="191"/>
      <c r="DH17" s="191"/>
      <c r="DI17" s="191"/>
      <c r="DJ17" s="191"/>
      <c r="DK17" s="191"/>
      <c r="DL17" s="191"/>
      <c r="DM17" s="191"/>
      <c r="DN17" s="191"/>
    </row>
    <row r="18" spans="1:118">
      <c r="B18" s="3"/>
      <c r="C18" s="82"/>
      <c r="D18" s="108" t="s">
        <v>44</v>
      </c>
      <c r="E18" s="82"/>
      <c r="F18" s="109"/>
      <c r="G18" s="55" t="s">
        <v>183</v>
      </c>
      <c r="H18" s="240">
        <v>1192.3056540508471</v>
      </c>
      <c r="I18" s="244">
        <v>1250.3761898370144</v>
      </c>
      <c r="J18" s="244">
        <v>1340.1529104067536</v>
      </c>
      <c r="K18" s="244">
        <v>1439.6231150563492</v>
      </c>
      <c r="L18" s="245">
        <v>1517.9953733124094</v>
      </c>
      <c r="M18" s="248"/>
      <c r="N18" s="246"/>
      <c r="O18" s="246"/>
      <c r="P18" s="247"/>
      <c r="Q18" s="269"/>
      <c r="R18" s="269"/>
      <c r="S18" s="269"/>
      <c r="T18" s="269"/>
      <c r="U18" s="248"/>
      <c r="V18" s="246"/>
      <c r="W18" s="246"/>
      <c r="X18" s="247"/>
      <c r="Y18" s="246"/>
      <c r="Z18" s="246"/>
      <c r="AA18" s="246"/>
      <c r="AB18" s="249"/>
    </row>
    <row r="19" spans="1:118" ht="16.5">
      <c r="B19" s="3"/>
      <c r="C19" s="82"/>
      <c r="D19" s="108" t="s">
        <v>131</v>
      </c>
      <c r="E19" s="82"/>
      <c r="F19" s="109"/>
      <c r="G19" s="55" t="s">
        <v>183</v>
      </c>
      <c r="H19" s="240">
        <v>1424.6917891194983</v>
      </c>
      <c r="I19" s="244">
        <v>1502.1049477433589</v>
      </c>
      <c r="J19" s="244">
        <v>1555.191781487061</v>
      </c>
      <c r="K19" s="244">
        <v>1627.9327986417959</v>
      </c>
      <c r="L19" s="245">
        <v>1673.9028367285173</v>
      </c>
      <c r="M19" s="248"/>
      <c r="N19" s="246"/>
      <c r="O19" s="246"/>
      <c r="P19" s="247"/>
      <c r="Q19" s="269"/>
      <c r="R19" s="269"/>
      <c r="S19" s="269"/>
      <c r="T19" s="269"/>
      <c r="U19" s="248"/>
      <c r="V19" s="246"/>
      <c r="W19" s="246"/>
      <c r="X19" s="247"/>
      <c r="Y19" s="246"/>
      <c r="Z19" s="246"/>
      <c r="AA19" s="246"/>
      <c r="AB19" s="249"/>
    </row>
    <row r="20" spans="1:118">
      <c r="B20" s="3"/>
      <c r="C20" s="82" t="s">
        <v>43</v>
      </c>
      <c r="D20" s="82"/>
      <c r="E20" s="82"/>
      <c r="F20" s="109"/>
      <c r="G20" s="55" t="s">
        <v>183</v>
      </c>
      <c r="H20" s="250">
        <v>1054.6108628552211</v>
      </c>
      <c r="I20" s="251">
        <v>1074.4631700561229</v>
      </c>
      <c r="J20" s="251">
        <v>1079.9251904525606</v>
      </c>
      <c r="K20" s="251">
        <v>1122.9242654369787</v>
      </c>
      <c r="L20" s="252">
        <v>1152.6107101005744</v>
      </c>
      <c r="M20" s="248"/>
      <c r="N20" s="246"/>
      <c r="O20" s="246"/>
      <c r="P20" s="247"/>
      <c r="Q20" s="269"/>
      <c r="R20" s="269"/>
      <c r="S20" s="269"/>
      <c r="T20" s="269"/>
      <c r="U20" s="248"/>
      <c r="V20" s="246"/>
      <c r="W20" s="246"/>
      <c r="X20" s="247"/>
      <c r="Y20" s="246"/>
      <c r="Z20" s="246"/>
      <c r="AA20" s="246"/>
      <c r="AB20" s="249"/>
    </row>
    <row r="21" spans="1:118" ht="16.5">
      <c r="B21" s="3"/>
      <c r="C21" s="82" t="s">
        <v>132</v>
      </c>
      <c r="D21" s="82"/>
      <c r="E21" s="82"/>
      <c r="F21" s="109"/>
      <c r="G21" s="55" t="s">
        <v>184</v>
      </c>
      <c r="H21" s="155">
        <v>35603.407987261737</v>
      </c>
      <c r="I21" s="152">
        <v>36926.434506065234</v>
      </c>
      <c r="J21" s="152">
        <v>38649.734067203171</v>
      </c>
      <c r="K21" s="152">
        <v>40187.922713199267</v>
      </c>
      <c r="L21" s="153">
        <v>41131.607397833301</v>
      </c>
      <c r="M21" s="189">
        <v>9148.2632929101292</v>
      </c>
      <c r="N21" s="152">
        <v>9247.1155449894068</v>
      </c>
      <c r="O21" s="152">
        <v>9254.9386538410326</v>
      </c>
      <c r="P21" s="153">
        <v>9275.2975718313246</v>
      </c>
      <c r="Q21" s="152">
        <v>9393.238623047142</v>
      </c>
      <c r="R21" s="152">
        <v>9574.531069813278</v>
      </c>
      <c r="S21" s="152">
        <v>9782.2040217121921</v>
      </c>
      <c r="T21" s="152">
        <v>9895.3478115513972</v>
      </c>
      <c r="U21" s="189">
        <v>9979.2482150809228</v>
      </c>
      <c r="V21" s="152">
        <v>10013.517036813002</v>
      </c>
      <c r="W21" s="152">
        <v>10055.952082443759</v>
      </c>
      <c r="X21" s="153">
        <v>10138.677505112977</v>
      </c>
      <c r="Y21" s="152">
        <v>10218.341469273575</v>
      </c>
      <c r="Z21" s="152">
        <v>10256.255704550402</v>
      </c>
      <c r="AA21" s="152">
        <v>10300.062283659125</v>
      </c>
      <c r="AB21" s="154">
        <v>10357.034244846973</v>
      </c>
    </row>
    <row r="22" spans="1:118">
      <c r="B22" s="3"/>
      <c r="C22" s="82" t="s">
        <v>72</v>
      </c>
      <c r="D22" s="82"/>
      <c r="E22" s="82"/>
      <c r="F22" s="109"/>
      <c r="G22" s="55" t="s">
        <v>185</v>
      </c>
      <c r="H22" s="160">
        <v>44.419978011704693</v>
      </c>
      <c r="I22" s="161">
        <v>43.764788842535651</v>
      </c>
      <c r="J22" s="161">
        <v>42.335591919713522</v>
      </c>
      <c r="K22" s="161">
        <v>42.201153664291127</v>
      </c>
      <c r="L22" s="162">
        <v>42.28502446467585</v>
      </c>
      <c r="M22" s="187">
        <v>44.727659592131374</v>
      </c>
      <c r="N22" s="161">
        <v>43.496321776530671</v>
      </c>
      <c r="O22" s="161">
        <v>44.208764529336378</v>
      </c>
      <c r="P22" s="162">
        <v>42.626409472144182</v>
      </c>
      <c r="Q22" s="161">
        <v>42.63116512515969</v>
      </c>
      <c r="R22" s="161">
        <v>42.593745991551621</v>
      </c>
      <c r="S22" s="161">
        <v>42.105996185432438</v>
      </c>
      <c r="T22" s="161">
        <v>42.011460376710332</v>
      </c>
      <c r="U22" s="187">
        <v>42.025248090911035</v>
      </c>
      <c r="V22" s="161">
        <v>42.222050012483074</v>
      </c>
      <c r="W22" s="161">
        <v>42.315369032137951</v>
      </c>
      <c r="X22" s="162">
        <v>42.241947521632447</v>
      </c>
      <c r="Y22" s="161">
        <v>42.173692208626591</v>
      </c>
      <c r="Z22" s="161">
        <v>42.270181423472678</v>
      </c>
      <c r="AA22" s="161">
        <v>42.339919438571236</v>
      </c>
      <c r="AB22" s="168">
        <v>42.356304788032872</v>
      </c>
    </row>
    <row r="23" spans="1:118" ht="4.3499999999999996" customHeight="1">
      <c r="B23" s="3"/>
      <c r="C23" s="82"/>
      <c r="D23" s="82"/>
      <c r="E23" s="82"/>
      <c r="F23" s="109"/>
      <c r="G23" s="55"/>
      <c r="H23" s="170"/>
      <c r="I23" s="82"/>
      <c r="J23" s="82"/>
      <c r="K23" s="82"/>
      <c r="L23" s="109"/>
      <c r="M23" s="186"/>
      <c r="N23" s="82"/>
      <c r="O23" s="82"/>
      <c r="P23" s="109"/>
      <c r="Q23" s="82"/>
      <c r="R23" s="82"/>
      <c r="S23" s="82"/>
      <c r="T23" s="82"/>
      <c r="U23" s="186"/>
      <c r="V23" s="82"/>
      <c r="W23" s="82"/>
      <c r="X23" s="109"/>
      <c r="Y23" s="82"/>
      <c r="Z23" s="82"/>
      <c r="AA23" s="82"/>
      <c r="AB23" s="4"/>
    </row>
    <row r="24" spans="1:118">
      <c r="B24" s="8" t="s">
        <v>24</v>
      </c>
      <c r="C24" s="82"/>
      <c r="D24" s="82"/>
      <c r="E24" s="82"/>
      <c r="F24" s="109"/>
      <c r="G24" s="55"/>
      <c r="H24" s="170"/>
      <c r="I24" s="82"/>
      <c r="J24" s="82"/>
      <c r="K24" s="82"/>
      <c r="L24" s="109"/>
      <c r="M24" s="186"/>
      <c r="N24" s="82"/>
      <c r="O24" s="82"/>
      <c r="P24" s="109"/>
      <c r="Q24" s="82"/>
      <c r="R24" s="82"/>
      <c r="S24" s="82"/>
      <c r="T24" s="82"/>
      <c r="U24" s="186"/>
      <c r="V24" s="82"/>
      <c r="W24" s="82"/>
      <c r="X24" s="109"/>
      <c r="Y24" s="82"/>
      <c r="Z24" s="82"/>
      <c r="AA24" s="82"/>
      <c r="AB24" s="4"/>
    </row>
    <row r="25" spans="1:118">
      <c r="B25" s="3"/>
      <c r="C25" s="82" t="s">
        <v>76</v>
      </c>
      <c r="D25" s="82"/>
      <c r="E25" s="82"/>
      <c r="F25" s="109"/>
      <c r="G25" s="55" t="s">
        <v>182</v>
      </c>
      <c r="H25" s="130">
        <v>3688.9776644290437</v>
      </c>
      <c r="I25" s="131">
        <v>3659.3304626109657</v>
      </c>
      <c r="J25" s="131">
        <v>3629.5328745637698</v>
      </c>
      <c r="K25" s="131">
        <v>3602.1118921577845</v>
      </c>
      <c r="L25" s="181">
        <v>3579.1094433311814</v>
      </c>
      <c r="M25" s="182">
        <v>3670.3986856111678</v>
      </c>
      <c r="N25" s="131">
        <v>3663.0413273544905</v>
      </c>
      <c r="O25" s="131">
        <v>3655.6883782091136</v>
      </c>
      <c r="P25" s="181">
        <v>3648.1934592690914</v>
      </c>
      <c r="Q25" s="131">
        <v>3640.7139064664711</v>
      </c>
      <c r="R25" s="131">
        <v>3633.2496882974856</v>
      </c>
      <c r="S25" s="131">
        <v>3625.8007733229574</v>
      </c>
      <c r="T25" s="131">
        <v>3618.3671301681666</v>
      </c>
      <c r="U25" s="182">
        <v>3611.8533193052576</v>
      </c>
      <c r="V25" s="131">
        <v>3605.3512346521084</v>
      </c>
      <c r="W25" s="131">
        <v>3598.8608550991116</v>
      </c>
      <c r="X25" s="181">
        <v>3592.3821595746604</v>
      </c>
      <c r="Y25" s="131">
        <v>3586.6343481193412</v>
      </c>
      <c r="Z25" s="131">
        <v>3581.6130600319739</v>
      </c>
      <c r="AA25" s="131">
        <v>3576.5988017479294</v>
      </c>
      <c r="AB25" s="132">
        <v>3571.5915634254825</v>
      </c>
    </row>
    <row r="26" spans="1:118">
      <c r="B26" s="3"/>
      <c r="C26" s="82" t="s">
        <v>25</v>
      </c>
      <c r="D26" s="82"/>
      <c r="E26" s="82"/>
      <c r="F26" s="109"/>
      <c r="G26" s="55" t="s">
        <v>182</v>
      </c>
      <c r="H26" s="130">
        <v>2712.7124999999996</v>
      </c>
      <c r="I26" s="131">
        <v>2735.8402169111632</v>
      </c>
      <c r="J26" s="131">
        <v>2751.0388589538375</v>
      </c>
      <c r="K26" s="131">
        <v>2747.1246457862148</v>
      </c>
      <c r="L26" s="181">
        <v>2738.0291989551779</v>
      </c>
      <c r="M26" s="182">
        <v>2703.553455860962</v>
      </c>
      <c r="N26" s="131">
        <v>2736.7008441079965</v>
      </c>
      <c r="O26" s="131">
        <v>2751.8200699303948</v>
      </c>
      <c r="P26" s="181">
        <v>2751.2864977452987</v>
      </c>
      <c r="Q26" s="131">
        <v>2750.9754497340477</v>
      </c>
      <c r="R26" s="131">
        <v>2751.2505472790212</v>
      </c>
      <c r="S26" s="131">
        <v>2751.281116729564</v>
      </c>
      <c r="T26" s="131">
        <v>2750.6483220727168</v>
      </c>
      <c r="U26" s="182">
        <v>2749.4278894762288</v>
      </c>
      <c r="V26" s="131">
        <v>2747.9330555833972</v>
      </c>
      <c r="W26" s="131">
        <v>2746.3565964237469</v>
      </c>
      <c r="X26" s="181">
        <v>2744.7810416614871</v>
      </c>
      <c r="Y26" s="131">
        <v>2742.5852168281576</v>
      </c>
      <c r="Z26" s="131">
        <v>2739.8426316113291</v>
      </c>
      <c r="AA26" s="131">
        <v>2736.5548204533952</v>
      </c>
      <c r="AB26" s="132">
        <v>2733.1341269278287</v>
      </c>
    </row>
    <row r="27" spans="1:118" ht="16.5">
      <c r="B27" s="3"/>
      <c r="C27" s="82" t="s">
        <v>133</v>
      </c>
      <c r="D27" s="82"/>
      <c r="E27" s="82"/>
      <c r="F27" s="109"/>
      <c r="G27" s="55" t="s">
        <v>168</v>
      </c>
      <c r="H27" s="160">
        <v>73.535945947054259</v>
      </c>
      <c r="I27" s="161">
        <v>74.764881436352198</v>
      </c>
      <c r="J27" s="161">
        <v>75.796340571190484</v>
      </c>
      <c r="K27" s="161">
        <v>76.264490987924887</v>
      </c>
      <c r="L27" s="162">
        <v>76.500325531888691</v>
      </c>
      <c r="M27" s="187">
        <v>73.658304926370306</v>
      </c>
      <c r="N27" s="161">
        <v>74.711164836474495</v>
      </c>
      <c r="O27" s="161">
        <v>75.275017595413445</v>
      </c>
      <c r="P27" s="162">
        <v>75.415038387150489</v>
      </c>
      <c r="Q27" s="161">
        <v>75.561428895796794</v>
      </c>
      <c r="R27" s="161">
        <v>75.724235417694018</v>
      </c>
      <c r="S27" s="161">
        <v>75.880647855013876</v>
      </c>
      <c r="T27" s="161">
        <v>76.019050116257233</v>
      </c>
      <c r="U27" s="187">
        <v>76.122357316688692</v>
      </c>
      <c r="V27" s="161">
        <v>76.218178943904036</v>
      </c>
      <c r="W27" s="161">
        <v>76.311830520830554</v>
      </c>
      <c r="X27" s="162">
        <v>76.40559717027628</v>
      </c>
      <c r="Y27" s="161">
        <v>76.466819603906316</v>
      </c>
      <c r="Z27" s="161">
        <v>76.497449213200881</v>
      </c>
      <c r="AA27" s="161">
        <v>76.512770152358328</v>
      </c>
      <c r="AB27" s="168">
        <v>76.524263158089212</v>
      </c>
    </row>
    <row r="28" spans="1:118" ht="17.25" thickBot="1">
      <c r="B28" s="77"/>
      <c r="C28" s="111" t="s">
        <v>134</v>
      </c>
      <c r="D28" s="111"/>
      <c r="E28" s="111"/>
      <c r="F28" s="112"/>
      <c r="G28" s="113" t="s">
        <v>168</v>
      </c>
      <c r="H28" s="173">
        <v>6.3625525000000005</v>
      </c>
      <c r="I28" s="174">
        <v>6.4658798688648504</v>
      </c>
      <c r="J28" s="174">
        <v>6.3590513255395829</v>
      </c>
      <c r="K28" s="174">
        <v>6.322852857654226</v>
      </c>
      <c r="L28" s="175">
        <v>6.3227862327153996</v>
      </c>
      <c r="M28" s="193">
        <v>6.4321164017708794</v>
      </c>
      <c r="N28" s="174">
        <v>6.46832656696599</v>
      </c>
      <c r="O28" s="174">
        <v>6.4972424163256495</v>
      </c>
      <c r="P28" s="175">
        <v>6.4658340903968812</v>
      </c>
      <c r="Q28" s="174">
        <v>6.4099683134010599</v>
      </c>
      <c r="R28" s="174">
        <v>6.3659217191626896</v>
      </c>
      <c r="S28" s="174">
        <v>6.33535962810521</v>
      </c>
      <c r="T28" s="174">
        <v>6.3249556414893702</v>
      </c>
      <c r="U28" s="193">
        <v>6.3230527324707104</v>
      </c>
      <c r="V28" s="174">
        <v>6.3227862327153996</v>
      </c>
      <c r="W28" s="174">
        <v>6.3227862327153996</v>
      </c>
      <c r="X28" s="175">
        <v>6.3227862327153996</v>
      </c>
      <c r="Y28" s="174">
        <v>6.3227862327153996</v>
      </c>
      <c r="Z28" s="174">
        <v>6.3227862327153996</v>
      </c>
      <c r="AA28" s="174">
        <v>6.3227862327153996</v>
      </c>
      <c r="AB28" s="194">
        <v>6.3227862327153996</v>
      </c>
    </row>
    <row r="29" spans="1:118" ht="15" thickBot="1"/>
    <row r="30" spans="1:118" ht="30" customHeight="1">
      <c r="B30" s="86" t="str">
        <f>"Strednodobá predikcia "&amp;Súhrn!$H$3&amp;" - trh práce [zmena oproti predchádzajúcemu obdobiu]"</f>
        <v>Strednodobá predikcia P4Q-2021 - trh práce [zmena oproti predchádzajúcemu obdobiu]</v>
      </c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8"/>
    </row>
    <row r="31" spans="1:118">
      <c r="B31" s="304" t="s">
        <v>27</v>
      </c>
      <c r="C31" s="305"/>
      <c r="D31" s="305"/>
      <c r="E31" s="305"/>
      <c r="F31" s="306"/>
      <c r="G31" s="307" t="s">
        <v>62</v>
      </c>
      <c r="H31" s="135" t="str">
        <f t="shared" ref="H31:L31" si="0">H$3</f>
        <v>Skutočnosť</v>
      </c>
      <c r="I31" s="295">
        <f t="shared" si="0"/>
        <v>2021</v>
      </c>
      <c r="J31" s="295">
        <f t="shared" si="0"/>
        <v>2022</v>
      </c>
      <c r="K31" s="295">
        <f t="shared" si="0"/>
        <v>2023</v>
      </c>
      <c r="L31" s="289">
        <f t="shared" si="0"/>
        <v>2024</v>
      </c>
      <c r="M31" s="308">
        <f>M$3</f>
        <v>2021</v>
      </c>
      <c r="N31" s="309"/>
      <c r="O31" s="309"/>
      <c r="P31" s="311"/>
      <c r="Q31" s="308">
        <f>Q$3</f>
        <v>2022</v>
      </c>
      <c r="R31" s="309"/>
      <c r="S31" s="309"/>
      <c r="T31" s="311"/>
      <c r="U31" s="308">
        <f>U$3</f>
        <v>2023</v>
      </c>
      <c r="V31" s="309"/>
      <c r="W31" s="309"/>
      <c r="X31" s="311"/>
      <c r="Y31" s="308">
        <f>Y$3</f>
        <v>2024</v>
      </c>
      <c r="Z31" s="309"/>
      <c r="AA31" s="309"/>
      <c r="AB31" s="310"/>
    </row>
    <row r="32" spans="1:118">
      <c r="B32" s="299"/>
      <c r="C32" s="300"/>
      <c r="D32" s="300"/>
      <c r="E32" s="300"/>
      <c r="F32" s="301"/>
      <c r="G32" s="303"/>
      <c r="H32" s="136">
        <f>$H$4</f>
        <v>2020</v>
      </c>
      <c r="I32" s="292"/>
      <c r="J32" s="292"/>
      <c r="K32" s="292"/>
      <c r="L32" s="290"/>
      <c r="M32" s="139" t="s">
        <v>3</v>
      </c>
      <c r="N32" s="137" t="s">
        <v>4</v>
      </c>
      <c r="O32" s="137" t="s">
        <v>5</v>
      </c>
      <c r="P32" s="235" t="s">
        <v>6</v>
      </c>
      <c r="Q32" s="139" t="s">
        <v>3</v>
      </c>
      <c r="R32" s="137" t="s">
        <v>4</v>
      </c>
      <c r="S32" s="137" t="s">
        <v>5</v>
      </c>
      <c r="T32" s="235" t="s">
        <v>6</v>
      </c>
      <c r="U32" s="139" t="s">
        <v>3</v>
      </c>
      <c r="V32" s="137" t="s">
        <v>4</v>
      </c>
      <c r="W32" s="137" t="s">
        <v>5</v>
      </c>
      <c r="X32" s="235" t="s">
        <v>6</v>
      </c>
      <c r="Y32" s="137" t="s">
        <v>3</v>
      </c>
      <c r="Z32" s="137" t="s">
        <v>4</v>
      </c>
      <c r="AA32" s="137" t="s">
        <v>5</v>
      </c>
      <c r="AB32" s="195" t="s">
        <v>6</v>
      </c>
    </row>
    <row r="33" spans="2:28" ht="3.75" customHeight="1">
      <c r="B33" s="8"/>
      <c r="C33" s="9"/>
      <c r="D33" s="9"/>
      <c r="E33" s="9"/>
      <c r="F33" s="141"/>
      <c r="G33" s="142"/>
      <c r="H33" s="96"/>
      <c r="I33" s="97"/>
      <c r="J33" s="97"/>
      <c r="K33" s="234"/>
      <c r="L33" s="143"/>
      <c r="M33" s="180"/>
      <c r="N33" s="144"/>
      <c r="O33" s="144"/>
      <c r="P33" s="145"/>
      <c r="Q33" s="144"/>
      <c r="R33" s="144"/>
      <c r="S33" s="144"/>
      <c r="T33" s="144"/>
      <c r="U33" s="180"/>
      <c r="V33" s="144"/>
      <c r="W33" s="144"/>
      <c r="X33" s="145"/>
      <c r="Y33" s="144"/>
      <c r="Z33" s="144"/>
      <c r="AA33" s="144"/>
      <c r="AB33" s="146"/>
    </row>
    <row r="34" spans="2:28">
      <c r="B34" s="8" t="s">
        <v>23</v>
      </c>
      <c r="C34" s="9"/>
      <c r="D34" s="9"/>
      <c r="E34" s="9"/>
      <c r="F34" s="94"/>
      <c r="G34" s="95"/>
      <c r="H34" s="96"/>
      <c r="I34" s="97"/>
      <c r="J34" s="97"/>
      <c r="K34" s="234"/>
      <c r="L34" s="143"/>
      <c r="M34" s="180"/>
      <c r="N34" s="144"/>
      <c r="O34" s="144"/>
      <c r="P34" s="145"/>
      <c r="Q34" s="144"/>
      <c r="R34" s="144"/>
      <c r="S34" s="144"/>
      <c r="T34" s="144"/>
      <c r="U34" s="180"/>
      <c r="V34" s="144"/>
      <c r="W34" s="144"/>
      <c r="X34" s="145"/>
      <c r="Y34" s="144"/>
      <c r="Z34" s="144"/>
      <c r="AA34" s="144"/>
      <c r="AB34" s="146"/>
    </row>
    <row r="35" spans="2:28">
      <c r="B35" s="8"/>
      <c r="C35" s="102" t="s">
        <v>10</v>
      </c>
      <c r="D35" s="9"/>
      <c r="E35" s="9"/>
      <c r="F35" s="94"/>
      <c r="G35" s="55" t="s">
        <v>180</v>
      </c>
      <c r="H35" s="27">
        <v>-1.8861519963683691</v>
      </c>
      <c r="I35" s="28">
        <v>-0.63980802492703504</v>
      </c>
      <c r="J35" s="28">
        <v>1.0528878233785974</v>
      </c>
      <c r="K35" s="28">
        <v>1.5262200931793046</v>
      </c>
      <c r="L35" s="167">
        <v>0.38134858963945817</v>
      </c>
      <c r="M35" s="187">
        <v>-0.82300740832160102</v>
      </c>
      <c r="N35" s="161">
        <v>0.79315239037653384</v>
      </c>
      <c r="O35" s="161">
        <v>0.28568072249169063</v>
      </c>
      <c r="P35" s="162">
        <v>-6.3613307051085144E-2</v>
      </c>
      <c r="Q35" s="161">
        <v>3.6191761274722012E-3</v>
      </c>
      <c r="R35" s="161">
        <v>0.45643296286445434</v>
      </c>
      <c r="S35" s="161">
        <v>0.56455052830057184</v>
      </c>
      <c r="T35" s="161">
        <v>0.51161237136166449</v>
      </c>
      <c r="U35" s="187">
        <v>0.40444094927019592</v>
      </c>
      <c r="V35" s="161">
        <v>0.26011564151487221</v>
      </c>
      <c r="W35" s="161">
        <v>0.19404628392116763</v>
      </c>
      <c r="X35" s="162">
        <v>0.1706727115628297</v>
      </c>
      <c r="Y35" s="161">
        <v>0.11736117503882326</v>
      </c>
      <c r="Z35" s="161">
        <v>2.1831775005807685E-2</v>
      </c>
      <c r="AA35" s="161">
        <v>-4.5140391800813973E-2</v>
      </c>
      <c r="AB35" s="168">
        <v>-7.987447974664974E-2</v>
      </c>
    </row>
    <row r="36" spans="2:28" ht="4.3499999999999996" customHeight="1">
      <c r="B36" s="3"/>
      <c r="C36" s="82"/>
      <c r="D36" s="108"/>
      <c r="E36" s="82"/>
      <c r="F36" s="109"/>
      <c r="G36" s="55"/>
      <c r="H36" s="170"/>
      <c r="I36" s="82"/>
      <c r="J36" s="82"/>
      <c r="K36" s="82"/>
      <c r="L36" s="109"/>
      <c r="M36" s="186"/>
      <c r="N36" s="82"/>
      <c r="O36" s="82"/>
      <c r="P36" s="109"/>
      <c r="Q36" s="82"/>
      <c r="R36" s="82"/>
      <c r="S36" s="82"/>
      <c r="T36" s="82"/>
      <c r="U36" s="186"/>
      <c r="V36" s="82"/>
      <c r="W36" s="82"/>
      <c r="X36" s="109"/>
      <c r="Y36" s="82"/>
      <c r="Z36" s="82"/>
      <c r="AA36" s="82"/>
      <c r="AB36" s="4"/>
    </row>
    <row r="37" spans="2:28">
      <c r="B37" s="3"/>
      <c r="C37" s="82"/>
      <c r="D37" s="108" t="s">
        <v>40</v>
      </c>
      <c r="E37" s="82"/>
      <c r="F37" s="109"/>
      <c r="G37" s="55" t="s">
        <v>180</v>
      </c>
      <c r="H37" s="160">
        <v>-1.8675514051523692</v>
      </c>
      <c r="I37" s="161">
        <v>-1.1787763827015851</v>
      </c>
      <c r="J37" s="161">
        <v>1.1112752646506436</v>
      </c>
      <c r="K37" s="161">
        <v>1.5262200931793046</v>
      </c>
      <c r="L37" s="162">
        <v>0.38134858963947238</v>
      </c>
      <c r="M37" s="226"/>
      <c r="N37" s="224"/>
      <c r="O37" s="224"/>
      <c r="P37" s="225"/>
      <c r="Q37" s="224"/>
      <c r="R37" s="224"/>
      <c r="S37" s="224"/>
      <c r="T37" s="224"/>
      <c r="U37" s="226"/>
      <c r="V37" s="224"/>
      <c r="W37" s="224"/>
      <c r="X37" s="225"/>
      <c r="Y37" s="224"/>
      <c r="Z37" s="224"/>
      <c r="AA37" s="224"/>
      <c r="AB37" s="227"/>
    </row>
    <row r="38" spans="2:28">
      <c r="B38" s="3"/>
      <c r="C38" s="82"/>
      <c r="D38" s="108" t="s">
        <v>41</v>
      </c>
      <c r="E38" s="82"/>
      <c r="F38" s="109"/>
      <c r="G38" s="55" t="s">
        <v>180</v>
      </c>
      <c r="H38" s="160">
        <v>-2.0052859540647461</v>
      </c>
      <c r="I38" s="161">
        <v>2.8170542381282786</v>
      </c>
      <c r="J38" s="161">
        <v>0.69295345255584095</v>
      </c>
      <c r="K38" s="161">
        <v>1.5262200931793473</v>
      </c>
      <c r="L38" s="162">
        <v>0.3813485896395008</v>
      </c>
      <c r="M38" s="226"/>
      <c r="N38" s="224"/>
      <c r="O38" s="224"/>
      <c r="P38" s="225"/>
      <c r="Q38" s="224"/>
      <c r="R38" s="224"/>
      <c r="S38" s="224"/>
      <c r="T38" s="224"/>
      <c r="U38" s="226"/>
      <c r="V38" s="224"/>
      <c r="W38" s="224"/>
      <c r="X38" s="225"/>
      <c r="Y38" s="224"/>
      <c r="Z38" s="224"/>
      <c r="AA38" s="224"/>
      <c r="AB38" s="227"/>
    </row>
    <row r="39" spans="2:28" ht="4.3499999999999996" customHeight="1">
      <c r="B39" s="3"/>
      <c r="C39" s="82"/>
      <c r="D39" s="82"/>
      <c r="E39" s="82"/>
      <c r="F39" s="109"/>
      <c r="G39" s="55"/>
      <c r="H39" s="170"/>
      <c r="I39" s="82"/>
      <c r="J39" s="82"/>
      <c r="K39" s="82"/>
      <c r="L39" s="109"/>
      <c r="M39" s="186"/>
      <c r="N39" s="82"/>
      <c r="O39" s="82"/>
      <c r="P39" s="109"/>
      <c r="Q39" s="82"/>
      <c r="R39" s="82"/>
      <c r="S39" s="82"/>
      <c r="T39" s="82"/>
      <c r="U39" s="186"/>
      <c r="V39" s="82"/>
      <c r="W39" s="82"/>
      <c r="X39" s="109"/>
      <c r="Y39" s="82"/>
      <c r="Z39" s="82"/>
      <c r="AA39" s="82"/>
      <c r="AB39" s="4"/>
    </row>
    <row r="40" spans="2:28">
      <c r="B40" s="3"/>
      <c r="C40" s="82" t="s">
        <v>42</v>
      </c>
      <c r="D40" s="82"/>
      <c r="E40" s="82"/>
      <c r="F40" s="109"/>
      <c r="G40" s="55" t="s">
        <v>180</v>
      </c>
      <c r="H40" s="160">
        <v>15.023051553384676</v>
      </c>
      <c r="I40" s="161">
        <v>3.79612701785166</v>
      </c>
      <c r="J40" s="161">
        <v>-7.0554366372219732</v>
      </c>
      <c r="K40" s="161">
        <v>-12.061204107819904</v>
      </c>
      <c r="L40" s="162">
        <v>-3.0732750187371067</v>
      </c>
      <c r="M40" s="187">
        <v>2.2073852514575378</v>
      </c>
      <c r="N40" s="161">
        <v>-1.6848337801419007</v>
      </c>
      <c r="O40" s="161">
        <v>-4.2420301744450768</v>
      </c>
      <c r="P40" s="162">
        <v>0.34740972399207237</v>
      </c>
      <c r="Q40" s="161">
        <v>-0.13820981183874892</v>
      </c>
      <c r="R40" s="161">
        <v>-2.0582693982171918</v>
      </c>
      <c r="S40" s="161">
        <v>-4.3496550403193197</v>
      </c>
      <c r="T40" s="161">
        <v>-4.3778921414026399</v>
      </c>
      <c r="U40" s="187">
        <v>-4.0234954561681064</v>
      </c>
      <c r="V40" s="161">
        <v>-2.4680196545553201</v>
      </c>
      <c r="W40" s="161">
        <v>-0.86839849484150022</v>
      </c>
      <c r="X40" s="162">
        <v>-1.0300660728812687</v>
      </c>
      <c r="Y40" s="161">
        <v>-1.0718171446042106</v>
      </c>
      <c r="Z40" s="161">
        <v>-0.34615256464893207</v>
      </c>
      <c r="AA40" s="161">
        <v>-5.0476279720385264E-2</v>
      </c>
      <c r="AB40" s="168">
        <v>0.36860123456310134</v>
      </c>
    </row>
    <row r="41" spans="2:28">
      <c r="B41" s="3"/>
      <c r="C41" s="82" t="s">
        <v>8</v>
      </c>
      <c r="D41" s="82"/>
      <c r="E41" s="82"/>
      <c r="F41" s="109"/>
      <c r="G41" s="55" t="s">
        <v>186</v>
      </c>
      <c r="H41" s="160">
        <v>0.93508821273543752</v>
      </c>
      <c r="I41" s="161">
        <v>0.19626042885522443</v>
      </c>
      <c r="J41" s="161">
        <v>-0.5225773774093917</v>
      </c>
      <c r="K41" s="161">
        <v>-0.75949606706381467</v>
      </c>
      <c r="L41" s="162">
        <v>-0.15410181525339142</v>
      </c>
      <c r="M41" s="187">
        <v>0.19501324912888918</v>
      </c>
      <c r="N41" s="161">
        <v>-0.20708358459340936</v>
      </c>
      <c r="O41" s="161">
        <v>-0.33349445025405988</v>
      </c>
      <c r="P41" s="162">
        <v>2.4436213951092856E-2</v>
      </c>
      <c r="Q41" s="161">
        <v>-8.4847030711737714E-3</v>
      </c>
      <c r="R41" s="161">
        <v>-0.13807767320050679</v>
      </c>
      <c r="S41" s="161">
        <v>-0.28447561367549584</v>
      </c>
      <c r="T41" s="161">
        <v>-0.27242260715211047</v>
      </c>
      <c r="U41" s="187">
        <v>-0.23812475184061058</v>
      </c>
      <c r="V41" s="161">
        <v>-0.13870506869508581</v>
      </c>
      <c r="W41" s="161">
        <v>-4.5483184659478315E-2</v>
      </c>
      <c r="X41" s="162">
        <v>-5.4106963480775316E-2</v>
      </c>
      <c r="Y41" s="161">
        <v>-5.4645949628134849E-2</v>
      </c>
      <c r="Z41" s="161">
        <v>-1.3430286425282489E-2</v>
      </c>
      <c r="AA41" s="161">
        <v>3.7846824851660299E-3</v>
      </c>
      <c r="AB41" s="168">
        <v>2.6890360260858198E-2</v>
      </c>
    </row>
    <row r="42" spans="2:28" ht="4.3499999999999996" customHeight="1">
      <c r="B42" s="3"/>
      <c r="C42" s="82"/>
      <c r="D42" s="82"/>
      <c r="E42" s="82"/>
      <c r="F42" s="109"/>
      <c r="G42" s="55"/>
      <c r="H42" s="170"/>
      <c r="I42" s="82"/>
      <c r="J42" s="82"/>
      <c r="K42" s="82"/>
      <c r="L42" s="109"/>
      <c r="M42" s="186"/>
      <c r="N42" s="82"/>
      <c r="O42" s="82"/>
      <c r="P42" s="109"/>
      <c r="Q42" s="82"/>
      <c r="R42" s="82"/>
      <c r="S42" s="82"/>
      <c r="T42" s="82"/>
      <c r="U42" s="186"/>
      <c r="V42" s="82"/>
      <c r="W42" s="82"/>
      <c r="X42" s="109"/>
      <c r="Y42" s="82"/>
      <c r="Z42" s="82"/>
      <c r="AA42" s="82"/>
      <c r="AB42" s="4"/>
    </row>
    <row r="43" spans="2:28">
      <c r="B43" s="8" t="s">
        <v>22</v>
      </c>
      <c r="C43" s="82"/>
      <c r="D43" s="82"/>
      <c r="E43" s="82"/>
      <c r="F43" s="109"/>
      <c r="G43" s="55"/>
      <c r="H43" s="170"/>
      <c r="I43" s="82"/>
      <c r="J43" s="82"/>
      <c r="K43" s="82"/>
      <c r="L43" s="109"/>
      <c r="M43" s="186"/>
      <c r="N43" s="82"/>
      <c r="O43" s="82"/>
      <c r="P43" s="109"/>
      <c r="Q43" s="82"/>
      <c r="R43" s="82"/>
      <c r="S43" s="82"/>
      <c r="T43" s="82"/>
      <c r="U43" s="186"/>
      <c r="V43" s="82"/>
      <c r="W43" s="82"/>
      <c r="X43" s="109"/>
      <c r="Y43" s="82"/>
      <c r="Z43" s="82"/>
      <c r="AA43" s="82"/>
      <c r="AB43" s="4"/>
    </row>
    <row r="44" spans="2:28">
      <c r="B44" s="3"/>
      <c r="C44" s="82" t="s">
        <v>75</v>
      </c>
      <c r="D44" s="82"/>
      <c r="E44" s="82"/>
      <c r="F44" s="109"/>
      <c r="G44" s="55" t="s">
        <v>180</v>
      </c>
      <c r="H44" s="253">
        <v>3.5783362340659863</v>
      </c>
      <c r="I44" s="254">
        <v>5.0460304937165006</v>
      </c>
      <c r="J44" s="254">
        <v>5.9633280197144387</v>
      </c>
      <c r="K44" s="254">
        <v>6.7594364337410582</v>
      </c>
      <c r="L44" s="255">
        <v>4.9221513722362573</v>
      </c>
      <c r="M44" s="256">
        <v>8.7928025906890639E-2</v>
      </c>
      <c r="N44" s="254">
        <v>0.13437812219470402</v>
      </c>
      <c r="O44" s="254">
        <v>2.5869505228352381</v>
      </c>
      <c r="P44" s="255">
        <v>-2.1028554276532532</v>
      </c>
      <c r="Q44" s="254">
        <v>2.7417051552670557</v>
      </c>
      <c r="R44" s="254">
        <v>2.7374892313577277</v>
      </c>
      <c r="S44" s="254">
        <v>1.8146601348942397</v>
      </c>
      <c r="T44" s="254">
        <v>1.6789340657524292</v>
      </c>
      <c r="U44" s="256">
        <v>1.632293293609294</v>
      </c>
      <c r="V44" s="254">
        <v>1.5622448178165769</v>
      </c>
      <c r="W44" s="254">
        <v>1.3167445341738357</v>
      </c>
      <c r="X44" s="255">
        <v>1.2309528994792345</v>
      </c>
      <c r="Y44" s="254">
        <v>1.1894596779128364</v>
      </c>
      <c r="Z44" s="254">
        <v>1.1383389731317379</v>
      </c>
      <c r="AA44" s="254">
        <v>1.1076256883471274</v>
      </c>
      <c r="AB44" s="257">
        <v>1.0914282349288555</v>
      </c>
    </row>
    <row r="45" spans="2:28" ht="16.5">
      <c r="B45" s="3"/>
      <c r="C45" s="52" t="s">
        <v>130</v>
      </c>
      <c r="D45" s="52"/>
      <c r="E45" s="52"/>
      <c r="F45" s="53"/>
      <c r="G45" s="55" t="s">
        <v>180</v>
      </c>
      <c r="H45" s="258">
        <v>3.7683604574333884</v>
      </c>
      <c r="I45" s="259">
        <v>5.0369484004247198</v>
      </c>
      <c r="J45" s="259">
        <v>6.1797951276324312</v>
      </c>
      <c r="K45" s="259">
        <v>6.67691514153816</v>
      </c>
      <c r="L45" s="260">
        <v>4.7813981293330983</v>
      </c>
      <c r="M45" s="256">
        <v>-0.30948327346482074</v>
      </c>
      <c r="N45" s="261">
        <v>1.0046993263697033</v>
      </c>
      <c r="O45" s="261">
        <v>2.5869505228352381</v>
      </c>
      <c r="P45" s="255">
        <v>-2.1028554276532674</v>
      </c>
      <c r="Q45" s="254">
        <v>2.7417051552670557</v>
      </c>
      <c r="R45" s="254">
        <v>2.7374892313577277</v>
      </c>
      <c r="S45" s="254">
        <v>1.8146601348942397</v>
      </c>
      <c r="T45" s="254">
        <v>1.6789340657524576</v>
      </c>
      <c r="U45" s="256">
        <v>1.597293293609269</v>
      </c>
      <c r="V45" s="261">
        <v>1.5272448178165661</v>
      </c>
      <c r="W45" s="261">
        <v>1.2817445341738392</v>
      </c>
      <c r="X45" s="255">
        <v>1.1959528994792095</v>
      </c>
      <c r="Y45" s="261">
        <v>1.1544596779128398</v>
      </c>
      <c r="Z45" s="261">
        <v>1.1033389731317556</v>
      </c>
      <c r="AA45" s="261">
        <v>1.0726256883471166</v>
      </c>
      <c r="AB45" s="257">
        <v>1.0564282349288447</v>
      </c>
    </row>
    <row r="46" spans="2:28">
      <c r="B46" s="3"/>
      <c r="C46" s="82"/>
      <c r="D46" s="108" t="s">
        <v>44</v>
      </c>
      <c r="E46" s="82"/>
      <c r="F46" s="109"/>
      <c r="G46" s="55" t="s">
        <v>180</v>
      </c>
      <c r="H46" s="262">
        <v>1.4804665251627114</v>
      </c>
      <c r="I46" s="263">
        <v>4.8704403597242987</v>
      </c>
      <c r="J46" s="263">
        <v>7.1799768181319337</v>
      </c>
      <c r="K46" s="263">
        <v>7.4223026251090403</v>
      </c>
      <c r="L46" s="264">
        <v>5.4439427539333849</v>
      </c>
      <c r="M46" s="256"/>
      <c r="N46" s="261"/>
      <c r="O46" s="261"/>
      <c r="P46" s="255"/>
      <c r="Q46" s="254"/>
      <c r="R46" s="254"/>
      <c r="S46" s="254"/>
      <c r="T46" s="254"/>
      <c r="U46" s="256"/>
      <c r="V46" s="261"/>
      <c r="W46" s="261"/>
      <c r="X46" s="255"/>
      <c r="Y46" s="261"/>
      <c r="Z46" s="261"/>
      <c r="AA46" s="261"/>
      <c r="AB46" s="257"/>
    </row>
    <row r="47" spans="2:28" ht="16.5">
      <c r="B47" s="3"/>
      <c r="C47" s="82"/>
      <c r="D47" s="108" t="s">
        <v>135</v>
      </c>
      <c r="E47" s="82"/>
      <c r="F47" s="109"/>
      <c r="G47" s="55" t="s">
        <v>180</v>
      </c>
      <c r="H47" s="262">
        <v>10.36373881234185</v>
      </c>
      <c r="I47" s="263">
        <v>5.4336776006622642</v>
      </c>
      <c r="J47" s="263">
        <v>3.5341627642899027</v>
      </c>
      <c r="K47" s="263">
        <v>4.6773020550031816</v>
      </c>
      <c r="L47" s="264">
        <v>2.8238289765446467</v>
      </c>
      <c r="M47" s="256"/>
      <c r="N47" s="261"/>
      <c r="O47" s="261"/>
      <c r="P47" s="255"/>
      <c r="Q47" s="254"/>
      <c r="R47" s="254"/>
      <c r="S47" s="254"/>
      <c r="T47" s="254"/>
      <c r="U47" s="256"/>
      <c r="V47" s="261"/>
      <c r="W47" s="261"/>
      <c r="X47" s="255"/>
      <c r="Y47" s="261"/>
      <c r="Z47" s="261"/>
      <c r="AA47" s="261"/>
      <c r="AB47" s="257"/>
    </row>
    <row r="48" spans="2:28">
      <c r="B48" s="3"/>
      <c r="C48" s="82" t="s">
        <v>43</v>
      </c>
      <c r="D48" s="82"/>
      <c r="E48" s="82"/>
      <c r="F48" s="109"/>
      <c r="G48" s="55" t="s">
        <v>180</v>
      </c>
      <c r="H48" s="265">
        <v>1.8122123021976506</v>
      </c>
      <c r="I48" s="266">
        <v>1.8824296145740504</v>
      </c>
      <c r="J48" s="266">
        <v>0.50834877813005619</v>
      </c>
      <c r="K48" s="266">
        <v>3.9816716347174577</v>
      </c>
      <c r="L48" s="267">
        <v>2.643672915202643</v>
      </c>
      <c r="M48" s="256"/>
      <c r="N48" s="261"/>
      <c r="O48" s="261"/>
      <c r="P48" s="255"/>
      <c r="Q48" s="254"/>
      <c r="R48" s="254"/>
      <c r="S48" s="254"/>
      <c r="T48" s="254"/>
      <c r="U48" s="256"/>
      <c r="V48" s="261"/>
      <c r="W48" s="261"/>
      <c r="X48" s="255"/>
      <c r="Y48" s="261"/>
      <c r="Z48" s="261"/>
      <c r="AA48" s="261"/>
      <c r="AB48" s="257"/>
    </row>
    <row r="49" spans="2:28" ht="16.5">
      <c r="B49" s="3"/>
      <c r="C49" s="82" t="s">
        <v>132</v>
      </c>
      <c r="D49" s="82"/>
      <c r="E49" s="82"/>
      <c r="F49" s="109"/>
      <c r="G49" s="55" t="s">
        <v>180</v>
      </c>
      <c r="H49" s="160">
        <v>-2.5201353956347674</v>
      </c>
      <c r="I49" s="161">
        <v>3.7160108922068815</v>
      </c>
      <c r="J49" s="161">
        <v>4.6668452673243763</v>
      </c>
      <c r="K49" s="161">
        <v>3.9798168942677137</v>
      </c>
      <c r="L49" s="162">
        <v>2.3481798035908383</v>
      </c>
      <c r="M49" s="187">
        <v>-0.53046093635849445</v>
      </c>
      <c r="N49" s="161">
        <v>1.0805575759487311</v>
      </c>
      <c r="O49" s="161">
        <v>8.4600530982498867E-2</v>
      </c>
      <c r="P49" s="162">
        <v>0.21997896206305256</v>
      </c>
      <c r="Q49" s="161">
        <v>1.2715608345978922</v>
      </c>
      <c r="R49" s="161">
        <v>1.9300313133887528</v>
      </c>
      <c r="S49" s="161">
        <v>2.1690143400721524</v>
      </c>
      <c r="T49" s="161">
        <v>1.1566288086823278</v>
      </c>
      <c r="U49" s="187">
        <v>0.847877256336389</v>
      </c>
      <c r="V49" s="161">
        <v>0.3434008353484046</v>
      </c>
      <c r="W49" s="161">
        <v>0.42377763451892747</v>
      </c>
      <c r="X49" s="162">
        <v>0.82265132123735896</v>
      </c>
      <c r="Y49" s="161">
        <v>0.78574315161344543</v>
      </c>
      <c r="Z49" s="161">
        <v>0.37104098929199836</v>
      </c>
      <c r="AA49" s="161">
        <v>0.42712058250738494</v>
      </c>
      <c r="AB49" s="168">
        <v>0.55312249206718889</v>
      </c>
    </row>
    <row r="50" spans="2:28" ht="4.3499999999999996" customHeight="1">
      <c r="B50" s="3"/>
      <c r="C50" s="82"/>
      <c r="D50" s="82"/>
      <c r="E50" s="82"/>
      <c r="F50" s="109"/>
      <c r="G50" s="55"/>
      <c r="H50" s="170"/>
      <c r="I50" s="82"/>
      <c r="J50" s="82"/>
      <c r="K50" s="82"/>
      <c r="L50" s="109"/>
      <c r="M50" s="186"/>
      <c r="N50" s="82"/>
      <c r="O50" s="82"/>
      <c r="P50" s="109"/>
      <c r="Q50" s="82"/>
      <c r="R50" s="82"/>
      <c r="S50" s="82"/>
      <c r="T50" s="82"/>
      <c r="U50" s="186"/>
      <c r="V50" s="82"/>
      <c r="W50" s="82"/>
      <c r="X50" s="109"/>
      <c r="Y50" s="82"/>
      <c r="Z50" s="82"/>
      <c r="AA50" s="82"/>
      <c r="AB50" s="4"/>
    </row>
    <row r="51" spans="2:28">
      <c r="B51" s="8" t="s">
        <v>24</v>
      </c>
      <c r="C51" s="82"/>
      <c r="D51" s="82"/>
      <c r="E51" s="82"/>
      <c r="F51" s="109"/>
      <c r="G51" s="55"/>
      <c r="H51" s="170"/>
      <c r="I51" s="82"/>
      <c r="J51" s="82"/>
      <c r="K51" s="82"/>
      <c r="L51" s="109"/>
      <c r="M51" s="186"/>
      <c r="N51" s="82"/>
      <c r="O51" s="82"/>
      <c r="P51" s="109"/>
      <c r="Q51" s="82"/>
      <c r="R51" s="82"/>
      <c r="S51" s="82"/>
      <c r="T51" s="82"/>
      <c r="U51" s="186"/>
      <c r="V51" s="82"/>
      <c r="W51" s="82"/>
      <c r="X51" s="109"/>
      <c r="Y51" s="82"/>
      <c r="Z51" s="82"/>
      <c r="AA51" s="82"/>
      <c r="AB51" s="4"/>
    </row>
    <row r="52" spans="2:28">
      <c r="B52" s="3"/>
      <c r="C52" s="82" t="s">
        <v>76</v>
      </c>
      <c r="D52" s="82"/>
      <c r="E52" s="82"/>
      <c r="F52" s="109"/>
      <c r="G52" s="55" t="s">
        <v>180</v>
      </c>
      <c r="H52" s="160">
        <v>-0.78219275082516049</v>
      </c>
      <c r="I52" s="161">
        <v>-0.80366986506726334</v>
      </c>
      <c r="J52" s="161">
        <v>-0.81429071114651208</v>
      </c>
      <c r="K52" s="161">
        <v>-0.75549618514700967</v>
      </c>
      <c r="L52" s="162">
        <v>-0.63858229603255268</v>
      </c>
      <c r="M52" s="187">
        <v>-0.22254127088342557</v>
      </c>
      <c r="N52" s="161">
        <v>-0.20045120126923166</v>
      </c>
      <c r="O52" s="161">
        <v>-0.2007334476536613</v>
      </c>
      <c r="P52" s="162">
        <v>-0.20502072837219032</v>
      </c>
      <c r="Q52" s="161">
        <v>-0.20502072837219032</v>
      </c>
      <c r="R52" s="161">
        <v>-0.20502072837220453</v>
      </c>
      <c r="S52" s="161">
        <v>-0.20502072837219032</v>
      </c>
      <c r="T52" s="161">
        <v>-0.20502072837219032</v>
      </c>
      <c r="U52" s="187">
        <v>-0.18002072837219885</v>
      </c>
      <c r="V52" s="161">
        <v>-0.18002072837222727</v>
      </c>
      <c r="W52" s="161">
        <v>-0.18002072837218464</v>
      </c>
      <c r="X52" s="162">
        <v>-0.18002072837219885</v>
      </c>
      <c r="Y52" s="161">
        <v>-0.15999999999999659</v>
      </c>
      <c r="Z52" s="161">
        <v>-0.14000000000000057</v>
      </c>
      <c r="AA52" s="161">
        <v>-0.14000000000000057</v>
      </c>
      <c r="AB52" s="168">
        <v>-0.14000000000000057</v>
      </c>
    </row>
    <row r="53" spans="2:28" ht="15" thickBot="1">
      <c r="B53" s="77"/>
      <c r="C53" s="111" t="s">
        <v>25</v>
      </c>
      <c r="D53" s="111"/>
      <c r="E53" s="111"/>
      <c r="F53" s="112"/>
      <c r="G53" s="113" t="s">
        <v>180</v>
      </c>
      <c r="H53" s="173">
        <v>-1.045732441325157</v>
      </c>
      <c r="I53" s="174">
        <v>0.85256793379922158</v>
      </c>
      <c r="J53" s="174">
        <v>0.55553836619279195</v>
      </c>
      <c r="K53" s="174">
        <v>-0.1422812751220448</v>
      </c>
      <c r="L53" s="175">
        <v>-0.33108970300959584</v>
      </c>
      <c r="M53" s="193">
        <v>-0.56042187397838461</v>
      </c>
      <c r="N53" s="174">
        <v>1.2260674252685817</v>
      </c>
      <c r="O53" s="174">
        <v>0.55246176632527977</v>
      </c>
      <c r="P53" s="175">
        <v>-1.9389791902696629E-2</v>
      </c>
      <c r="Q53" s="174">
        <v>-1.1305547841189423E-2</v>
      </c>
      <c r="R53" s="174">
        <v>1.0000000000005116E-2</v>
      </c>
      <c r="S53" s="174">
        <v>1.1111111117401151E-3</v>
      </c>
      <c r="T53" s="174">
        <v>-2.2999999999967713E-2</v>
      </c>
      <c r="U53" s="193">
        <v>-4.4368907020739812E-2</v>
      </c>
      <c r="V53" s="174">
        <v>-5.4368907020744928E-2</v>
      </c>
      <c r="W53" s="174">
        <v>-5.7368907020759252E-2</v>
      </c>
      <c r="X53" s="175">
        <v>-5.736890702073083E-2</v>
      </c>
      <c r="Y53" s="174">
        <v>-7.9999999999998295E-2</v>
      </c>
      <c r="Z53" s="174">
        <v>-0.10000000000002274</v>
      </c>
      <c r="AA53" s="174">
        <v>-0.12000000000000455</v>
      </c>
      <c r="AB53" s="194">
        <v>-0.12499999999998579</v>
      </c>
    </row>
    <row r="54" spans="2:28" ht="15" thickBot="1"/>
    <row r="55" spans="2:28" ht="30" customHeight="1">
      <c r="B55" s="86" t="str">
        <f>"Strednodobá predikcia "&amp;Súhrn!$H$3&amp;" - trh práce [zmena oproti rovnakému obdobiu predchádzajúceho roka]"</f>
        <v>Strednodobá predikcia P4Q-2021 - trh práce [zmena oproti rovnakému obdobiu predchádzajúceho roka]</v>
      </c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196"/>
      <c r="Z55" s="196"/>
      <c r="AA55" s="196"/>
      <c r="AB55" s="197"/>
    </row>
    <row r="56" spans="2:28">
      <c r="B56" s="304" t="s">
        <v>27</v>
      </c>
      <c r="C56" s="305"/>
      <c r="D56" s="305"/>
      <c r="E56" s="305"/>
      <c r="F56" s="306"/>
      <c r="G56" s="307" t="s">
        <v>62</v>
      </c>
      <c r="H56" s="135" t="str">
        <f t="shared" ref="H56:L56" si="1">H$3</f>
        <v>Skutočnosť</v>
      </c>
      <c r="I56" s="295">
        <f t="shared" si="1"/>
        <v>2021</v>
      </c>
      <c r="J56" s="295">
        <f t="shared" si="1"/>
        <v>2022</v>
      </c>
      <c r="K56" s="295">
        <f t="shared" si="1"/>
        <v>2023</v>
      </c>
      <c r="L56" s="289">
        <f t="shared" si="1"/>
        <v>2024</v>
      </c>
      <c r="M56" s="308">
        <f>M$3</f>
        <v>2021</v>
      </c>
      <c r="N56" s="309"/>
      <c r="O56" s="309"/>
      <c r="P56" s="311"/>
      <c r="Q56" s="308">
        <f>Q$3</f>
        <v>2022</v>
      </c>
      <c r="R56" s="309"/>
      <c r="S56" s="309"/>
      <c r="T56" s="311"/>
      <c r="U56" s="308">
        <f>U$3</f>
        <v>2023</v>
      </c>
      <c r="V56" s="309"/>
      <c r="W56" s="309"/>
      <c r="X56" s="311"/>
      <c r="Y56" s="308">
        <f>Y$3</f>
        <v>2024</v>
      </c>
      <c r="Z56" s="309"/>
      <c r="AA56" s="309"/>
      <c r="AB56" s="310"/>
    </row>
    <row r="57" spans="2:28">
      <c r="B57" s="299"/>
      <c r="C57" s="300"/>
      <c r="D57" s="300"/>
      <c r="E57" s="300"/>
      <c r="F57" s="301"/>
      <c r="G57" s="303"/>
      <c r="H57" s="136">
        <f>$H$4</f>
        <v>2020</v>
      </c>
      <c r="I57" s="292"/>
      <c r="J57" s="292"/>
      <c r="K57" s="292"/>
      <c r="L57" s="290"/>
      <c r="M57" s="139" t="s">
        <v>3</v>
      </c>
      <c r="N57" s="137" t="s">
        <v>4</v>
      </c>
      <c r="O57" s="137" t="s">
        <v>5</v>
      </c>
      <c r="P57" s="235" t="s">
        <v>6</v>
      </c>
      <c r="Q57" s="139" t="s">
        <v>3</v>
      </c>
      <c r="R57" s="137" t="s">
        <v>4</v>
      </c>
      <c r="S57" s="137" t="s">
        <v>5</v>
      </c>
      <c r="T57" s="235" t="s">
        <v>6</v>
      </c>
      <c r="U57" s="139" t="s">
        <v>3</v>
      </c>
      <c r="V57" s="137" t="s">
        <v>4</v>
      </c>
      <c r="W57" s="137" t="s">
        <v>5</v>
      </c>
      <c r="X57" s="235" t="s">
        <v>6</v>
      </c>
      <c r="Y57" s="137" t="s">
        <v>3</v>
      </c>
      <c r="Z57" s="137" t="s">
        <v>4</v>
      </c>
      <c r="AA57" s="137" t="s">
        <v>5</v>
      </c>
      <c r="AB57" s="140" t="s">
        <v>6</v>
      </c>
    </row>
    <row r="58" spans="2:28" ht="4.3499999999999996" customHeight="1">
      <c r="B58" s="3"/>
      <c r="C58" s="82"/>
      <c r="D58" s="82"/>
      <c r="E58" s="82"/>
      <c r="F58" s="109"/>
      <c r="G58" s="55"/>
      <c r="H58" s="170"/>
      <c r="I58" s="82"/>
      <c r="J58" s="82"/>
      <c r="K58" s="82"/>
      <c r="L58" s="109"/>
      <c r="M58" s="186"/>
      <c r="N58" s="82"/>
      <c r="O58" s="82"/>
      <c r="P58" s="109"/>
      <c r="Q58" s="82"/>
      <c r="R58" s="82"/>
      <c r="S58" s="82"/>
      <c r="T58" s="82"/>
      <c r="U58" s="186"/>
      <c r="V58" s="82"/>
      <c r="W58" s="82"/>
      <c r="X58" s="109"/>
      <c r="Y58" s="82"/>
      <c r="Z58" s="82"/>
      <c r="AA58" s="82"/>
      <c r="AB58" s="4"/>
    </row>
    <row r="59" spans="2:28">
      <c r="B59" s="8" t="s">
        <v>22</v>
      </c>
      <c r="C59" s="82"/>
      <c r="D59" s="82"/>
      <c r="E59" s="82"/>
      <c r="F59" s="109"/>
      <c r="G59" s="55"/>
      <c r="H59" s="170"/>
      <c r="I59" s="82"/>
      <c r="J59" s="82"/>
      <c r="K59" s="82"/>
      <c r="L59" s="109"/>
      <c r="M59" s="186"/>
      <c r="N59" s="82"/>
      <c r="O59" s="82"/>
      <c r="P59" s="109"/>
      <c r="Q59" s="82"/>
      <c r="R59" s="82"/>
      <c r="S59" s="82"/>
      <c r="T59" s="82"/>
      <c r="U59" s="186"/>
      <c r="V59" s="82"/>
      <c r="W59" s="82"/>
      <c r="X59" s="109"/>
      <c r="Y59" s="82"/>
      <c r="Z59" s="82"/>
      <c r="AA59" s="82"/>
      <c r="AB59" s="4"/>
    </row>
    <row r="60" spans="2:28">
      <c r="B60" s="3"/>
      <c r="C60" s="82" t="s">
        <v>75</v>
      </c>
      <c r="D60" s="82"/>
      <c r="E60" s="82"/>
      <c r="F60" s="109"/>
      <c r="G60" s="55" t="s">
        <v>180</v>
      </c>
      <c r="H60" s="160">
        <v>3.5783362340659863</v>
      </c>
      <c r="I60" s="161">
        <v>5.0460304937165006</v>
      </c>
      <c r="J60" s="161">
        <v>5.9633280197144387</v>
      </c>
      <c r="K60" s="161">
        <v>6.7594364337410582</v>
      </c>
      <c r="L60" s="162">
        <v>4.9221513722362573</v>
      </c>
      <c r="M60" s="187">
        <v>3.9398336837991508</v>
      </c>
      <c r="N60" s="161">
        <v>8.9523129190224751</v>
      </c>
      <c r="O60" s="161">
        <v>6.9494700563473373</v>
      </c>
      <c r="P60" s="162">
        <v>0.65307531653814976</v>
      </c>
      <c r="Q60" s="161">
        <v>3.3218370198042635</v>
      </c>
      <c r="R60" s="161">
        <v>6.0078098775691871</v>
      </c>
      <c r="S60" s="161">
        <v>5.2097667327259245</v>
      </c>
      <c r="T60" s="161">
        <v>9.2740445231720798</v>
      </c>
      <c r="U60" s="187">
        <v>8.0940960204475232</v>
      </c>
      <c r="V60" s="161">
        <v>6.8575758033850605</v>
      </c>
      <c r="W60" s="161">
        <v>6.3349982690969995</v>
      </c>
      <c r="X60" s="162">
        <v>5.8665032265600132</v>
      </c>
      <c r="Y60" s="161">
        <v>5.405220253543547</v>
      </c>
      <c r="Z60" s="161">
        <v>4.9652743956519743</v>
      </c>
      <c r="AA60" s="161">
        <v>4.7486249451152105</v>
      </c>
      <c r="AB60" s="168">
        <v>4.604251941216944</v>
      </c>
    </row>
    <row r="61" spans="2:28" ht="16.5">
      <c r="B61" s="3"/>
      <c r="C61" s="82" t="s">
        <v>130</v>
      </c>
      <c r="D61" s="82"/>
      <c r="E61" s="82"/>
      <c r="F61" s="109"/>
      <c r="G61" s="55" t="s">
        <v>180</v>
      </c>
      <c r="H61" s="258">
        <v>3.7683604574333884</v>
      </c>
      <c r="I61" s="259">
        <v>5.0369484004247198</v>
      </c>
      <c r="J61" s="259">
        <v>6.1797951276324312</v>
      </c>
      <c r="K61" s="259">
        <v>6.67691514153816</v>
      </c>
      <c r="L61" s="260">
        <v>4.7813981293330983</v>
      </c>
      <c r="M61" s="256">
        <v>3.6428053731986978</v>
      </c>
      <c r="N61" s="261">
        <v>8.820261519302548</v>
      </c>
      <c r="O61" s="261">
        <v>6.8496465161620677</v>
      </c>
      <c r="P61" s="255">
        <v>1.1247758918656814</v>
      </c>
      <c r="Q61" s="254">
        <v>4.2198621266553289</v>
      </c>
      <c r="R61" s="254">
        <v>6.0078098775691728</v>
      </c>
      <c r="S61" s="254">
        <v>5.2097667327259103</v>
      </c>
      <c r="T61" s="254">
        <v>9.2740445231721083</v>
      </c>
      <c r="U61" s="256">
        <v>8.0568707130367585</v>
      </c>
      <c r="V61" s="261">
        <v>6.783964151823298</v>
      </c>
      <c r="W61" s="261">
        <v>6.2250383514731453</v>
      </c>
      <c r="X61" s="255">
        <v>5.7204629113211354</v>
      </c>
      <c r="Y61" s="261">
        <v>5.2596575756039385</v>
      </c>
      <c r="Z61" s="261">
        <v>4.8201678195695763</v>
      </c>
      <c r="AA61" s="261">
        <v>4.6037431063637797</v>
      </c>
      <c r="AB61" s="257">
        <v>4.4595199259948259</v>
      </c>
    </row>
    <row r="62" spans="2:28" ht="17.25" thickBot="1">
      <c r="B62" s="77"/>
      <c r="C62" s="111" t="s">
        <v>132</v>
      </c>
      <c r="D62" s="111"/>
      <c r="E62" s="111"/>
      <c r="F62" s="112"/>
      <c r="G62" s="113" t="s">
        <v>180</v>
      </c>
      <c r="H62" s="173">
        <v>-2.5201353956347674</v>
      </c>
      <c r="I62" s="174">
        <v>3.7160108922068815</v>
      </c>
      <c r="J62" s="174">
        <v>4.6668452673243763</v>
      </c>
      <c r="K62" s="174">
        <v>3.9798168942677137</v>
      </c>
      <c r="L62" s="175">
        <v>2.3481798035908383</v>
      </c>
      <c r="M62" s="193">
        <v>3.0331178698964578</v>
      </c>
      <c r="N62" s="174">
        <v>10.438881373826632</v>
      </c>
      <c r="O62" s="174">
        <v>1.0799519586338562</v>
      </c>
      <c r="P62" s="175">
        <v>0.85078933650655131</v>
      </c>
      <c r="Q62" s="174">
        <v>2.6778342762267044</v>
      </c>
      <c r="R62" s="174">
        <v>3.5407314122000173</v>
      </c>
      <c r="S62" s="174">
        <v>5.6971243958741127</v>
      </c>
      <c r="T62" s="174">
        <v>6.6849633116153484</v>
      </c>
      <c r="U62" s="193">
        <v>6.2386320155431179</v>
      </c>
      <c r="V62" s="174">
        <v>4.5849343826745326</v>
      </c>
      <c r="W62" s="174">
        <v>2.7984292713990158</v>
      </c>
      <c r="X62" s="175">
        <v>2.4590312356431525</v>
      </c>
      <c r="Y62" s="174">
        <v>2.3959044713541431</v>
      </c>
      <c r="Z62" s="174">
        <v>2.4241099989645249</v>
      </c>
      <c r="AA62" s="174">
        <v>2.4275195348389502</v>
      </c>
      <c r="AB62" s="194">
        <v>2.1537004172770651</v>
      </c>
    </row>
    <row r="63" spans="2:28" ht="4.3499999999999996" customHeight="1"/>
    <row r="64" spans="2:28">
      <c r="B64" s="72" t="s">
        <v>140</v>
      </c>
    </row>
    <row r="65" spans="2:2">
      <c r="B65" s="72" t="s">
        <v>195</v>
      </c>
    </row>
    <row r="66" spans="2:2">
      <c r="B66" s="72" t="s">
        <v>152</v>
      </c>
    </row>
    <row r="67" spans="2:2">
      <c r="B67" s="72" t="s">
        <v>196</v>
      </c>
    </row>
    <row r="68" spans="2:2">
      <c r="B68" s="72" t="s">
        <v>153</v>
      </c>
    </row>
    <row r="69" spans="2:2">
      <c r="B69" s="72" t="s">
        <v>154</v>
      </c>
    </row>
  </sheetData>
  <mergeCells count="30">
    <mergeCell ref="L56:L57"/>
    <mergeCell ref="L31:L32"/>
    <mergeCell ref="L3:L4"/>
    <mergeCell ref="M3:P3"/>
    <mergeCell ref="Y3:AB3"/>
    <mergeCell ref="Y31:AB31"/>
    <mergeCell ref="Y56:AB56"/>
    <mergeCell ref="M56:P56"/>
    <mergeCell ref="M31:P31"/>
    <mergeCell ref="U3:X3"/>
    <mergeCell ref="Q3:T3"/>
    <mergeCell ref="Q31:T31"/>
    <mergeCell ref="U31:X31"/>
    <mergeCell ref="Q56:T56"/>
    <mergeCell ref="U56:X56"/>
    <mergeCell ref="K3:K4"/>
    <mergeCell ref="K31:K32"/>
    <mergeCell ref="K56:K57"/>
    <mergeCell ref="J3:J4"/>
    <mergeCell ref="B3:F4"/>
    <mergeCell ref="G3:G4"/>
    <mergeCell ref="B56:F57"/>
    <mergeCell ref="I3:I4"/>
    <mergeCell ref="I31:I32"/>
    <mergeCell ref="J31:J32"/>
    <mergeCell ref="J56:J57"/>
    <mergeCell ref="B31:F32"/>
    <mergeCell ref="G31:G32"/>
    <mergeCell ref="G56:G57"/>
    <mergeCell ref="I56:I57"/>
  </mergeCells>
  <pageMargins left="0.7" right="0.7" top="0.75" bottom="0.75" header="0.3" footer="0.3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1"/>
    <pageSetUpPr fitToPage="1"/>
  </sheetPr>
  <dimension ref="B1:AB45"/>
  <sheetViews>
    <sheetView zoomScale="70" zoomScaleNormal="70" workbookViewId="0">
      <selection activeCell="P49" sqref="P49"/>
    </sheetView>
  </sheetViews>
  <sheetFormatPr defaultColWidth="9.140625" defaultRowHeight="14.25"/>
  <cols>
    <col min="1" max="5" width="3.140625" style="72" customWidth="1"/>
    <col min="6" max="6" width="33.85546875" style="72" customWidth="1"/>
    <col min="7" max="7" width="22" style="72" customWidth="1"/>
    <col min="8" max="8" width="10.85546875" style="72" customWidth="1"/>
    <col min="9" max="12" width="9.140625" style="72" customWidth="1"/>
    <col min="13" max="24" width="9.140625" style="72"/>
    <col min="25" max="28" width="9.140625" style="72" customWidth="1"/>
    <col min="29" max="16384" width="9.140625" style="72"/>
  </cols>
  <sheetData>
    <row r="1" spans="2:28" ht="22.5" customHeight="1" thickBot="1">
      <c r="B1" s="71" t="s">
        <v>89</v>
      </c>
    </row>
    <row r="2" spans="2:28" ht="30" customHeight="1">
      <c r="B2" s="86" t="str">
        <f>"Strednodobá predikcia "&amp;Súhrn!$H$3&amp;" - obchodná a platobná bilancia [objem]"</f>
        <v>Strednodobá predikcia P4Q-2021 - obchodná a platobná bilancia [objem]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8"/>
    </row>
    <row r="3" spans="2:28">
      <c r="B3" s="304" t="s">
        <v>27</v>
      </c>
      <c r="C3" s="305"/>
      <c r="D3" s="305"/>
      <c r="E3" s="305"/>
      <c r="F3" s="306"/>
      <c r="G3" s="307" t="s">
        <v>62</v>
      </c>
      <c r="H3" s="135" t="s">
        <v>32</v>
      </c>
      <c r="I3" s="295">
        <v>2021</v>
      </c>
      <c r="J3" s="295">
        <v>2022</v>
      </c>
      <c r="K3" s="295">
        <v>2023</v>
      </c>
      <c r="L3" s="289">
        <v>2024</v>
      </c>
      <c r="M3" s="308">
        <v>2021</v>
      </c>
      <c r="N3" s="309"/>
      <c r="O3" s="309"/>
      <c r="P3" s="309"/>
      <c r="Q3" s="308">
        <v>2022</v>
      </c>
      <c r="R3" s="309"/>
      <c r="S3" s="309"/>
      <c r="T3" s="309"/>
      <c r="U3" s="308">
        <v>2023</v>
      </c>
      <c r="V3" s="309"/>
      <c r="W3" s="309"/>
      <c r="X3" s="309"/>
      <c r="Y3" s="308">
        <v>2024</v>
      </c>
      <c r="Z3" s="309"/>
      <c r="AA3" s="309"/>
      <c r="AB3" s="310"/>
    </row>
    <row r="4" spans="2:28">
      <c r="B4" s="299"/>
      <c r="C4" s="300"/>
      <c r="D4" s="300"/>
      <c r="E4" s="300"/>
      <c r="F4" s="301"/>
      <c r="G4" s="303"/>
      <c r="H4" s="136">
        <v>2020</v>
      </c>
      <c r="I4" s="292"/>
      <c r="J4" s="292"/>
      <c r="K4" s="292"/>
      <c r="L4" s="290"/>
      <c r="M4" s="137" t="s">
        <v>3</v>
      </c>
      <c r="N4" s="137" t="s">
        <v>4</v>
      </c>
      <c r="O4" s="137" t="s">
        <v>5</v>
      </c>
      <c r="P4" s="138" t="s">
        <v>6</v>
      </c>
      <c r="Q4" s="139" t="s">
        <v>3</v>
      </c>
      <c r="R4" s="137" t="s">
        <v>4</v>
      </c>
      <c r="S4" s="137" t="s">
        <v>5</v>
      </c>
      <c r="T4" s="138" t="s">
        <v>6</v>
      </c>
      <c r="U4" s="139" t="s">
        <v>3</v>
      </c>
      <c r="V4" s="137" t="s">
        <v>4</v>
      </c>
      <c r="W4" s="137" t="s">
        <v>5</v>
      </c>
      <c r="X4" s="138" t="s">
        <v>6</v>
      </c>
      <c r="Y4" s="137" t="s">
        <v>3</v>
      </c>
      <c r="Z4" s="137" t="s">
        <v>4</v>
      </c>
      <c r="AA4" s="137" t="s">
        <v>5</v>
      </c>
      <c r="AB4" s="140" t="s">
        <v>6</v>
      </c>
    </row>
    <row r="5" spans="2:28" ht="3.75" customHeight="1">
      <c r="B5" s="8"/>
      <c r="C5" s="9"/>
      <c r="D5" s="9"/>
      <c r="E5" s="9"/>
      <c r="F5" s="141"/>
      <c r="G5" s="142"/>
      <c r="H5" s="96"/>
      <c r="I5" s="97"/>
      <c r="J5" s="97"/>
      <c r="K5" s="234"/>
      <c r="L5" s="143"/>
      <c r="M5" s="144"/>
      <c r="N5" s="144"/>
      <c r="O5" s="144"/>
      <c r="P5" s="145"/>
      <c r="Q5" s="144"/>
      <c r="R5" s="144"/>
      <c r="S5" s="144"/>
      <c r="T5" s="145"/>
      <c r="U5" s="144"/>
      <c r="V5" s="144"/>
      <c r="W5" s="144"/>
      <c r="X5" s="145"/>
      <c r="Y5" s="144"/>
      <c r="Z5" s="144"/>
      <c r="AA5" s="144"/>
      <c r="AB5" s="146"/>
    </row>
    <row r="6" spans="2:28">
      <c r="B6" s="8" t="s">
        <v>46</v>
      </c>
      <c r="C6" s="9"/>
      <c r="D6" s="9"/>
      <c r="E6" s="9"/>
      <c r="F6" s="94"/>
      <c r="G6" s="95"/>
      <c r="H6" s="99"/>
      <c r="I6" s="100"/>
      <c r="J6" s="100"/>
      <c r="K6" s="100"/>
      <c r="L6" s="147"/>
      <c r="M6" s="148"/>
      <c r="N6" s="148"/>
      <c r="O6" s="148"/>
      <c r="P6" s="149"/>
      <c r="Q6" s="148"/>
      <c r="R6" s="148"/>
      <c r="S6" s="148"/>
      <c r="T6" s="149"/>
      <c r="U6" s="148"/>
      <c r="V6" s="148"/>
      <c r="W6" s="148"/>
      <c r="X6" s="149"/>
      <c r="Y6" s="148"/>
      <c r="Z6" s="148"/>
      <c r="AA6" s="148"/>
      <c r="AB6" s="150"/>
    </row>
    <row r="7" spans="2:28">
      <c r="B7" s="8"/>
      <c r="C7" s="102" t="s">
        <v>29</v>
      </c>
      <c r="D7" s="9"/>
      <c r="E7" s="9"/>
      <c r="F7" s="94"/>
      <c r="G7" s="55" t="s">
        <v>187</v>
      </c>
      <c r="H7" s="105">
        <v>78348.599092018136</v>
      </c>
      <c r="I7" s="106">
        <v>85909.230360598187</v>
      </c>
      <c r="J7" s="106">
        <v>93196.551745010001</v>
      </c>
      <c r="K7" s="106">
        <v>100383.76222869819</v>
      </c>
      <c r="L7" s="151">
        <v>105635.40692213117</v>
      </c>
      <c r="M7" s="152">
        <v>22739.593509372589</v>
      </c>
      <c r="N7" s="152">
        <v>21354.772614987985</v>
      </c>
      <c r="O7" s="152">
        <v>20564.230402199417</v>
      </c>
      <c r="P7" s="153">
        <v>21250.633834038188</v>
      </c>
      <c r="Q7" s="152">
        <v>21990.701721203386</v>
      </c>
      <c r="R7" s="152">
        <v>22801.840943413736</v>
      </c>
      <c r="S7" s="152">
        <v>23894.245307405257</v>
      </c>
      <c r="T7" s="153">
        <v>24509.763772987619</v>
      </c>
      <c r="U7" s="152">
        <v>24732.32377994934</v>
      </c>
      <c r="V7" s="152">
        <v>24829.06798664185</v>
      </c>
      <c r="W7" s="152">
        <v>25174.252589250096</v>
      </c>
      <c r="X7" s="153">
        <v>25648.11787285691</v>
      </c>
      <c r="Y7" s="152">
        <v>26114.318168694655</v>
      </c>
      <c r="Z7" s="152">
        <v>26311.367171508991</v>
      </c>
      <c r="AA7" s="152">
        <v>26499.457857717061</v>
      </c>
      <c r="AB7" s="154">
        <v>26710.263724210461</v>
      </c>
    </row>
    <row r="8" spans="2:28">
      <c r="B8" s="3"/>
      <c r="C8" s="82"/>
      <c r="D8" s="108" t="s">
        <v>47</v>
      </c>
      <c r="E8" s="82"/>
      <c r="F8" s="109"/>
      <c r="G8" s="55" t="s">
        <v>187</v>
      </c>
      <c r="H8" s="105">
        <v>38500.149018063617</v>
      </c>
      <c r="I8" s="106">
        <v>42038.745319425012</v>
      </c>
      <c r="J8" s="106">
        <v>45471.408752108902</v>
      </c>
      <c r="K8" s="106">
        <v>49566.658251001223</v>
      </c>
      <c r="L8" s="151">
        <v>50199.545148722558</v>
      </c>
      <c r="M8" s="106">
        <v>11410.440622538696</v>
      </c>
      <c r="N8" s="106">
        <v>10381.725064664644</v>
      </c>
      <c r="O8" s="106">
        <v>9971.5301792420014</v>
      </c>
      <c r="P8" s="151">
        <v>10275.049452979671</v>
      </c>
      <c r="Q8" s="106">
        <v>10630.360910544474</v>
      </c>
      <c r="R8" s="106">
        <v>11081.134240896856</v>
      </c>
      <c r="S8" s="106">
        <v>11691.364164679784</v>
      </c>
      <c r="T8" s="151">
        <v>12068.549435987787</v>
      </c>
      <c r="U8" s="106">
        <v>12214.740013585264</v>
      </c>
      <c r="V8" s="106">
        <v>12274.110246131298</v>
      </c>
      <c r="W8" s="106">
        <v>12433.382555819688</v>
      </c>
      <c r="X8" s="151">
        <v>12644.425435464973</v>
      </c>
      <c r="Y8" s="106">
        <v>12847.626911306599</v>
      </c>
      <c r="Z8" s="106">
        <v>12914.058672163035</v>
      </c>
      <c r="AA8" s="106">
        <v>12969.781122915478</v>
      </c>
      <c r="AB8" s="107">
        <v>13032.072844293776</v>
      </c>
    </row>
    <row r="9" spans="2:28" ht="15" customHeight="1">
      <c r="B9" s="3"/>
      <c r="C9" s="82"/>
      <c r="D9" s="108" t="s">
        <v>48</v>
      </c>
      <c r="E9" s="82"/>
      <c r="F9" s="109"/>
      <c r="G9" s="55" t="s">
        <v>187</v>
      </c>
      <c r="H9" s="105">
        <v>39818.728726505571</v>
      </c>
      <c r="I9" s="106">
        <v>43943.197977559641</v>
      </c>
      <c r="J9" s="106">
        <v>47725.142992901099</v>
      </c>
      <c r="K9" s="106">
        <v>50817.103977696977</v>
      </c>
      <c r="L9" s="151">
        <v>51566.211468720954</v>
      </c>
      <c r="M9" s="106">
        <v>11394.805129170702</v>
      </c>
      <c r="N9" s="106">
        <v>10980.108244373003</v>
      </c>
      <c r="O9" s="106">
        <v>10592.700222957414</v>
      </c>
      <c r="P9" s="151">
        <v>10975.584381058517</v>
      </c>
      <c r="Q9" s="106">
        <v>11360.340810658912</v>
      </c>
      <c r="R9" s="106">
        <v>11720.706702516882</v>
      </c>
      <c r="S9" s="106">
        <v>12202.881142725473</v>
      </c>
      <c r="T9" s="151">
        <v>12441.21433699983</v>
      </c>
      <c r="U9" s="106">
        <v>12517.583766364076</v>
      </c>
      <c r="V9" s="106">
        <v>12554.957740510552</v>
      </c>
      <c r="W9" s="106">
        <v>12740.870033430407</v>
      </c>
      <c r="X9" s="151">
        <v>13003.692437391939</v>
      </c>
      <c r="Y9" s="106">
        <v>13266.691257388058</v>
      </c>
      <c r="Z9" s="106">
        <v>13397.308499345956</v>
      </c>
      <c r="AA9" s="106">
        <v>13529.676734801582</v>
      </c>
      <c r="AB9" s="107">
        <v>13678.190879916683</v>
      </c>
    </row>
    <row r="10" spans="2:28" ht="3.75" customHeight="1">
      <c r="B10" s="3"/>
      <c r="C10" s="82"/>
      <c r="D10" s="82"/>
      <c r="E10" s="82"/>
      <c r="F10" s="109"/>
      <c r="G10" s="55"/>
      <c r="H10" s="105"/>
      <c r="I10" s="106"/>
      <c r="J10" s="106"/>
      <c r="K10" s="106"/>
      <c r="L10" s="151"/>
      <c r="M10" s="106"/>
      <c r="N10" s="106"/>
      <c r="O10" s="106"/>
      <c r="P10" s="151"/>
      <c r="Q10" s="106"/>
      <c r="R10" s="106"/>
      <c r="S10" s="106"/>
      <c r="T10" s="151"/>
      <c r="U10" s="106"/>
      <c r="V10" s="106"/>
      <c r="W10" s="106"/>
      <c r="X10" s="151"/>
      <c r="Y10" s="106"/>
      <c r="Z10" s="106"/>
      <c r="AA10" s="106"/>
      <c r="AB10" s="107"/>
    </row>
    <row r="11" spans="2:28" ht="15" customHeight="1">
      <c r="B11" s="3"/>
      <c r="C11" s="82" t="s">
        <v>30</v>
      </c>
      <c r="D11" s="82"/>
      <c r="E11" s="82"/>
      <c r="F11" s="109"/>
      <c r="G11" s="55" t="s">
        <v>187</v>
      </c>
      <c r="H11" s="155">
        <v>75734.361728221847</v>
      </c>
      <c r="I11" s="152">
        <v>83696.135531132983</v>
      </c>
      <c r="J11" s="152">
        <v>88864.845716192649</v>
      </c>
      <c r="K11" s="152">
        <v>96695.177841813915</v>
      </c>
      <c r="L11" s="153">
        <v>101008.02238003659</v>
      </c>
      <c r="M11" s="152">
        <v>21581.47822855386</v>
      </c>
      <c r="N11" s="152">
        <v>20901.834243874728</v>
      </c>
      <c r="O11" s="152">
        <v>20531.965975741881</v>
      </c>
      <c r="P11" s="153">
        <v>20680.85708296251</v>
      </c>
      <c r="Q11" s="152">
        <v>21120.833911985814</v>
      </c>
      <c r="R11" s="152">
        <v>21789.38632732768</v>
      </c>
      <c r="S11" s="152">
        <v>22645.067524139573</v>
      </c>
      <c r="T11" s="153">
        <v>23309.557952739582</v>
      </c>
      <c r="U11" s="152">
        <v>23787.473426098011</v>
      </c>
      <c r="V11" s="152">
        <v>23996.840017168757</v>
      </c>
      <c r="W11" s="152">
        <v>24261.557075016852</v>
      </c>
      <c r="X11" s="153">
        <v>24649.307323530287</v>
      </c>
      <c r="Y11" s="152">
        <v>24997.96463587476</v>
      </c>
      <c r="Z11" s="152">
        <v>25166.204553186075</v>
      </c>
      <c r="AA11" s="152">
        <v>25330.676006986876</v>
      </c>
      <c r="AB11" s="154">
        <v>25513.177183988875</v>
      </c>
    </row>
    <row r="12" spans="2:28" ht="15" customHeight="1">
      <c r="B12" s="3"/>
      <c r="C12" s="82"/>
      <c r="D12" s="108" t="s">
        <v>49</v>
      </c>
      <c r="E12" s="82"/>
      <c r="F12" s="109"/>
      <c r="G12" s="55" t="s">
        <v>187</v>
      </c>
      <c r="H12" s="105">
        <v>22241.342263008661</v>
      </c>
      <c r="I12" s="106">
        <v>24762.558343076154</v>
      </c>
      <c r="J12" s="106">
        <v>26403.929831088561</v>
      </c>
      <c r="K12" s="106">
        <v>28730.513963798632</v>
      </c>
      <c r="L12" s="151">
        <v>29090.180654338674</v>
      </c>
      <c r="M12" s="106">
        <v>6445.370974660892</v>
      </c>
      <c r="N12" s="106">
        <v>6071.8446863560648</v>
      </c>
      <c r="O12" s="106">
        <v>6100.5517372884178</v>
      </c>
      <c r="P12" s="151">
        <v>6144.790944770778</v>
      </c>
      <c r="Q12" s="106">
        <v>6275.5188746648755</v>
      </c>
      <c r="R12" s="106">
        <v>6474.1622293100618</v>
      </c>
      <c r="S12" s="106">
        <v>6728.4061442835864</v>
      </c>
      <c r="T12" s="151">
        <v>6925.8425828300342</v>
      </c>
      <c r="U12" s="106">
        <v>7067.8430164328593</v>
      </c>
      <c r="V12" s="106">
        <v>7130.0509765666247</v>
      </c>
      <c r="W12" s="106">
        <v>7208.7049208140033</v>
      </c>
      <c r="X12" s="151">
        <v>7323.9150499851421</v>
      </c>
      <c r="Y12" s="106">
        <v>7427.5097069729045</v>
      </c>
      <c r="Z12" s="106">
        <v>7477.4979214988498</v>
      </c>
      <c r="AA12" s="106">
        <v>7526.3664328924642</v>
      </c>
      <c r="AB12" s="107">
        <v>7580.5920181935571</v>
      </c>
    </row>
    <row r="13" spans="2:28" ht="15" customHeight="1">
      <c r="B13" s="3"/>
      <c r="C13" s="82"/>
      <c r="D13" s="108" t="s">
        <v>50</v>
      </c>
      <c r="E13" s="82"/>
      <c r="F13" s="109"/>
      <c r="G13" s="55" t="s">
        <v>187</v>
      </c>
      <c r="H13" s="105">
        <v>53496.827362014854</v>
      </c>
      <c r="I13" s="106">
        <v>58881.179995798273</v>
      </c>
      <c r="J13" s="106">
        <v>62460.915885104099</v>
      </c>
      <c r="K13" s="106">
        <v>67964.663878015286</v>
      </c>
      <c r="L13" s="151">
        <v>68815.488397251989</v>
      </c>
      <c r="M13" s="106">
        <v>15382.544966340374</v>
      </c>
      <c r="N13" s="106">
        <v>14531.154652812706</v>
      </c>
      <c r="O13" s="106">
        <v>14431.414238453463</v>
      </c>
      <c r="P13" s="151">
        <v>14536.066138191733</v>
      </c>
      <c r="Q13" s="106">
        <v>14845.315037320941</v>
      </c>
      <c r="R13" s="106">
        <v>15315.224098017621</v>
      </c>
      <c r="S13" s="106">
        <v>15916.661379855988</v>
      </c>
      <c r="T13" s="151">
        <v>16383.715369909551</v>
      </c>
      <c r="U13" s="106">
        <v>16719.630409665158</v>
      </c>
      <c r="V13" s="106">
        <v>16866.789040602136</v>
      </c>
      <c r="W13" s="106">
        <v>17052.85215420285</v>
      </c>
      <c r="X13" s="151">
        <v>17325.392273545145</v>
      </c>
      <c r="Y13" s="106">
        <v>17570.454928901854</v>
      </c>
      <c r="Z13" s="106">
        <v>17688.706631687222</v>
      </c>
      <c r="AA13" s="106">
        <v>17804.309574094412</v>
      </c>
      <c r="AB13" s="107">
        <v>17932.585165795317</v>
      </c>
    </row>
    <row r="14" spans="2:28" ht="3.75" customHeight="1">
      <c r="B14" s="3"/>
      <c r="C14" s="82"/>
      <c r="D14" s="82"/>
      <c r="E14" s="82"/>
      <c r="F14" s="109"/>
      <c r="G14" s="55"/>
      <c r="H14" s="105"/>
      <c r="I14" s="106"/>
      <c r="J14" s="106"/>
      <c r="K14" s="106"/>
      <c r="L14" s="151"/>
      <c r="M14" s="106"/>
      <c r="N14" s="106"/>
      <c r="O14" s="106"/>
      <c r="P14" s="151"/>
      <c r="Q14" s="106"/>
      <c r="R14" s="106"/>
      <c r="S14" s="106"/>
      <c r="T14" s="151"/>
      <c r="U14" s="106"/>
      <c r="V14" s="106"/>
      <c r="W14" s="106"/>
      <c r="X14" s="151"/>
      <c r="Y14" s="106"/>
      <c r="Z14" s="106"/>
      <c r="AA14" s="106"/>
      <c r="AB14" s="107"/>
    </row>
    <row r="15" spans="2:28" ht="15" customHeight="1">
      <c r="B15" s="3"/>
      <c r="C15" s="82" t="s">
        <v>31</v>
      </c>
      <c r="D15" s="82"/>
      <c r="E15" s="82"/>
      <c r="F15" s="109"/>
      <c r="G15" s="55" t="s">
        <v>187</v>
      </c>
      <c r="H15" s="155">
        <v>2614.2373637962955</v>
      </c>
      <c r="I15" s="152">
        <v>2213.0948294652007</v>
      </c>
      <c r="J15" s="152">
        <v>4331.7060288173489</v>
      </c>
      <c r="K15" s="152">
        <v>3688.5843868842894</v>
      </c>
      <c r="L15" s="153">
        <v>4627.3845420945836</v>
      </c>
      <c r="M15" s="152">
        <v>1158.1152808187289</v>
      </c>
      <c r="N15" s="152">
        <v>452.93837111325774</v>
      </c>
      <c r="O15" s="152">
        <v>32.264426457535592</v>
      </c>
      <c r="P15" s="153">
        <v>569.77675107567848</v>
      </c>
      <c r="Q15" s="152">
        <v>869.86780921757236</v>
      </c>
      <c r="R15" s="152">
        <v>1012.4546160860555</v>
      </c>
      <c r="S15" s="152">
        <v>1249.1777832656844</v>
      </c>
      <c r="T15" s="153">
        <v>1200.2058202480366</v>
      </c>
      <c r="U15" s="152">
        <v>944.85035385132869</v>
      </c>
      <c r="V15" s="152">
        <v>832.22796947309325</v>
      </c>
      <c r="W15" s="152">
        <v>912.69551423324447</v>
      </c>
      <c r="X15" s="153">
        <v>998.810549326623</v>
      </c>
      <c r="Y15" s="152">
        <v>1116.3535328198959</v>
      </c>
      <c r="Z15" s="152">
        <v>1145.1626183229164</v>
      </c>
      <c r="AA15" s="152">
        <v>1168.7818507301854</v>
      </c>
      <c r="AB15" s="154">
        <v>1197.0865402215859</v>
      </c>
    </row>
    <row r="16" spans="2:28" ht="4.3499999999999996" customHeight="1">
      <c r="B16" s="8"/>
      <c r="C16" s="82"/>
      <c r="D16" s="82"/>
      <c r="E16" s="82"/>
      <c r="F16" s="109"/>
      <c r="G16" s="55"/>
      <c r="H16" s="155"/>
      <c r="I16" s="152"/>
      <c r="J16" s="152"/>
      <c r="K16" s="152"/>
      <c r="L16" s="153"/>
      <c r="M16" s="152"/>
      <c r="N16" s="152"/>
      <c r="O16" s="152"/>
      <c r="P16" s="153"/>
      <c r="Q16" s="152"/>
      <c r="R16" s="152"/>
      <c r="S16" s="152"/>
      <c r="T16" s="153"/>
      <c r="U16" s="152"/>
      <c r="V16" s="152"/>
      <c r="W16" s="152"/>
      <c r="X16" s="153"/>
      <c r="Y16" s="152"/>
      <c r="Z16" s="152"/>
      <c r="AA16" s="152"/>
      <c r="AB16" s="154"/>
    </row>
    <row r="17" spans="2:28" ht="15" customHeight="1">
      <c r="B17" s="8" t="s">
        <v>51</v>
      </c>
      <c r="C17" s="9"/>
      <c r="D17" s="9"/>
      <c r="E17" s="9"/>
      <c r="F17" s="94"/>
      <c r="G17" s="55"/>
      <c r="H17" s="155"/>
      <c r="I17" s="152"/>
      <c r="J17" s="152"/>
      <c r="K17" s="152"/>
      <c r="L17" s="153"/>
      <c r="M17" s="152"/>
      <c r="N17" s="152"/>
      <c r="O17" s="152"/>
      <c r="P17" s="153"/>
      <c r="Q17" s="152"/>
      <c r="R17" s="152"/>
      <c r="S17" s="152"/>
      <c r="T17" s="153"/>
      <c r="U17" s="152"/>
      <c r="V17" s="152"/>
      <c r="W17" s="152"/>
      <c r="X17" s="153"/>
      <c r="Y17" s="152"/>
      <c r="Z17" s="152"/>
      <c r="AA17" s="152"/>
      <c r="AB17" s="154"/>
    </row>
    <row r="18" spans="2:28" ht="15" customHeight="1">
      <c r="B18" s="8"/>
      <c r="C18" s="102" t="s">
        <v>29</v>
      </c>
      <c r="D18" s="9"/>
      <c r="E18" s="9"/>
      <c r="F18" s="94"/>
      <c r="G18" s="55" t="s">
        <v>188</v>
      </c>
      <c r="H18" s="155">
        <v>79042.889178976853</v>
      </c>
      <c r="I18" s="152">
        <v>89604.923919922774</v>
      </c>
      <c r="J18" s="152">
        <v>102925.14856887303</v>
      </c>
      <c r="K18" s="152">
        <v>113122.74754034434</v>
      </c>
      <c r="L18" s="153">
        <v>121297.97627494195</v>
      </c>
      <c r="M18" s="156"/>
      <c r="N18" s="156"/>
      <c r="O18" s="156"/>
      <c r="P18" s="157"/>
      <c r="Q18" s="158"/>
      <c r="R18" s="158"/>
      <c r="S18" s="158"/>
      <c r="T18" s="157"/>
      <c r="U18" s="158"/>
      <c r="V18" s="158"/>
      <c r="W18" s="158"/>
      <c r="X18" s="157"/>
      <c r="Y18" s="158"/>
      <c r="Z18" s="158"/>
      <c r="AA18" s="158"/>
      <c r="AB18" s="159"/>
    </row>
    <row r="19" spans="2:28" ht="15" customHeight="1">
      <c r="B19" s="3"/>
      <c r="C19" s="82" t="s">
        <v>30</v>
      </c>
      <c r="D19" s="82"/>
      <c r="E19" s="82"/>
      <c r="F19" s="109"/>
      <c r="G19" s="55" t="s">
        <v>188</v>
      </c>
      <c r="H19" s="155">
        <v>76939.85832189722</v>
      </c>
      <c r="I19" s="152">
        <v>90147.110696057178</v>
      </c>
      <c r="J19" s="152">
        <v>100160.43201801498</v>
      </c>
      <c r="K19" s="152">
        <v>110365.73094120648</v>
      </c>
      <c r="L19" s="153">
        <v>117030.51785338095</v>
      </c>
      <c r="M19" s="156"/>
      <c r="N19" s="156"/>
      <c r="O19" s="156"/>
      <c r="P19" s="157"/>
      <c r="Q19" s="158"/>
      <c r="R19" s="158"/>
      <c r="S19" s="158"/>
      <c r="T19" s="157"/>
      <c r="U19" s="158"/>
      <c r="V19" s="158"/>
      <c r="W19" s="158"/>
      <c r="X19" s="157"/>
      <c r="Y19" s="158"/>
      <c r="Z19" s="158"/>
      <c r="AA19" s="158"/>
      <c r="AB19" s="159"/>
    </row>
    <row r="20" spans="2:28" ht="3.75" customHeight="1">
      <c r="B20" s="3"/>
      <c r="C20" s="82"/>
      <c r="D20" s="108"/>
      <c r="E20" s="82"/>
      <c r="F20" s="109"/>
      <c r="G20" s="55"/>
      <c r="H20" s="155"/>
      <c r="I20" s="152"/>
      <c r="J20" s="152"/>
      <c r="K20" s="152"/>
      <c r="L20" s="153"/>
      <c r="M20" s="158"/>
      <c r="N20" s="158"/>
      <c r="O20" s="158"/>
      <c r="P20" s="157"/>
      <c r="Q20" s="158"/>
      <c r="R20" s="158"/>
      <c r="S20" s="158"/>
      <c r="T20" s="157"/>
      <c r="U20" s="158"/>
      <c r="V20" s="158"/>
      <c r="W20" s="158"/>
      <c r="X20" s="157"/>
      <c r="Y20" s="158"/>
      <c r="Z20" s="158"/>
      <c r="AA20" s="158"/>
      <c r="AB20" s="159"/>
    </row>
    <row r="21" spans="2:28" ht="15" customHeight="1">
      <c r="B21" s="3"/>
      <c r="C21" s="102" t="s">
        <v>79</v>
      </c>
      <c r="D21" s="82"/>
      <c r="E21" s="82"/>
      <c r="F21" s="109"/>
      <c r="G21" s="55" t="s">
        <v>188</v>
      </c>
      <c r="H21" s="155">
        <v>2103.0308570796424</v>
      </c>
      <c r="I21" s="152">
        <v>-542.18677613440195</v>
      </c>
      <c r="J21" s="152">
        <v>2764.7165508580511</v>
      </c>
      <c r="K21" s="152">
        <v>2757.0165991378562</v>
      </c>
      <c r="L21" s="153">
        <v>4267.4584215609866</v>
      </c>
      <c r="M21" s="158"/>
      <c r="N21" s="158"/>
      <c r="O21" s="158"/>
      <c r="P21" s="157"/>
      <c r="Q21" s="158"/>
      <c r="R21" s="158"/>
      <c r="S21" s="158"/>
      <c r="T21" s="157"/>
      <c r="U21" s="158"/>
      <c r="V21" s="158"/>
      <c r="W21" s="158"/>
      <c r="X21" s="157"/>
      <c r="Y21" s="158"/>
      <c r="Z21" s="158"/>
      <c r="AA21" s="158"/>
      <c r="AB21" s="159"/>
    </row>
    <row r="22" spans="2:28" ht="15" customHeight="1">
      <c r="B22" s="8"/>
      <c r="C22" s="102" t="s">
        <v>79</v>
      </c>
      <c r="D22" s="82"/>
      <c r="E22" s="82"/>
      <c r="F22" s="109"/>
      <c r="G22" s="55" t="s">
        <v>162</v>
      </c>
      <c r="H22" s="160">
        <v>2.2839356191124205</v>
      </c>
      <c r="I22" s="161">
        <v>-0.5589622670055322</v>
      </c>
      <c r="J22" s="161">
        <v>2.5737760531243312</v>
      </c>
      <c r="K22" s="161">
        <v>2.3610264720419845</v>
      </c>
      <c r="L22" s="162">
        <v>3.4767010662693849</v>
      </c>
      <c r="M22" s="158"/>
      <c r="N22" s="158"/>
      <c r="O22" s="158"/>
      <c r="P22" s="157"/>
      <c r="Q22" s="158"/>
      <c r="R22" s="158"/>
      <c r="S22" s="158"/>
      <c r="T22" s="157"/>
      <c r="U22" s="158"/>
      <c r="V22" s="158"/>
      <c r="W22" s="158"/>
      <c r="X22" s="157"/>
      <c r="Y22" s="158"/>
      <c r="Z22" s="158"/>
      <c r="AA22" s="158"/>
      <c r="AB22" s="159"/>
    </row>
    <row r="23" spans="2:28" ht="15" customHeight="1">
      <c r="B23" s="3"/>
      <c r="C23" s="102" t="s">
        <v>52</v>
      </c>
      <c r="D23" s="82"/>
      <c r="E23" s="82"/>
      <c r="F23" s="109"/>
      <c r="G23" s="55" t="s">
        <v>188</v>
      </c>
      <c r="H23" s="155">
        <v>104.97421073491796</v>
      </c>
      <c r="I23" s="152">
        <v>-2548.9511824232645</v>
      </c>
      <c r="J23" s="152">
        <v>472.45349801233988</v>
      </c>
      <c r="K23" s="152">
        <v>624.79451700729396</v>
      </c>
      <c r="L23" s="153">
        <v>1837.544089285117</v>
      </c>
      <c r="M23" s="158"/>
      <c r="N23" s="158"/>
      <c r="O23" s="158"/>
      <c r="P23" s="157"/>
      <c r="Q23" s="158"/>
      <c r="R23" s="158"/>
      <c r="S23" s="158"/>
      <c r="T23" s="157"/>
      <c r="U23" s="158"/>
      <c r="V23" s="158"/>
      <c r="W23" s="158"/>
      <c r="X23" s="157"/>
      <c r="Y23" s="158"/>
      <c r="Z23" s="158"/>
      <c r="AA23" s="158"/>
      <c r="AB23" s="159"/>
    </row>
    <row r="24" spans="2:28" ht="15" customHeight="1">
      <c r="B24" s="3"/>
      <c r="C24" s="102" t="s">
        <v>52</v>
      </c>
      <c r="D24" s="82"/>
      <c r="E24" s="82"/>
      <c r="F24" s="109"/>
      <c r="G24" s="55" t="s">
        <v>162</v>
      </c>
      <c r="H24" s="160">
        <v>0.1140041945550079</v>
      </c>
      <c r="I24" s="161">
        <v>-2.6278168227779783</v>
      </c>
      <c r="J24" s="161">
        <v>0.43982429194110068</v>
      </c>
      <c r="K24" s="161">
        <v>0.53505531838372011</v>
      </c>
      <c r="L24" s="162">
        <v>1.4970483279360691</v>
      </c>
      <c r="M24" s="158"/>
      <c r="N24" s="158"/>
      <c r="O24" s="158"/>
      <c r="P24" s="157"/>
      <c r="Q24" s="158"/>
      <c r="R24" s="158"/>
      <c r="S24" s="158"/>
      <c r="T24" s="157"/>
      <c r="U24" s="158"/>
      <c r="V24" s="158"/>
      <c r="W24" s="158"/>
      <c r="X24" s="157"/>
      <c r="Y24" s="158"/>
      <c r="Z24" s="158"/>
      <c r="AA24" s="158"/>
      <c r="AB24" s="159"/>
    </row>
    <row r="25" spans="2:28" ht="15" customHeight="1" thickBot="1">
      <c r="B25" s="77"/>
      <c r="C25" s="133" t="s">
        <v>53</v>
      </c>
      <c r="D25" s="111"/>
      <c r="E25" s="111"/>
      <c r="F25" s="112"/>
      <c r="G25" s="113" t="s">
        <v>189</v>
      </c>
      <c r="H25" s="114">
        <v>92079.252999999997</v>
      </c>
      <c r="I25" s="115">
        <v>96998.815150618379</v>
      </c>
      <c r="J25" s="115">
        <v>107418.69120671689</v>
      </c>
      <c r="K25" s="115">
        <v>116771.94778563372</v>
      </c>
      <c r="L25" s="163">
        <v>122744.47357477617</v>
      </c>
      <c r="M25" s="164"/>
      <c r="N25" s="164"/>
      <c r="O25" s="164"/>
      <c r="P25" s="165"/>
      <c r="Q25" s="164"/>
      <c r="R25" s="164"/>
      <c r="S25" s="164"/>
      <c r="T25" s="165"/>
      <c r="U25" s="164"/>
      <c r="V25" s="164"/>
      <c r="W25" s="164"/>
      <c r="X25" s="165"/>
      <c r="Y25" s="164"/>
      <c r="Z25" s="164"/>
      <c r="AA25" s="164"/>
      <c r="AB25" s="166"/>
    </row>
    <row r="26" spans="2:28" ht="15" thickBot="1"/>
    <row r="27" spans="2:28" ht="30" customHeight="1">
      <c r="B27" s="86" t="str">
        <f>"Strednodobá predikcia "&amp;Súhrn!$H$3&amp;" - obchodná a platobná bilancia [zmena oproti predchádzajúcemu obdobiu]"</f>
        <v>Strednodobá predikcia P4Q-2021 - obchodná a platobná bilancia [zmena oproti predchádzajúcemu obdobiu]</v>
      </c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8"/>
    </row>
    <row r="28" spans="2:28">
      <c r="B28" s="304" t="s">
        <v>27</v>
      </c>
      <c r="C28" s="305"/>
      <c r="D28" s="305"/>
      <c r="E28" s="305"/>
      <c r="F28" s="306"/>
      <c r="G28" s="307" t="s">
        <v>62</v>
      </c>
      <c r="H28" s="135" t="str">
        <f t="shared" ref="H28:M28" si="0">H$3</f>
        <v>Skutočnosť</v>
      </c>
      <c r="I28" s="295">
        <f t="shared" si="0"/>
        <v>2021</v>
      </c>
      <c r="J28" s="295">
        <f t="shared" si="0"/>
        <v>2022</v>
      </c>
      <c r="K28" s="295">
        <f t="shared" si="0"/>
        <v>2023</v>
      </c>
      <c r="L28" s="289">
        <f t="shared" si="0"/>
        <v>2024</v>
      </c>
      <c r="M28" s="308">
        <f t="shared" si="0"/>
        <v>2021</v>
      </c>
      <c r="N28" s="309"/>
      <c r="O28" s="309"/>
      <c r="P28" s="309"/>
      <c r="Q28" s="308">
        <f>Q$3</f>
        <v>2022</v>
      </c>
      <c r="R28" s="309"/>
      <c r="S28" s="309"/>
      <c r="T28" s="309"/>
      <c r="U28" s="308">
        <f>U$3</f>
        <v>2023</v>
      </c>
      <c r="V28" s="309"/>
      <c r="W28" s="309"/>
      <c r="X28" s="309"/>
      <c r="Y28" s="308">
        <f>Y$3</f>
        <v>2024</v>
      </c>
      <c r="Z28" s="309"/>
      <c r="AA28" s="309"/>
      <c r="AB28" s="310"/>
    </row>
    <row r="29" spans="2:28">
      <c r="B29" s="299"/>
      <c r="C29" s="300"/>
      <c r="D29" s="300"/>
      <c r="E29" s="300"/>
      <c r="F29" s="301"/>
      <c r="G29" s="303"/>
      <c r="H29" s="136">
        <f>$H$4</f>
        <v>2020</v>
      </c>
      <c r="I29" s="292"/>
      <c r="J29" s="292"/>
      <c r="K29" s="292"/>
      <c r="L29" s="290"/>
      <c r="M29" s="137" t="s">
        <v>3</v>
      </c>
      <c r="N29" s="137" t="s">
        <v>4</v>
      </c>
      <c r="O29" s="137" t="s">
        <v>5</v>
      </c>
      <c r="P29" s="138" t="s">
        <v>6</v>
      </c>
      <c r="Q29" s="139" t="s">
        <v>3</v>
      </c>
      <c r="R29" s="137" t="s">
        <v>4</v>
      </c>
      <c r="S29" s="137" t="s">
        <v>5</v>
      </c>
      <c r="T29" s="138" t="s">
        <v>6</v>
      </c>
      <c r="U29" s="139" t="s">
        <v>3</v>
      </c>
      <c r="V29" s="137" t="s">
        <v>4</v>
      </c>
      <c r="W29" s="137" t="s">
        <v>5</v>
      </c>
      <c r="X29" s="138" t="s">
        <v>6</v>
      </c>
      <c r="Y29" s="137" t="s">
        <v>3</v>
      </c>
      <c r="Z29" s="137" t="s">
        <v>4</v>
      </c>
      <c r="AA29" s="137" t="s">
        <v>5</v>
      </c>
      <c r="AB29" s="140" t="s">
        <v>6</v>
      </c>
    </row>
    <row r="30" spans="2:28" ht="4.3499999999999996" customHeight="1">
      <c r="B30" s="8"/>
      <c r="C30" s="9"/>
      <c r="D30" s="9"/>
      <c r="E30" s="9"/>
      <c r="F30" s="141"/>
      <c r="G30" s="142"/>
      <c r="H30" s="96"/>
      <c r="I30" s="97"/>
      <c r="J30" s="97"/>
      <c r="K30" s="234"/>
      <c r="L30" s="143"/>
      <c r="M30" s="144"/>
      <c r="N30" s="144"/>
      <c r="O30" s="144"/>
      <c r="P30" s="145"/>
      <c r="Q30" s="144"/>
      <c r="R30" s="144"/>
      <c r="S30" s="144"/>
      <c r="T30" s="145"/>
      <c r="U30" s="144"/>
      <c r="V30" s="144"/>
      <c r="W30" s="144"/>
      <c r="X30" s="145"/>
      <c r="Y30" s="144"/>
      <c r="Z30" s="144"/>
      <c r="AA30" s="144"/>
      <c r="AB30" s="146"/>
    </row>
    <row r="31" spans="2:28">
      <c r="B31" s="8" t="s">
        <v>46</v>
      </c>
      <c r="C31" s="9"/>
      <c r="D31" s="9"/>
      <c r="E31" s="9"/>
      <c r="F31" s="94"/>
      <c r="G31" s="95"/>
      <c r="H31" s="96"/>
      <c r="I31" s="97"/>
      <c r="J31" s="97"/>
      <c r="K31" s="234"/>
      <c r="L31" s="143"/>
      <c r="M31" s="144"/>
      <c r="N31" s="144"/>
      <c r="O31" s="144"/>
      <c r="P31" s="145"/>
      <c r="Q31" s="144"/>
      <c r="R31" s="144"/>
      <c r="S31" s="144"/>
      <c r="T31" s="145"/>
      <c r="U31" s="144"/>
      <c r="V31" s="144"/>
      <c r="W31" s="144"/>
      <c r="X31" s="145"/>
      <c r="Y31" s="144"/>
      <c r="Z31" s="144"/>
      <c r="AA31" s="144"/>
      <c r="AB31" s="146"/>
    </row>
    <row r="32" spans="2:28">
      <c r="B32" s="8"/>
      <c r="C32" s="102" t="s">
        <v>29</v>
      </c>
      <c r="D32" s="9"/>
      <c r="E32" s="9"/>
      <c r="F32" s="94"/>
      <c r="G32" s="55" t="s">
        <v>180</v>
      </c>
      <c r="H32" s="27">
        <v>-7.3857916601419191</v>
      </c>
      <c r="I32" s="229">
        <v>9.6499890951468217</v>
      </c>
      <c r="J32" s="229">
        <v>8.482582551169159</v>
      </c>
      <c r="K32" s="229">
        <v>7.7118845591548535</v>
      </c>
      <c r="L32" s="167">
        <v>5.2315679118187148</v>
      </c>
      <c r="M32" s="179">
        <v>7.3492883638293733</v>
      </c>
      <c r="N32" s="179">
        <v>-6.0899105070361941</v>
      </c>
      <c r="O32" s="179">
        <v>-3.7019462910774337</v>
      </c>
      <c r="P32" s="162">
        <v>3.337851300116526</v>
      </c>
      <c r="Q32" s="179">
        <v>3.4825685339314276</v>
      </c>
      <c r="R32" s="179">
        <v>3.6885554289895595</v>
      </c>
      <c r="S32" s="179">
        <v>4.7908603814160955</v>
      </c>
      <c r="T32" s="162">
        <v>2.5760113268428029</v>
      </c>
      <c r="U32" s="179">
        <v>0.90804631584006756</v>
      </c>
      <c r="V32" s="179">
        <v>0.39116505005058855</v>
      </c>
      <c r="W32" s="179">
        <v>1.390243897974571</v>
      </c>
      <c r="X32" s="162">
        <v>1.8823410225460577</v>
      </c>
      <c r="Y32" s="179">
        <v>1.8176783893024719</v>
      </c>
      <c r="Z32" s="179">
        <v>0.75456307739464989</v>
      </c>
      <c r="AA32" s="179">
        <v>0.71486473881046209</v>
      </c>
      <c r="AB32" s="168">
        <v>0.795510110528582</v>
      </c>
    </row>
    <row r="33" spans="2:28">
      <c r="B33" s="3"/>
      <c r="C33" s="82"/>
      <c r="D33" s="108" t="s">
        <v>47</v>
      </c>
      <c r="E33" s="82"/>
      <c r="F33" s="109"/>
      <c r="G33" s="55" t="s">
        <v>180</v>
      </c>
      <c r="H33" s="27">
        <v>-7.2897022539936529</v>
      </c>
      <c r="I33" s="229">
        <v>9.1911236491607866</v>
      </c>
      <c r="J33" s="229">
        <v>8.1654754598438046</v>
      </c>
      <c r="K33" s="229">
        <v>9.0062076616493414</v>
      </c>
      <c r="L33" s="167">
        <v>1.276839956642732</v>
      </c>
      <c r="M33" s="230">
        <v>7.7073074602048024</v>
      </c>
      <c r="N33" s="230">
        <v>-9.0155638323209075</v>
      </c>
      <c r="O33" s="230">
        <v>-3.9511245276450921</v>
      </c>
      <c r="P33" s="169">
        <v>3.04385854810441</v>
      </c>
      <c r="Q33" s="230">
        <v>3.4580024085603327</v>
      </c>
      <c r="R33" s="230">
        <v>4.2404329838439594</v>
      </c>
      <c r="S33" s="230">
        <v>5.5069265520741482</v>
      </c>
      <c r="T33" s="169">
        <v>3.2261870043146672</v>
      </c>
      <c r="U33" s="230">
        <v>1.2113351183825358</v>
      </c>
      <c r="V33" s="230">
        <v>0.48605400098571749</v>
      </c>
      <c r="W33" s="230">
        <v>1.2976281497764148</v>
      </c>
      <c r="X33" s="169">
        <v>1.6973890950254997</v>
      </c>
      <c r="Y33" s="230">
        <v>1.607043964779038</v>
      </c>
      <c r="Z33" s="230">
        <v>0.51707417498225539</v>
      </c>
      <c r="AA33" s="230">
        <v>0.43148673989344388</v>
      </c>
      <c r="AB33" s="124">
        <v>0.48028352050010881</v>
      </c>
    </row>
    <row r="34" spans="2:28" ht="15" customHeight="1">
      <c r="B34" s="3"/>
      <c r="C34" s="82"/>
      <c r="D34" s="108" t="s">
        <v>48</v>
      </c>
      <c r="E34" s="82"/>
      <c r="F34" s="109"/>
      <c r="G34" s="55" t="s">
        <v>180</v>
      </c>
      <c r="H34" s="27">
        <v>-7.5600208758668259</v>
      </c>
      <c r="I34" s="229">
        <v>10.358113839803721</v>
      </c>
      <c r="J34" s="229">
        <v>8.6064401076880586</v>
      </c>
      <c r="K34" s="229">
        <v>6.4786835426680511</v>
      </c>
      <c r="L34" s="167">
        <v>1.4741247186237842</v>
      </c>
      <c r="M34" s="230">
        <v>7.8332513276521638</v>
      </c>
      <c r="N34" s="230">
        <v>-3.6393503890301275</v>
      </c>
      <c r="O34" s="230">
        <v>-3.5282714231357915</v>
      </c>
      <c r="P34" s="169">
        <v>3.6146039257420455</v>
      </c>
      <c r="Q34" s="230">
        <v>3.5055666854914875</v>
      </c>
      <c r="R34" s="230">
        <v>3.1721397963682136</v>
      </c>
      <c r="S34" s="230">
        <v>4.1138683225052404</v>
      </c>
      <c r="T34" s="169">
        <v>1.9530895326013535</v>
      </c>
      <c r="U34" s="230">
        <v>0.61384224478091198</v>
      </c>
      <c r="V34" s="230">
        <v>0.29857179184136839</v>
      </c>
      <c r="W34" s="230">
        <v>1.4807878828614349</v>
      </c>
      <c r="X34" s="169">
        <v>2.0628293301157612</v>
      </c>
      <c r="Y34" s="230">
        <v>2.0224933899533681</v>
      </c>
      <c r="Z34" s="230">
        <v>0.98455025012478359</v>
      </c>
      <c r="AA34" s="230">
        <v>0.98802110485168271</v>
      </c>
      <c r="AB34" s="124">
        <v>1.0976917484886144</v>
      </c>
    </row>
    <row r="35" spans="2:28" ht="4.3499999999999996" customHeight="1">
      <c r="B35" s="3"/>
      <c r="C35" s="82"/>
      <c r="D35" s="82"/>
      <c r="E35" s="82"/>
      <c r="F35" s="109"/>
      <c r="G35" s="55"/>
      <c r="H35" s="160"/>
      <c r="L35" s="109"/>
      <c r="P35" s="109"/>
      <c r="T35" s="109"/>
      <c r="X35" s="109"/>
      <c r="AB35" s="4"/>
    </row>
    <row r="36" spans="2:28" ht="15" customHeight="1">
      <c r="B36" s="3"/>
      <c r="C36" s="82" t="s">
        <v>30</v>
      </c>
      <c r="D36" s="82"/>
      <c r="E36" s="82"/>
      <c r="F36" s="109"/>
      <c r="G36" s="55" t="s">
        <v>180</v>
      </c>
      <c r="H36" s="27">
        <v>-8.4025156042574451</v>
      </c>
      <c r="I36" s="179">
        <v>10.512762795153051</v>
      </c>
      <c r="J36" s="179">
        <v>6.1755661145633525</v>
      </c>
      <c r="K36" s="179">
        <v>8.8115070279072683</v>
      </c>
      <c r="L36" s="162">
        <v>4.4602477956844524</v>
      </c>
      <c r="M36" s="179">
        <v>5.5304153482107949</v>
      </c>
      <c r="N36" s="179">
        <v>-3.1492003350350473</v>
      </c>
      <c r="O36" s="179">
        <v>-1.7695493314957957</v>
      </c>
      <c r="P36" s="162">
        <v>0.72516731907963106</v>
      </c>
      <c r="Q36" s="179">
        <v>2.1274593565359083</v>
      </c>
      <c r="R36" s="179">
        <v>3.1653694078928964</v>
      </c>
      <c r="S36" s="179">
        <v>3.9270550531233681</v>
      </c>
      <c r="T36" s="162">
        <v>2.9343715928056469</v>
      </c>
      <c r="U36" s="179">
        <v>2.0502983125094403</v>
      </c>
      <c r="V36" s="179">
        <v>0.88015480803875334</v>
      </c>
      <c r="W36" s="179">
        <v>1.1031329860877577</v>
      </c>
      <c r="X36" s="162">
        <v>1.5982084221326289</v>
      </c>
      <c r="Y36" s="179">
        <v>1.4144710346957368</v>
      </c>
      <c r="Z36" s="179">
        <v>0.67301446242495899</v>
      </c>
      <c r="AA36" s="179">
        <v>0.65354095590063821</v>
      </c>
      <c r="AB36" s="168">
        <v>0.72047495673490403</v>
      </c>
    </row>
    <row r="37" spans="2:28" ht="15" customHeight="1">
      <c r="B37" s="3"/>
      <c r="C37" s="82"/>
      <c r="D37" s="108" t="s">
        <v>49</v>
      </c>
      <c r="E37" s="82"/>
      <c r="F37" s="109"/>
      <c r="G37" s="55" t="s">
        <v>180</v>
      </c>
      <c r="H37" s="27">
        <v>-8.2134401798647474</v>
      </c>
      <c r="I37" s="229">
        <v>11.335719086795976</v>
      </c>
      <c r="J37" s="229">
        <v>6.6284406694647942</v>
      </c>
      <c r="K37" s="229">
        <v>8.8115070279072683</v>
      </c>
      <c r="L37" s="167">
        <v>1.2518630574908371</v>
      </c>
      <c r="M37" s="230">
        <v>3.2835535223913865</v>
      </c>
      <c r="N37" s="230">
        <v>-5.7952643807981872</v>
      </c>
      <c r="O37" s="230">
        <v>0.47278961197510228</v>
      </c>
      <c r="P37" s="169">
        <v>0.72516731907963106</v>
      </c>
      <c r="Q37" s="230">
        <v>2.1274593565359083</v>
      </c>
      <c r="R37" s="230">
        <v>3.1653694078928964</v>
      </c>
      <c r="S37" s="230">
        <v>3.9270550531233681</v>
      </c>
      <c r="T37" s="169">
        <v>2.9343715928056469</v>
      </c>
      <c r="U37" s="229">
        <v>2.0502983125094403</v>
      </c>
      <c r="V37" s="230">
        <v>0.88015480803875334</v>
      </c>
      <c r="W37" s="230">
        <v>1.1031329860877577</v>
      </c>
      <c r="X37" s="169">
        <v>1.5982084221326289</v>
      </c>
      <c r="Y37" s="230">
        <v>1.4144710346957368</v>
      </c>
      <c r="Z37" s="230">
        <v>0.67301446242495899</v>
      </c>
      <c r="AA37" s="230">
        <v>0.65354095590063821</v>
      </c>
      <c r="AB37" s="124">
        <v>0.72047495673490403</v>
      </c>
    </row>
    <row r="38" spans="2:28" ht="15" customHeight="1">
      <c r="B38" s="3"/>
      <c r="C38" s="82"/>
      <c r="D38" s="108" t="s">
        <v>50</v>
      </c>
      <c r="E38" s="82"/>
      <c r="F38" s="109"/>
      <c r="G38" s="55" t="s">
        <v>180</v>
      </c>
      <c r="H38" s="27">
        <v>-8.4576373513189083</v>
      </c>
      <c r="I38" s="229">
        <v>10.064807390066917</v>
      </c>
      <c r="J38" s="229">
        <v>6.0795926466848442</v>
      </c>
      <c r="K38" s="229">
        <v>8.811507027907254</v>
      </c>
      <c r="L38" s="167">
        <v>1.2518630574908514</v>
      </c>
      <c r="M38" s="230">
        <v>8.5150804666121758</v>
      </c>
      <c r="N38" s="230">
        <v>-5.5347818933125552</v>
      </c>
      <c r="O38" s="230">
        <v>-0.68639015097080858</v>
      </c>
      <c r="P38" s="169">
        <v>0.72516731907963106</v>
      </c>
      <c r="Q38" s="230">
        <v>2.1274593565359083</v>
      </c>
      <c r="R38" s="230">
        <v>3.1653694078928964</v>
      </c>
      <c r="S38" s="230">
        <v>3.9270550531233681</v>
      </c>
      <c r="T38" s="169">
        <v>2.9343715928056469</v>
      </c>
      <c r="U38" s="229">
        <v>2.0502983125094403</v>
      </c>
      <c r="V38" s="230">
        <v>0.88015480803875334</v>
      </c>
      <c r="W38" s="230">
        <v>1.1031329860877577</v>
      </c>
      <c r="X38" s="169">
        <v>1.5982084221326289</v>
      </c>
      <c r="Y38" s="230">
        <v>1.4144710346957368</v>
      </c>
      <c r="Z38" s="230">
        <v>0.67301446242495899</v>
      </c>
      <c r="AA38" s="230">
        <v>0.65354095590063821</v>
      </c>
      <c r="AB38" s="124">
        <v>0.72047495673490403</v>
      </c>
    </row>
    <row r="39" spans="2:28" ht="4.3499999999999996" customHeight="1">
      <c r="B39" s="8"/>
      <c r="C39" s="82"/>
      <c r="D39" s="82"/>
      <c r="E39" s="82"/>
      <c r="F39" s="109"/>
      <c r="G39" s="55"/>
      <c r="H39" s="170"/>
      <c r="L39" s="109"/>
      <c r="P39" s="109"/>
      <c r="T39" s="109"/>
      <c r="X39" s="109"/>
      <c r="AB39" s="4"/>
    </row>
    <row r="40" spans="2:28" ht="15" customHeight="1">
      <c r="B40" s="8" t="s">
        <v>51</v>
      </c>
      <c r="C40" s="9"/>
      <c r="D40" s="9"/>
      <c r="E40" s="9"/>
      <c r="F40" s="94"/>
      <c r="G40" s="55"/>
      <c r="H40" s="170"/>
      <c r="L40" s="109"/>
      <c r="P40" s="109"/>
      <c r="T40" s="109"/>
      <c r="X40" s="109"/>
      <c r="AB40" s="4"/>
    </row>
    <row r="41" spans="2:28" ht="15" customHeight="1">
      <c r="B41" s="8"/>
      <c r="C41" s="102" t="s">
        <v>29</v>
      </c>
      <c r="D41" s="9"/>
      <c r="E41" s="9"/>
      <c r="F41" s="94"/>
      <c r="G41" s="55" t="s">
        <v>180</v>
      </c>
      <c r="H41" s="160">
        <v>-8.6248921926575299</v>
      </c>
      <c r="I41" s="179">
        <v>13.36240976342642</v>
      </c>
      <c r="J41" s="179">
        <v>14.865505226983</v>
      </c>
      <c r="K41" s="179">
        <v>9.9077816386609499</v>
      </c>
      <c r="L41" s="162">
        <v>7.2268654292382495</v>
      </c>
      <c r="M41" s="231"/>
      <c r="N41" s="231"/>
      <c r="O41" s="231"/>
      <c r="P41" s="171"/>
      <c r="Q41" s="231"/>
      <c r="R41" s="231"/>
      <c r="S41" s="231"/>
      <c r="T41" s="171"/>
      <c r="U41" s="231"/>
      <c r="V41" s="231"/>
      <c r="W41" s="231"/>
      <c r="X41" s="171"/>
      <c r="Y41" s="231"/>
      <c r="Z41" s="231"/>
      <c r="AA41" s="231"/>
      <c r="AB41" s="172"/>
    </row>
    <row r="42" spans="2:28" ht="15" customHeight="1" thickBot="1">
      <c r="B42" s="77"/>
      <c r="C42" s="111" t="s">
        <v>30</v>
      </c>
      <c r="D42" s="111"/>
      <c r="E42" s="111"/>
      <c r="F42" s="112"/>
      <c r="G42" s="113" t="s">
        <v>180</v>
      </c>
      <c r="H42" s="173">
        <v>-10.97017996108316</v>
      </c>
      <c r="I42" s="174">
        <v>17.16568325211114</v>
      </c>
      <c r="J42" s="174">
        <v>11.107756249358935</v>
      </c>
      <c r="K42" s="174">
        <v>10.188952580951295</v>
      </c>
      <c r="L42" s="175">
        <v>6.0388191654571655</v>
      </c>
      <c r="M42" s="176"/>
      <c r="N42" s="176"/>
      <c r="O42" s="176"/>
      <c r="P42" s="177"/>
      <c r="Q42" s="176"/>
      <c r="R42" s="176"/>
      <c r="S42" s="176"/>
      <c r="T42" s="177"/>
      <c r="U42" s="176"/>
      <c r="V42" s="176"/>
      <c r="W42" s="176"/>
      <c r="X42" s="177"/>
      <c r="Y42" s="176"/>
      <c r="Z42" s="176"/>
      <c r="AA42" s="176"/>
      <c r="AB42" s="178"/>
    </row>
    <row r="43" spans="2:28">
      <c r="B43" s="72" t="s">
        <v>140</v>
      </c>
    </row>
    <row r="44" spans="2:28"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79"/>
      <c r="AB44" s="179"/>
    </row>
    <row r="45" spans="2:28"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  <c r="AA45" s="179"/>
      <c r="AB45" s="179"/>
    </row>
  </sheetData>
  <mergeCells count="20">
    <mergeCell ref="B28:F29"/>
    <mergeCell ref="B3:F4"/>
    <mergeCell ref="G3:G4"/>
    <mergeCell ref="L3:L4"/>
    <mergeCell ref="I3:I4"/>
    <mergeCell ref="I28:I29"/>
    <mergeCell ref="G28:G29"/>
    <mergeCell ref="L28:L29"/>
    <mergeCell ref="J3:J4"/>
    <mergeCell ref="J28:J29"/>
    <mergeCell ref="K3:K4"/>
    <mergeCell ref="K28:K29"/>
    <mergeCell ref="Y3:AB3"/>
    <mergeCell ref="Y28:AB28"/>
    <mergeCell ref="M3:P3"/>
    <mergeCell ref="Q3:T3"/>
    <mergeCell ref="U3:X3"/>
    <mergeCell ref="U28:X28"/>
    <mergeCell ref="Q28:T28"/>
    <mergeCell ref="M28:P28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1"/>
  </sheetPr>
  <dimension ref="A1:S54"/>
  <sheetViews>
    <sheetView showGridLines="0" zoomScale="70" zoomScaleNormal="70" workbookViewId="0">
      <selection activeCell="Q34" sqref="Q34"/>
    </sheetView>
  </sheetViews>
  <sheetFormatPr defaultColWidth="9.140625" defaultRowHeight="14.25"/>
  <cols>
    <col min="1" max="5" width="3.140625" style="72" customWidth="1"/>
    <col min="6" max="6" width="31.5703125" style="72" customWidth="1"/>
    <col min="7" max="7" width="25.5703125" style="72" customWidth="1"/>
    <col min="8" max="8" width="10.85546875" style="72" customWidth="1"/>
    <col min="9" max="11" width="9.140625" style="72" customWidth="1"/>
    <col min="12" max="16384" width="9.140625" style="68"/>
  </cols>
  <sheetData>
    <row r="1" spans="2:12" ht="22.5" customHeight="1" thickBot="1">
      <c r="B1" s="71" t="s">
        <v>111</v>
      </c>
    </row>
    <row r="2" spans="2:12" ht="30" customHeight="1">
      <c r="B2" s="86" t="str">
        <f>"Strednodobá predikcia "&amp;Súhrn!H3&amp;" - sektor verejnej správy [objem]"</f>
        <v>Strednodobá predikcia P4Q-2021 - sektor verejnej správy [objem]</v>
      </c>
      <c r="C2" s="87"/>
      <c r="D2" s="87"/>
      <c r="E2" s="87"/>
      <c r="F2" s="87"/>
      <c r="G2" s="87"/>
      <c r="H2" s="87"/>
      <c r="I2" s="87"/>
      <c r="J2" s="87"/>
      <c r="K2" s="87"/>
      <c r="L2" s="88"/>
    </row>
    <row r="3" spans="2:12" ht="30" customHeight="1">
      <c r="B3" s="6" t="s">
        <v>27</v>
      </c>
      <c r="C3" s="7"/>
      <c r="D3" s="7"/>
      <c r="E3" s="7"/>
      <c r="F3" s="89"/>
      <c r="G3" s="90" t="s">
        <v>62</v>
      </c>
      <c r="H3" s="91">
        <v>2020</v>
      </c>
      <c r="I3" s="92">
        <v>2021</v>
      </c>
      <c r="J3" s="92">
        <v>2022</v>
      </c>
      <c r="K3" s="92">
        <v>2023</v>
      </c>
      <c r="L3" s="93">
        <v>2024</v>
      </c>
    </row>
    <row r="4" spans="2:12" ht="4.3499999999999996" customHeight="1">
      <c r="B4" s="8"/>
      <c r="C4" s="9"/>
      <c r="D4" s="9"/>
      <c r="E4" s="9"/>
      <c r="F4" s="94"/>
      <c r="G4" s="95"/>
      <c r="H4" s="96"/>
      <c r="I4" s="97"/>
      <c r="J4" s="97"/>
      <c r="K4" s="234"/>
      <c r="L4" s="98"/>
    </row>
    <row r="5" spans="2:12" ht="15" customHeight="1">
      <c r="B5" s="8" t="s">
        <v>93</v>
      </c>
      <c r="C5" s="9"/>
      <c r="D5" s="9"/>
      <c r="E5" s="9"/>
      <c r="F5" s="94"/>
      <c r="G5" s="95"/>
      <c r="H5" s="99"/>
      <c r="I5" s="100"/>
      <c r="J5" s="100"/>
      <c r="K5" s="100"/>
      <c r="L5" s="101"/>
    </row>
    <row r="6" spans="2:12" ht="15" customHeight="1">
      <c r="B6" s="3"/>
      <c r="C6" s="102" t="s">
        <v>128</v>
      </c>
      <c r="D6" s="103"/>
      <c r="E6" s="103"/>
      <c r="F6" s="104"/>
      <c r="G6" s="55" t="s">
        <v>190</v>
      </c>
      <c r="H6" s="105">
        <v>-5061.8411265099639</v>
      </c>
      <c r="I6" s="106">
        <v>-7205.7123224145835</v>
      </c>
      <c r="J6" s="106">
        <v>-4037.4429274250651</v>
      </c>
      <c r="K6" s="106">
        <v>-3600.3711544164762</v>
      </c>
      <c r="L6" s="107">
        <v>-3573.1613347914026</v>
      </c>
    </row>
    <row r="7" spans="2:12" ht="15" customHeight="1">
      <c r="B7" s="3"/>
      <c r="C7" s="102" t="s">
        <v>94</v>
      </c>
      <c r="D7" s="103"/>
      <c r="E7" s="103"/>
      <c r="F7" s="104"/>
      <c r="G7" s="55" t="s">
        <v>190</v>
      </c>
      <c r="H7" s="105">
        <v>-3956.7971265099641</v>
      </c>
      <c r="I7" s="106">
        <v>-6049.6952707349446</v>
      </c>
      <c r="J7" s="106">
        <v>-2840.4836326607856</v>
      </c>
      <c r="K7" s="106">
        <v>-2394.3400603535574</v>
      </c>
      <c r="L7" s="107">
        <v>-2360.1699946424951</v>
      </c>
    </row>
    <row r="8" spans="2:12" ht="15" customHeight="1">
      <c r="B8" s="3"/>
      <c r="C8" s="82" t="s">
        <v>91</v>
      </c>
      <c r="D8" s="108"/>
      <c r="E8" s="82"/>
      <c r="F8" s="109"/>
      <c r="G8" s="55" t="s">
        <v>190</v>
      </c>
      <c r="H8" s="105">
        <v>36882.066999999995</v>
      </c>
      <c r="I8" s="106">
        <v>39148.240012549963</v>
      </c>
      <c r="J8" s="106">
        <v>42406.475186061223</v>
      </c>
      <c r="K8" s="106">
        <v>46545.249352544757</v>
      </c>
      <c r="L8" s="107">
        <v>47744.289250693764</v>
      </c>
    </row>
    <row r="9" spans="2:12" ht="15" customHeight="1">
      <c r="B9" s="3"/>
      <c r="C9" s="82"/>
      <c r="D9" s="82" t="s">
        <v>95</v>
      </c>
      <c r="E9" s="82"/>
      <c r="F9" s="109"/>
      <c r="G9" s="55" t="s">
        <v>190</v>
      </c>
      <c r="H9" s="105">
        <v>36273.589999999997</v>
      </c>
      <c r="I9" s="106">
        <v>38349.916105453543</v>
      </c>
      <c r="J9" s="106">
        <v>40669.835146121397</v>
      </c>
      <c r="K9" s="106">
        <v>43793.420572519804</v>
      </c>
      <c r="L9" s="107">
        <v>45288.33875420531</v>
      </c>
    </row>
    <row r="10" spans="2:12" ht="15" customHeight="1">
      <c r="B10" s="3"/>
      <c r="C10" s="82"/>
      <c r="D10" s="82" t="s">
        <v>96</v>
      </c>
      <c r="E10" s="82"/>
      <c r="F10" s="109"/>
      <c r="G10" s="55" t="s">
        <v>190</v>
      </c>
      <c r="H10" s="105">
        <v>608.47699999999998</v>
      </c>
      <c r="I10" s="106">
        <v>798.32390709641641</v>
      </c>
      <c r="J10" s="106">
        <v>1736.6400399398281</v>
      </c>
      <c r="K10" s="106">
        <v>2751.8287800249514</v>
      </c>
      <c r="L10" s="107">
        <v>2455.9504964884509</v>
      </c>
    </row>
    <row r="11" spans="2:12" ht="6" customHeight="1">
      <c r="B11" s="3"/>
      <c r="C11" s="82"/>
      <c r="D11" s="108"/>
      <c r="E11" s="82"/>
      <c r="F11" s="109"/>
      <c r="G11" s="55"/>
      <c r="H11" s="105"/>
      <c r="I11" s="106"/>
      <c r="J11" s="106"/>
      <c r="K11" s="106"/>
      <c r="L11" s="107"/>
    </row>
    <row r="12" spans="2:12" ht="15" customHeight="1">
      <c r="B12" s="3"/>
      <c r="C12" s="82" t="s">
        <v>92</v>
      </c>
      <c r="D12" s="108"/>
      <c r="E12" s="82"/>
      <c r="F12" s="109"/>
      <c r="G12" s="55" t="s">
        <v>190</v>
      </c>
      <c r="H12" s="105">
        <v>41943.908126509959</v>
      </c>
      <c r="I12" s="106">
        <v>46353.952334964546</v>
      </c>
      <c r="J12" s="106">
        <v>46443.918113486288</v>
      </c>
      <c r="K12" s="106">
        <v>50145.620506961233</v>
      </c>
      <c r="L12" s="107">
        <v>51317.450585485167</v>
      </c>
    </row>
    <row r="13" spans="2:12" ht="15" customHeight="1">
      <c r="B13" s="3"/>
      <c r="C13" s="82" t="s">
        <v>97</v>
      </c>
      <c r="D13" s="108"/>
      <c r="E13" s="82"/>
      <c r="F13" s="109"/>
      <c r="G13" s="55" t="s">
        <v>190</v>
      </c>
      <c r="H13" s="105">
        <v>40838.864126509958</v>
      </c>
      <c r="I13" s="106">
        <v>45197.935283284904</v>
      </c>
      <c r="J13" s="106">
        <v>45246.958818722007</v>
      </c>
      <c r="K13" s="106">
        <v>48939.589412898313</v>
      </c>
      <c r="L13" s="107">
        <v>50104.459245336257</v>
      </c>
    </row>
    <row r="14" spans="2:12" ht="15" customHeight="1">
      <c r="B14" s="3"/>
      <c r="C14" s="82"/>
      <c r="D14" s="82" t="s">
        <v>98</v>
      </c>
      <c r="E14" s="82"/>
      <c r="F14" s="109"/>
      <c r="G14" s="55" t="s">
        <v>190</v>
      </c>
      <c r="H14" s="105">
        <v>38033.94612650996</v>
      </c>
      <c r="I14" s="106">
        <v>42435.422437211659</v>
      </c>
      <c r="J14" s="106">
        <v>41305.76115664094</v>
      </c>
      <c r="K14" s="106">
        <v>42920.440360495581</v>
      </c>
      <c r="L14" s="107">
        <v>44367.432373861753</v>
      </c>
    </row>
    <row r="15" spans="2:12" ht="15" customHeight="1">
      <c r="B15" s="3"/>
      <c r="C15" s="82"/>
      <c r="D15" s="82" t="s">
        <v>99</v>
      </c>
      <c r="E15" s="82"/>
      <c r="F15" s="109"/>
      <c r="G15" s="55" t="s">
        <v>190</v>
      </c>
      <c r="H15" s="105">
        <v>3909.9619999999982</v>
      </c>
      <c r="I15" s="106">
        <v>3918.5298977528869</v>
      </c>
      <c r="J15" s="106">
        <v>5138.1569568453451</v>
      </c>
      <c r="K15" s="106">
        <v>7225.1801464656564</v>
      </c>
      <c r="L15" s="107">
        <v>6950.0182116234128</v>
      </c>
    </row>
    <row r="16" spans="2:12" ht="6" customHeight="1">
      <c r="B16" s="3"/>
      <c r="C16" s="82"/>
      <c r="D16" s="82"/>
      <c r="E16" s="82"/>
      <c r="F16" s="109"/>
      <c r="G16" s="55"/>
      <c r="H16" s="105"/>
      <c r="I16" s="106"/>
      <c r="J16" s="106"/>
      <c r="K16" s="106"/>
      <c r="L16" s="107"/>
    </row>
    <row r="17" spans="1:12" ht="15" customHeight="1" thickBot="1">
      <c r="B17" s="110" t="s">
        <v>90</v>
      </c>
      <c r="C17" s="111"/>
      <c r="D17" s="111"/>
      <c r="E17" s="111"/>
      <c r="F17" s="112"/>
      <c r="G17" s="113" t="s">
        <v>190</v>
      </c>
      <c r="H17" s="114">
        <v>55010</v>
      </c>
      <c r="I17" s="115">
        <v>60013.848394983572</v>
      </c>
      <c r="J17" s="115">
        <v>63609.022922161646</v>
      </c>
      <c r="K17" s="115">
        <v>65323.349399892424</v>
      </c>
      <c r="L17" s="116">
        <v>67875.808089557686</v>
      </c>
    </row>
    <row r="18" spans="1:12" s="52" customFormat="1" ht="12.75" customHeight="1" thickBot="1">
      <c r="A18" s="82"/>
      <c r="B18" s="82"/>
      <c r="C18" s="82"/>
      <c r="D18" s="108"/>
      <c r="E18" s="82"/>
      <c r="F18" s="82"/>
      <c r="G18" s="117"/>
      <c r="H18" s="106"/>
      <c r="I18" s="106"/>
      <c r="J18" s="106"/>
      <c r="K18" s="106"/>
      <c r="L18" s="106"/>
    </row>
    <row r="19" spans="1:12" s="52" customFormat="1" ht="30" customHeight="1">
      <c r="A19" s="82"/>
      <c r="B19" s="86" t="str">
        <f>"Strednodobá predikcia "&amp;Súhrn!H3&amp;" - sektor verejnej správy [% HDP]"</f>
        <v>Strednodobá predikcia P4Q-2021 - sektor verejnej správy [% HDP]</v>
      </c>
      <c r="C19" s="87"/>
      <c r="D19" s="87"/>
      <c r="E19" s="87"/>
      <c r="F19" s="87"/>
      <c r="G19" s="87"/>
      <c r="H19" s="87"/>
      <c r="I19" s="87"/>
      <c r="J19" s="87"/>
      <c r="K19" s="87"/>
      <c r="L19" s="88"/>
    </row>
    <row r="20" spans="1:12" s="52" customFormat="1" ht="30" customHeight="1">
      <c r="A20" s="82"/>
      <c r="B20" s="6" t="s">
        <v>27</v>
      </c>
      <c r="C20" s="7"/>
      <c r="D20" s="7"/>
      <c r="E20" s="7"/>
      <c r="F20" s="89"/>
      <c r="G20" s="118" t="s">
        <v>62</v>
      </c>
      <c r="H20" s="91">
        <f>H3</f>
        <v>2020</v>
      </c>
      <c r="I20" s="92">
        <f>I3</f>
        <v>2021</v>
      </c>
      <c r="J20" s="92">
        <f>J3</f>
        <v>2022</v>
      </c>
      <c r="K20" s="92">
        <f>K3</f>
        <v>2023</v>
      </c>
      <c r="L20" s="93">
        <f>L3</f>
        <v>2024</v>
      </c>
    </row>
    <row r="21" spans="1:12" ht="3.75" customHeight="1">
      <c r="B21" s="119"/>
      <c r="C21" s="120"/>
      <c r="D21" s="120"/>
      <c r="E21" s="120"/>
      <c r="F21" s="121"/>
      <c r="G21" s="95"/>
      <c r="H21" s="96"/>
      <c r="I21" s="97"/>
      <c r="J21" s="97"/>
      <c r="K21" s="234"/>
      <c r="L21" s="98"/>
    </row>
    <row r="22" spans="1:12" ht="15" customHeight="1">
      <c r="B22" s="8" t="s">
        <v>93</v>
      </c>
      <c r="C22" s="9"/>
      <c r="D22" s="9"/>
      <c r="E22" s="9"/>
      <c r="F22" s="94"/>
      <c r="G22" s="55"/>
      <c r="H22" s="105"/>
      <c r="I22" s="106"/>
      <c r="J22" s="106"/>
      <c r="K22" s="106"/>
      <c r="L22" s="107"/>
    </row>
    <row r="23" spans="1:12" ht="15" customHeight="1">
      <c r="B23" s="3"/>
      <c r="C23" s="102" t="s">
        <v>128</v>
      </c>
      <c r="D23" s="103"/>
      <c r="E23" s="103"/>
      <c r="F23" s="104"/>
      <c r="G23" s="55" t="s">
        <v>162</v>
      </c>
      <c r="H23" s="122">
        <f>+H6/H$41*100</f>
        <v>-5.4972656288924977</v>
      </c>
      <c r="I23" s="123">
        <f t="shared" ref="H23:I27" si="0">+I6/I$41*100</f>
        <v>-7.4286601452518708</v>
      </c>
      <c r="J23" s="123">
        <f t="shared" ref="J23:L27" si="1">+J6/J$41*100</f>
        <v>-3.7586037237298466</v>
      </c>
      <c r="K23" s="123">
        <f t="shared" ref="K23" si="2">+K6/K$41*100</f>
        <v>-3.083250063262605</v>
      </c>
      <c r="L23" s="124">
        <f t="shared" si="1"/>
        <v>-2.9110567913921974</v>
      </c>
    </row>
    <row r="24" spans="1:12" ht="15" customHeight="1">
      <c r="B24" s="3"/>
      <c r="C24" s="102" t="s">
        <v>94</v>
      </c>
      <c r="D24" s="103"/>
      <c r="E24" s="103"/>
      <c r="F24" s="104"/>
      <c r="G24" s="55" t="s">
        <v>162</v>
      </c>
      <c r="H24" s="122">
        <f t="shared" si="0"/>
        <v>-4.2971646680386995</v>
      </c>
      <c r="I24" s="123">
        <f t="shared" si="0"/>
        <v>-6.2368754312922601</v>
      </c>
      <c r="J24" s="123">
        <f t="shared" si="1"/>
        <v>-2.6443104090443299</v>
      </c>
      <c r="K24" s="123">
        <f t="shared" ref="K24" si="3">+K7/K$41*100</f>
        <v>-2.0504411422976689</v>
      </c>
      <c r="L24" s="124">
        <f t="shared" si="1"/>
        <v>-1.9228319821011437</v>
      </c>
    </row>
    <row r="25" spans="1:12" ht="15" customHeight="1">
      <c r="B25" s="3"/>
      <c r="C25" s="82" t="s">
        <v>91</v>
      </c>
      <c r="D25" s="108"/>
      <c r="E25" s="82"/>
      <c r="F25" s="109"/>
      <c r="G25" s="55" t="s">
        <v>162</v>
      </c>
      <c r="H25" s="122">
        <f t="shared" si="0"/>
        <v>40.054698315156834</v>
      </c>
      <c r="I25" s="123">
        <f t="shared" si="0"/>
        <v>40.35950331146902</v>
      </c>
      <c r="J25" s="123">
        <f t="shared" si="1"/>
        <v>39.477743316668921</v>
      </c>
      <c r="K25" s="123">
        <f t="shared" ref="K25" si="4">+K8/K$41*100</f>
        <v>39.859958003153871</v>
      </c>
      <c r="L25" s="124">
        <f t="shared" si="1"/>
        <v>38.89730254274663</v>
      </c>
    </row>
    <row r="26" spans="1:12" ht="15" customHeight="1">
      <c r="B26" s="3"/>
      <c r="C26" s="82"/>
      <c r="D26" s="82" t="s">
        <v>95</v>
      </c>
      <c r="E26" s="82"/>
      <c r="F26" s="109"/>
      <c r="G26" s="55" t="s">
        <v>162</v>
      </c>
      <c r="H26" s="122">
        <f>+H9/H$41*100</f>
        <v>39.393879531146929</v>
      </c>
      <c r="I26" s="123">
        <f t="shared" si="0"/>
        <v>39.536478921055711</v>
      </c>
      <c r="J26" s="123">
        <f t="shared" si="1"/>
        <v>37.861041399582234</v>
      </c>
      <c r="K26" s="123">
        <f t="shared" ref="K26" si="5">+K9/K$41*100</f>
        <v>37.503374224369843</v>
      </c>
      <c r="L26" s="124">
        <f t="shared" si="1"/>
        <v>36.896438125427188</v>
      </c>
    </row>
    <row r="27" spans="1:12" ht="15" customHeight="1">
      <c r="B27" s="3"/>
      <c r="C27" s="82"/>
      <c r="D27" s="82" t="s">
        <v>96</v>
      </c>
      <c r="E27" s="82"/>
      <c r="F27" s="109"/>
      <c r="G27" s="55" t="s">
        <v>162</v>
      </c>
      <c r="H27" s="122">
        <f>+H10/H$41*100</f>
        <v>0.66081878400990068</v>
      </c>
      <c r="I27" s="123">
        <f t="shared" si="0"/>
        <v>0.82302439041330544</v>
      </c>
      <c r="J27" s="123">
        <f t="shared" si="1"/>
        <v>1.6167019170866868</v>
      </c>
      <c r="K27" s="123">
        <f t="shared" ref="K27" si="6">+K10/K$41*100</f>
        <v>2.3565837787840271</v>
      </c>
      <c r="L27" s="124">
        <f t="shared" si="1"/>
        <v>2.0008644173194376</v>
      </c>
    </row>
    <row r="28" spans="1:12" ht="3.75" customHeight="1">
      <c r="B28" s="3"/>
      <c r="C28" s="82"/>
      <c r="D28" s="108"/>
      <c r="E28" s="82"/>
      <c r="F28" s="109"/>
      <c r="G28" s="55"/>
      <c r="H28" s="122"/>
      <c r="I28" s="123"/>
      <c r="J28" s="123"/>
      <c r="K28" s="123"/>
      <c r="L28" s="124"/>
    </row>
    <row r="29" spans="1:12" ht="15" customHeight="1">
      <c r="B29" s="3"/>
      <c r="C29" s="82" t="s">
        <v>92</v>
      </c>
      <c r="D29" s="108"/>
      <c r="E29" s="82"/>
      <c r="F29" s="109"/>
      <c r="G29" s="55" t="s">
        <v>162</v>
      </c>
      <c r="H29" s="122">
        <f t="shared" ref="H29:I32" si="7">+H12/H$41*100</f>
        <v>45.551963944049326</v>
      </c>
      <c r="I29" s="123">
        <f t="shared" si="7"/>
        <v>47.788163456720895</v>
      </c>
      <c r="J29" s="123">
        <f t="shared" ref="J29:L32" si="8">+J12/J$41*100</f>
        <v>43.236347040398762</v>
      </c>
      <c r="K29" s="123">
        <f t="shared" ref="K29" si="9">+K12/K$41*100</f>
        <v>42.943208066416474</v>
      </c>
      <c r="L29" s="124">
        <f t="shared" si="8"/>
        <v>41.808359334138828</v>
      </c>
    </row>
    <row r="30" spans="1:12" ht="15" customHeight="1">
      <c r="B30" s="3"/>
      <c r="C30" s="82" t="s">
        <v>97</v>
      </c>
      <c r="D30" s="108"/>
      <c r="E30" s="82"/>
      <c r="F30" s="109"/>
      <c r="G30" s="55" t="s">
        <v>162</v>
      </c>
      <c r="H30" s="122">
        <f t="shared" si="7"/>
        <v>44.351862983195531</v>
      </c>
      <c r="I30" s="123">
        <f t="shared" si="7"/>
        <v>46.596378742761281</v>
      </c>
      <c r="J30" s="123">
        <f t="shared" si="8"/>
        <v>42.122053725713243</v>
      </c>
      <c r="K30" s="123">
        <f t="shared" ref="K30" si="10">+K13/K$41*100</f>
        <v>41.910399145451535</v>
      </c>
      <c r="L30" s="124">
        <f t="shared" si="8"/>
        <v>40.820134524847774</v>
      </c>
    </row>
    <row r="31" spans="1:12" ht="15" customHeight="1">
      <c r="B31" s="3"/>
      <c r="C31" s="82"/>
      <c r="D31" s="82" t="s">
        <v>98</v>
      </c>
      <c r="E31" s="82"/>
      <c r="F31" s="109"/>
      <c r="G31" s="55" t="s">
        <v>162</v>
      </c>
      <c r="H31" s="122">
        <f t="shared" si="7"/>
        <v>41.305663205706026</v>
      </c>
      <c r="I31" s="123">
        <f t="shared" si="7"/>
        <v>43.748392567052569</v>
      </c>
      <c r="J31" s="123">
        <f t="shared" si="8"/>
        <v>38.453048249987368</v>
      </c>
      <c r="K31" s="123">
        <f t="shared" ref="K31" si="11">+K14/K$41*100</f>
        <v>36.755780107399715</v>
      </c>
      <c r="L31" s="124">
        <f t="shared" si="8"/>
        <v>36.146175116972238</v>
      </c>
    </row>
    <row r="32" spans="1:12" ht="15" customHeight="1">
      <c r="B32" s="3"/>
      <c r="C32" s="82"/>
      <c r="D32" s="82" t="s">
        <v>99</v>
      </c>
      <c r="E32" s="82"/>
      <c r="F32" s="109"/>
      <c r="G32" s="55" t="s">
        <v>162</v>
      </c>
      <c r="H32" s="122">
        <f t="shared" si="7"/>
        <v>4.2463007383433036</v>
      </c>
      <c r="I32" s="123">
        <f t="shared" si="7"/>
        <v>4.0397708896683229</v>
      </c>
      <c r="J32" s="123">
        <f t="shared" si="8"/>
        <v>4.7832987904113891</v>
      </c>
      <c r="K32" s="123">
        <f t="shared" ref="K32" si="12">+K15/K$41*100</f>
        <v>6.1874279590167607</v>
      </c>
      <c r="L32" s="124">
        <f t="shared" si="8"/>
        <v>5.6621842171665913</v>
      </c>
    </row>
    <row r="33" spans="1:19" ht="3.75" customHeight="1">
      <c r="A33" s="4"/>
      <c r="B33" s="3"/>
      <c r="C33" s="82"/>
      <c r="D33" s="82"/>
      <c r="E33" s="82"/>
      <c r="F33" s="109"/>
      <c r="G33" s="55"/>
      <c r="H33" s="122"/>
      <c r="I33" s="123"/>
      <c r="J33" s="123"/>
      <c r="K33" s="123"/>
      <c r="L33" s="124"/>
    </row>
    <row r="34" spans="1:19" ht="15" customHeight="1">
      <c r="A34" s="4"/>
      <c r="B34" s="8" t="s">
        <v>106</v>
      </c>
      <c r="C34" s="9"/>
      <c r="D34" s="9"/>
      <c r="E34" s="9"/>
      <c r="F34" s="94"/>
      <c r="G34" s="55"/>
      <c r="H34" s="122"/>
      <c r="I34" s="123"/>
      <c r="J34" s="123"/>
      <c r="K34" s="123"/>
      <c r="L34" s="124"/>
    </row>
    <row r="35" spans="1:19" ht="15" customHeight="1">
      <c r="A35" s="4"/>
      <c r="B35" s="3"/>
      <c r="C35" s="82" t="s">
        <v>103</v>
      </c>
      <c r="D35" s="103"/>
      <c r="E35" s="103"/>
      <c r="F35" s="104"/>
      <c r="G35" s="54" t="s">
        <v>171</v>
      </c>
      <c r="H35" s="125">
        <v>-1.2962589550141574</v>
      </c>
      <c r="I35" s="126">
        <v>-0.91621750488337828</v>
      </c>
      <c r="J35" s="126">
        <v>-0.15395041692968769</v>
      </c>
      <c r="K35" s="126">
        <v>0.36838146639050828</v>
      </c>
      <c r="L35" s="127">
        <v>0.34470298327994797</v>
      </c>
      <c r="M35" s="128"/>
      <c r="N35" s="128"/>
      <c r="P35" s="128"/>
      <c r="Q35" s="128"/>
      <c r="R35" s="128"/>
      <c r="S35" s="128"/>
    </row>
    <row r="36" spans="1:19" ht="15" customHeight="1">
      <c r="A36" s="4"/>
      <c r="B36" s="3"/>
      <c r="C36" s="82" t="s">
        <v>104</v>
      </c>
      <c r="D36" s="103"/>
      <c r="E36" s="103"/>
      <c r="F36" s="104"/>
      <c r="G36" s="54" t="s">
        <v>171</v>
      </c>
      <c r="H36" s="125">
        <v>-4.2781141630105557</v>
      </c>
      <c r="I36" s="126">
        <v>-6.6474958364280807</v>
      </c>
      <c r="J36" s="126">
        <v>-3.6046533068001589</v>
      </c>
      <c r="K36" s="126">
        <v>-3.4516315296531133</v>
      </c>
      <c r="L36" s="127">
        <v>-3.2651288319198684</v>
      </c>
      <c r="M36" s="128"/>
      <c r="N36" s="128"/>
      <c r="P36" s="128"/>
      <c r="Q36" s="128"/>
      <c r="R36" s="128"/>
      <c r="S36" s="128"/>
    </row>
    <row r="37" spans="1:19" ht="15" customHeight="1">
      <c r="A37" s="4"/>
      <c r="B37" s="3"/>
      <c r="C37" s="82" t="s">
        <v>105</v>
      </c>
      <c r="D37" s="103"/>
      <c r="E37" s="103"/>
      <c r="F37" s="104"/>
      <c r="G37" s="54" t="s">
        <v>171</v>
      </c>
      <c r="H37" s="125">
        <v>-3.0543995674763922</v>
      </c>
      <c r="I37" s="126">
        <v>-5.346613436428088</v>
      </c>
      <c r="J37" s="126">
        <v>-2.4919697704426831</v>
      </c>
      <c r="K37" s="126">
        <v>-2.4053852679983985</v>
      </c>
      <c r="L37" s="127">
        <v>-2.257518282793423</v>
      </c>
      <c r="M37" s="128"/>
      <c r="N37" s="128"/>
      <c r="P37" s="128"/>
      <c r="Q37" s="128"/>
      <c r="R37" s="128"/>
      <c r="S37" s="128"/>
    </row>
    <row r="38" spans="1:19" ht="15" customHeight="1">
      <c r="A38" s="4"/>
      <c r="B38" s="3"/>
      <c r="C38" s="82" t="s">
        <v>129</v>
      </c>
      <c r="D38" s="103"/>
      <c r="E38" s="103"/>
      <c r="F38" s="104"/>
      <c r="G38" s="54" t="s">
        <v>172</v>
      </c>
      <c r="H38" s="125">
        <v>-2.5115787502486024</v>
      </c>
      <c r="I38" s="126">
        <v>-2.2922138689516958</v>
      </c>
      <c r="J38" s="126">
        <v>2.8546436659854049</v>
      </c>
      <c r="K38" s="126">
        <v>8.6584502444284617E-2</v>
      </c>
      <c r="L38" s="127">
        <v>0.14786698520497543</v>
      </c>
      <c r="M38" s="128"/>
      <c r="N38" s="128"/>
      <c r="P38" s="128"/>
      <c r="Q38" s="128"/>
      <c r="R38" s="128"/>
      <c r="S38" s="128"/>
    </row>
    <row r="39" spans="1:19" ht="14.85" customHeight="1">
      <c r="A39" s="4"/>
      <c r="B39" s="3"/>
      <c r="C39" s="82"/>
      <c r="D39" s="82"/>
      <c r="E39" s="82"/>
      <c r="F39" s="109"/>
      <c r="G39" s="55"/>
      <c r="H39" s="122"/>
      <c r="I39" s="123"/>
      <c r="J39" s="123"/>
      <c r="K39" s="123"/>
      <c r="L39" s="124"/>
    </row>
    <row r="40" spans="1:19" ht="15" customHeight="1">
      <c r="A40" s="4"/>
      <c r="B40" s="129" t="s">
        <v>90</v>
      </c>
      <c r="C40" s="82"/>
      <c r="D40" s="82"/>
      <c r="E40" s="82"/>
      <c r="F40" s="109"/>
      <c r="G40" s="55" t="s">
        <v>162</v>
      </c>
      <c r="H40" s="130">
        <f>+H17/H$41*100</f>
        <v>59.742013762861433</v>
      </c>
      <c r="I40" s="131">
        <f>+I17/I$41*100</f>
        <v>61.870702546394526</v>
      </c>
      <c r="J40" s="131">
        <f>+J17/J$41*100</f>
        <v>59.215972761881538</v>
      </c>
      <c r="K40" s="131">
        <f t="shared" ref="K40:L40" si="13">+K17/K$41*100</f>
        <v>55.940960676424055</v>
      </c>
      <c r="L40" s="132">
        <f t="shared" si="13"/>
        <v>55.298463628392383</v>
      </c>
    </row>
    <row r="41" spans="1:19" ht="15" customHeight="1" thickBot="1">
      <c r="B41" s="77"/>
      <c r="C41" s="133" t="s">
        <v>53</v>
      </c>
      <c r="D41" s="111"/>
      <c r="E41" s="111"/>
      <c r="F41" s="112"/>
      <c r="G41" s="113" t="s">
        <v>189</v>
      </c>
      <c r="H41" s="114">
        <f>+'[1]FISCAL REPORT'!AG201</f>
        <v>92079.252999999997</v>
      </c>
      <c r="I41" s="115">
        <f>+'[1]FISCAL REPORT'!AH201</f>
        <v>96998.815149999995</v>
      </c>
      <c r="J41" s="115">
        <f>+'[1]FISCAL REPORT'!AI201</f>
        <v>107418.6912</v>
      </c>
      <c r="K41" s="115">
        <f>+'[1]FISCAL REPORT'!AJ201</f>
        <v>116771.94779999999</v>
      </c>
      <c r="L41" s="116">
        <f>+'[1]FISCAL REPORT'!AK201</f>
        <v>122744.4736</v>
      </c>
    </row>
    <row r="42" spans="1:19" ht="15" customHeight="1">
      <c r="B42" s="72" t="s">
        <v>140</v>
      </c>
    </row>
    <row r="43" spans="1:19" ht="15" customHeight="1">
      <c r="B43" s="72" t="s">
        <v>155</v>
      </c>
    </row>
    <row r="44" spans="1:19" ht="15" customHeight="1">
      <c r="B44" s="72" t="s">
        <v>156</v>
      </c>
      <c r="H44" s="134"/>
      <c r="I44" s="134"/>
      <c r="J44" s="134"/>
      <c r="K44" s="134"/>
    </row>
    <row r="45" spans="1:19" ht="15" customHeight="1"/>
    <row r="46" spans="1:19" ht="15" customHeight="1"/>
    <row r="47" spans="1:19" ht="15" customHeight="1"/>
    <row r="48" spans="1:19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pageMargins left="0.7" right="0.7" top="0.75" bottom="0.75" header="0.3" footer="0.3"/>
  <pageSetup paperSize="9" scale="7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C000"/>
    <pageSetUpPr fitToPage="1"/>
  </sheetPr>
  <dimension ref="A1:W41"/>
  <sheetViews>
    <sheetView showGridLines="0" zoomScale="80" zoomScaleNormal="80" workbookViewId="0">
      <selection activeCell="AF21" sqref="AF21"/>
    </sheetView>
  </sheetViews>
  <sheetFormatPr defaultColWidth="9.140625" defaultRowHeight="14.25"/>
  <cols>
    <col min="1" max="2" width="3.140625" style="72" customWidth="1"/>
    <col min="3" max="3" width="36.42578125" style="72" customWidth="1"/>
    <col min="4" max="23" width="7.5703125" style="72" customWidth="1"/>
    <col min="24" max="16384" width="9.140625" style="72"/>
  </cols>
  <sheetData>
    <row r="1" spans="2:23" ht="22.5" customHeight="1" thickBot="1">
      <c r="B1" s="71" t="s">
        <v>112</v>
      </c>
    </row>
    <row r="2" spans="2:23" ht="18" customHeight="1">
      <c r="B2" s="315" t="s">
        <v>205</v>
      </c>
      <c r="C2" s="316"/>
      <c r="D2" s="312">
        <v>2021</v>
      </c>
      <c r="E2" s="313"/>
      <c r="F2" s="313"/>
      <c r="G2" s="313"/>
      <c r="H2" s="314"/>
      <c r="I2" s="313">
        <v>2022</v>
      </c>
      <c r="J2" s="313"/>
      <c r="K2" s="313"/>
      <c r="L2" s="313"/>
      <c r="M2" s="314"/>
      <c r="N2" s="313">
        <v>2023</v>
      </c>
      <c r="O2" s="313"/>
      <c r="P2" s="313"/>
      <c r="Q2" s="313"/>
      <c r="R2" s="314"/>
      <c r="S2" s="313">
        <v>2024</v>
      </c>
      <c r="T2" s="313"/>
      <c r="U2" s="313"/>
      <c r="V2" s="313"/>
      <c r="W2" s="314"/>
    </row>
    <row r="3" spans="2:23" ht="81.75" customHeight="1" thickBot="1">
      <c r="B3" s="317"/>
      <c r="C3" s="318"/>
      <c r="D3" s="1" t="s">
        <v>57</v>
      </c>
      <c r="E3" s="2" t="s">
        <v>58</v>
      </c>
      <c r="F3" s="2" t="s">
        <v>59</v>
      </c>
      <c r="G3" s="73" t="s">
        <v>60</v>
      </c>
      <c r="H3" s="74" t="s">
        <v>61</v>
      </c>
      <c r="I3" s="1" t="s">
        <v>57</v>
      </c>
      <c r="J3" s="2" t="s">
        <v>58</v>
      </c>
      <c r="K3" s="2" t="s">
        <v>59</v>
      </c>
      <c r="L3" s="73" t="s">
        <v>60</v>
      </c>
      <c r="M3" s="74" t="s">
        <v>61</v>
      </c>
      <c r="N3" s="1" t="s">
        <v>57</v>
      </c>
      <c r="O3" s="2" t="s">
        <v>58</v>
      </c>
      <c r="P3" s="2" t="s">
        <v>59</v>
      </c>
      <c r="Q3" s="73" t="s">
        <v>60</v>
      </c>
      <c r="R3" s="74" t="s">
        <v>61</v>
      </c>
      <c r="S3" s="1" t="s">
        <v>57</v>
      </c>
      <c r="T3" s="2" t="s">
        <v>58</v>
      </c>
      <c r="U3" s="2" t="s">
        <v>59</v>
      </c>
      <c r="V3" s="73" t="s">
        <v>60</v>
      </c>
      <c r="W3" s="74" t="s">
        <v>61</v>
      </c>
    </row>
    <row r="4" spans="2:23" ht="15" customHeight="1">
      <c r="B4" s="3" t="s">
        <v>85</v>
      </c>
      <c r="C4" s="4"/>
      <c r="D4" s="228">
        <v>3.0524275313843248</v>
      </c>
      <c r="E4" s="5">
        <v>3.6718484361970116</v>
      </c>
      <c r="F4" s="5">
        <v>3.8</v>
      </c>
      <c r="G4" s="75">
        <v>4.4320000000000004</v>
      </c>
      <c r="H4" s="76">
        <v>3.2407553151453161</v>
      </c>
      <c r="I4" s="228">
        <v>5.7688697362585373</v>
      </c>
      <c r="J4" s="5">
        <v>4.2056758055444288</v>
      </c>
      <c r="K4" s="5">
        <v>5.3</v>
      </c>
      <c r="L4" s="75">
        <v>5.1920000000000002</v>
      </c>
      <c r="M4" s="76">
        <v>4.9955257386540719</v>
      </c>
      <c r="N4" s="228">
        <v>5.5667777525590907</v>
      </c>
      <c r="O4" s="5">
        <v>4.997439849067109</v>
      </c>
      <c r="P4" s="5">
        <v>4.3</v>
      </c>
      <c r="Q4" s="75">
        <v>4.3280000000000003</v>
      </c>
      <c r="R4" s="76">
        <v>4.8462002439945806</v>
      </c>
      <c r="S4" s="228">
        <v>2.7384831437934594</v>
      </c>
      <c r="T4" s="5">
        <v>0.71357348082539129</v>
      </c>
      <c r="U4" s="5" t="s">
        <v>157</v>
      </c>
      <c r="V4" s="75">
        <v>3.4049999999999998</v>
      </c>
      <c r="W4" s="76" t="s">
        <v>157</v>
      </c>
    </row>
    <row r="5" spans="2:23" ht="15" customHeight="1">
      <c r="B5" s="3"/>
      <c r="C5" s="4" t="s">
        <v>107</v>
      </c>
      <c r="D5" s="228">
        <v>0.76653256938850234</v>
      </c>
      <c r="E5" s="5">
        <v>0.21197690906746836</v>
      </c>
      <c r="F5" s="5">
        <v>1.7</v>
      </c>
      <c r="G5" s="75" t="s">
        <v>157</v>
      </c>
      <c r="H5" s="76">
        <v>1.0573869871103758</v>
      </c>
      <c r="I5" s="228">
        <v>4.1691958446566417</v>
      </c>
      <c r="J5" s="5">
        <v>2.3986119605059475</v>
      </c>
      <c r="K5" s="5">
        <v>4.3</v>
      </c>
      <c r="L5" s="75" t="s">
        <v>157</v>
      </c>
      <c r="M5" s="76">
        <v>3.5969169417336744</v>
      </c>
      <c r="N5" s="228">
        <v>3.8319257129915627</v>
      </c>
      <c r="O5" s="5">
        <v>3.5668045212731148</v>
      </c>
      <c r="P5" s="5">
        <v>3.2</v>
      </c>
      <c r="Q5" s="75" t="s">
        <v>157</v>
      </c>
      <c r="R5" s="76">
        <v>2.8792009523445072</v>
      </c>
      <c r="S5" s="228">
        <v>2.1795525533405424</v>
      </c>
      <c r="T5" s="5">
        <v>3.9064115557614798</v>
      </c>
      <c r="U5" s="5" t="s">
        <v>157</v>
      </c>
      <c r="V5" s="75" t="s">
        <v>157</v>
      </c>
      <c r="W5" s="76" t="s">
        <v>157</v>
      </c>
    </row>
    <row r="6" spans="2:23">
      <c r="B6" s="3"/>
      <c r="C6" s="4" t="s">
        <v>86</v>
      </c>
      <c r="D6" s="228">
        <v>2.5068696889915429</v>
      </c>
      <c r="E6" s="5">
        <v>4.9390802474485795</v>
      </c>
      <c r="F6" s="5">
        <v>4.0999999999999996</v>
      </c>
      <c r="G6" s="75" t="s">
        <v>157</v>
      </c>
      <c r="H6" s="76">
        <v>3.3376923370108891</v>
      </c>
      <c r="I6" s="228">
        <v>-1.2316966192957324</v>
      </c>
      <c r="J6" s="5">
        <v>4.0844008055829217</v>
      </c>
      <c r="K6" s="5">
        <v>2.7</v>
      </c>
      <c r="L6" s="75" t="s">
        <v>157</v>
      </c>
      <c r="M6" s="76">
        <v>2.8469371196830906</v>
      </c>
      <c r="N6" s="228">
        <v>1.8927169619057196</v>
      </c>
      <c r="O6" s="5">
        <v>1.8393761457486724</v>
      </c>
      <c r="P6" s="5">
        <v>1.4</v>
      </c>
      <c r="Q6" s="75" t="s">
        <v>157</v>
      </c>
      <c r="R6" s="76">
        <v>0.65059805101528312</v>
      </c>
      <c r="S6" s="228">
        <v>2.4099551373675894</v>
      </c>
      <c r="T6" s="5">
        <v>-0.41130500568535844</v>
      </c>
      <c r="U6" s="5" t="s">
        <v>157</v>
      </c>
      <c r="V6" s="75" t="s">
        <v>157</v>
      </c>
      <c r="W6" s="76" t="s">
        <v>157</v>
      </c>
    </row>
    <row r="7" spans="2:23">
      <c r="B7" s="3"/>
      <c r="C7" s="4" t="s">
        <v>87</v>
      </c>
      <c r="D7" s="228">
        <v>-1.0783829467155783</v>
      </c>
      <c r="E7" s="5">
        <v>-0.25904047974576461</v>
      </c>
      <c r="F7" s="5">
        <v>2.8</v>
      </c>
      <c r="G7" s="75" t="s">
        <v>157</v>
      </c>
      <c r="H7" s="76">
        <v>-0.66861173102441551</v>
      </c>
      <c r="I7" s="228">
        <v>13.388252329400771</v>
      </c>
      <c r="J7" s="5">
        <v>16.669307103774813</v>
      </c>
      <c r="K7" s="5">
        <v>15.7</v>
      </c>
      <c r="L7" s="75" t="s">
        <v>157</v>
      </c>
      <c r="M7" s="76">
        <v>15.040548167038725</v>
      </c>
      <c r="N7" s="228">
        <v>17.14898680613517</v>
      </c>
      <c r="O7" s="5">
        <v>15.229300137971791</v>
      </c>
      <c r="P7" s="5">
        <v>12.1</v>
      </c>
      <c r="Q7" s="75" t="s">
        <v>157</v>
      </c>
      <c r="R7" s="76">
        <v>14.486918152428952</v>
      </c>
      <c r="S7" s="228">
        <v>0.7961051339954679</v>
      </c>
      <c r="T7" s="5">
        <v>-12.16338684364967</v>
      </c>
      <c r="U7" s="5" t="s">
        <v>157</v>
      </c>
      <c r="V7" s="75" t="s">
        <v>157</v>
      </c>
      <c r="W7" s="76" t="s">
        <v>157</v>
      </c>
    </row>
    <row r="8" spans="2:23">
      <c r="B8" s="3"/>
      <c r="C8" s="4" t="s">
        <v>88</v>
      </c>
      <c r="D8" s="228">
        <v>9.6499890951468217</v>
      </c>
      <c r="E8" s="5">
        <v>10.460937564083771</v>
      </c>
      <c r="F8" s="5">
        <v>11.7</v>
      </c>
      <c r="G8" s="75">
        <v>13.842000000000001</v>
      </c>
      <c r="H8" s="76">
        <v>10.654952829054398</v>
      </c>
      <c r="I8" s="228">
        <v>8.482582551169159</v>
      </c>
      <c r="J8" s="5">
        <v>3.0997577744184213</v>
      </c>
      <c r="K8" s="5">
        <v>6.5</v>
      </c>
      <c r="L8" s="75">
        <v>5.8140000000000001</v>
      </c>
      <c r="M8" s="76">
        <v>2.6098496901219015</v>
      </c>
      <c r="N8" s="228">
        <v>7.7118845591548535</v>
      </c>
      <c r="O8" s="5">
        <v>5.9615052419844883</v>
      </c>
      <c r="P8" s="5">
        <v>5.9</v>
      </c>
      <c r="Q8" s="75">
        <v>4.6340000000000003</v>
      </c>
      <c r="R8" s="76">
        <v>5.5919360868154078</v>
      </c>
      <c r="S8" s="228">
        <v>5.2315679118187148</v>
      </c>
      <c r="T8" s="5">
        <v>3.9801626197696338</v>
      </c>
      <c r="U8" s="5" t="s">
        <v>157</v>
      </c>
      <c r="V8" s="75">
        <v>5.1319999999999997</v>
      </c>
      <c r="W8" s="76" t="s">
        <v>157</v>
      </c>
    </row>
    <row r="9" spans="2:23">
      <c r="B9" s="3"/>
      <c r="C9" s="4" t="s">
        <v>108</v>
      </c>
      <c r="D9" s="228">
        <v>10.512762795153051</v>
      </c>
      <c r="E9" s="5">
        <v>10.937736207751403</v>
      </c>
      <c r="F9" s="5">
        <v>11.3</v>
      </c>
      <c r="G9" s="75">
        <v>13.605</v>
      </c>
      <c r="H9" s="76">
        <v>11.486191094475707</v>
      </c>
      <c r="I9" s="228">
        <v>6.1755661145633525</v>
      </c>
      <c r="J9" s="5">
        <v>3.8777777978013628</v>
      </c>
      <c r="K9" s="5">
        <v>7.4</v>
      </c>
      <c r="L9" s="75">
        <v>6.1150000000000002</v>
      </c>
      <c r="M9" s="76">
        <v>3.1560937092160568</v>
      </c>
      <c r="N9" s="228">
        <v>8.8115070279072683</v>
      </c>
      <c r="O9" s="5">
        <v>6.4567392088699993</v>
      </c>
      <c r="P9" s="5">
        <v>6.3</v>
      </c>
      <c r="Q9" s="75">
        <v>4.8940000000000001</v>
      </c>
      <c r="R9" s="76">
        <v>5.443229301543373</v>
      </c>
      <c r="S9" s="228">
        <v>4.4602477956844524</v>
      </c>
      <c r="T9" s="5">
        <v>2.4230981547613828</v>
      </c>
      <c r="U9" s="5" t="s">
        <v>157</v>
      </c>
      <c r="V9" s="75">
        <v>4.6980000000000004</v>
      </c>
      <c r="W9" s="76" t="s">
        <v>157</v>
      </c>
    </row>
    <row r="10" spans="2:23" ht="3.75" customHeight="1">
      <c r="B10" s="3"/>
      <c r="C10" s="4"/>
      <c r="D10" s="228"/>
      <c r="E10" s="5"/>
      <c r="F10" s="5"/>
      <c r="G10" s="75"/>
      <c r="H10" s="76"/>
      <c r="I10" s="228"/>
      <c r="J10" s="5"/>
      <c r="K10" s="5"/>
      <c r="L10" s="75"/>
      <c r="M10" s="76"/>
      <c r="N10" s="228"/>
      <c r="O10" s="5"/>
      <c r="P10" s="5"/>
      <c r="Q10" s="75"/>
      <c r="R10" s="76"/>
      <c r="S10" s="228"/>
      <c r="T10" s="5"/>
      <c r="U10" s="5"/>
      <c r="V10" s="75"/>
      <c r="W10" s="76"/>
    </row>
    <row r="11" spans="2:23" ht="16.5">
      <c r="B11" s="3" t="s">
        <v>159</v>
      </c>
      <c r="C11" s="4"/>
      <c r="D11" s="228">
        <v>2.8129373657023109</v>
      </c>
      <c r="E11" s="5">
        <v>2.3327873187517056</v>
      </c>
      <c r="F11" s="5">
        <v>2.8</v>
      </c>
      <c r="G11" s="75">
        <v>2.363</v>
      </c>
      <c r="H11" s="76">
        <v>2.5711123306044747</v>
      </c>
      <c r="I11" s="228">
        <v>5.678940684167344</v>
      </c>
      <c r="J11" s="5">
        <v>4.0221807630820727</v>
      </c>
      <c r="K11" s="5">
        <v>4.3</v>
      </c>
      <c r="L11" s="75">
        <v>2.9809999999999999</v>
      </c>
      <c r="M11" s="76">
        <v>4.0670724076954601</v>
      </c>
      <c r="N11" s="228">
        <v>2.4379850772778155</v>
      </c>
      <c r="O11" s="5">
        <v>3.1269838240679082</v>
      </c>
      <c r="P11" s="5">
        <v>2.2000000000000002</v>
      </c>
      <c r="Q11" s="75">
        <v>2.1309999999999998</v>
      </c>
      <c r="R11" s="76">
        <v>2.5004828913319566</v>
      </c>
      <c r="S11" s="228">
        <v>1.8697418400302155</v>
      </c>
      <c r="T11" s="5">
        <v>1.5383954565857616</v>
      </c>
      <c r="U11" s="5" t="s">
        <v>157</v>
      </c>
      <c r="V11" s="75">
        <v>1.9910000000000001</v>
      </c>
      <c r="W11" s="76" t="s">
        <v>157</v>
      </c>
    </row>
    <row r="12" spans="2:23" ht="3.75" customHeight="1">
      <c r="B12" s="3"/>
      <c r="C12" s="4"/>
      <c r="D12" s="228"/>
      <c r="E12" s="5"/>
      <c r="F12" s="5"/>
      <c r="G12" s="75"/>
      <c r="H12" s="76"/>
      <c r="I12" s="228"/>
      <c r="J12" s="5"/>
      <c r="K12" s="5"/>
      <c r="L12" s="75"/>
      <c r="M12" s="76"/>
      <c r="N12" s="228"/>
      <c r="O12" s="5"/>
      <c r="P12" s="5"/>
      <c r="Q12" s="75"/>
      <c r="R12" s="76"/>
      <c r="S12" s="228"/>
      <c r="T12" s="5"/>
      <c r="U12" s="5"/>
      <c r="V12" s="75"/>
      <c r="W12" s="76"/>
    </row>
    <row r="13" spans="2:23">
      <c r="B13" s="3" t="s">
        <v>83</v>
      </c>
      <c r="C13" s="4"/>
      <c r="D13" s="228">
        <v>-0.63980802492703504</v>
      </c>
      <c r="E13" s="5">
        <v>-0.81936641206497018</v>
      </c>
      <c r="F13" s="5">
        <v>0.3</v>
      </c>
      <c r="G13" s="75" t="s">
        <v>157</v>
      </c>
      <c r="H13" s="76" t="s">
        <v>157</v>
      </c>
      <c r="I13" s="228">
        <v>1.0528878233785974</v>
      </c>
      <c r="J13" s="5">
        <v>0.75416518357946938</v>
      </c>
      <c r="K13" s="5">
        <v>1.2</v>
      </c>
      <c r="L13" s="75" t="s">
        <v>157</v>
      </c>
      <c r="M13" s="76" t="s">
        <v>157</v>
      </c>
      <c r="N13" s="228">
        <v>1.5262200931793046</v>
      </c>
      <c r="O13" s="5">
        <v>0.99764059596931798</v>
      </c>
      <c r="P13" s="5">
        <v>1</v>
      </c>
      <c r="Q13" s="75" t="s">
        <v>157</v>
      </c>
      <c r="R13" s="76" t="s">
        <v>157</v>
      </c>
      <c r="S13" s="228">
        <v>0.38134858963945817</v>
      </c>
      <c r="T13" s="5">
        <v>0.3500065736187663</v>
      </c>
      <c r="U13" s="5" t="s">
        <v>157</v>
      </c>
      <c r="V13" s="75" t="s">
        <v>157</v>
      </c>
      <c r="W13" s="76" t="s">
        <v>157</v>
      </c>
    </row>
    <row r="14" spans="2:23">
      <c r="B14" s="3" t="s">
        <v>56</v>
      </c>
      <c r="C14" s="4"/>
      <c r="D14" s="228">
        <v>6.8853436592061836</v>
      </c>
      <c r="E14" s="5">
        <v>7.0493511856596243</v>
      </c>
      <c r="F14" s="5">
        <v>6.8</v>
      </c>
      <c r="G14" s="75">
        <v>6.8</v>
      </c>
      <c r="H14" s="76">
        <v>6.9997535403783209</v>
      </c>
      <c r="I14" s="228">
        <v>6.3627662817967927</v>
      </c>
      <c r="J14" s="5">
        <v>6.7172391406567113</v>
      </c>
      <c r="K14" s="5">
        <v>6.4</v>
      </c>
      <c r="L14" s="75">
        <v>6.1</v>
      </c>
      <c r="M14" s="76">
        <v>6.4265916562331329</v>
      </c>
      <c r="N14" s="228">
        <v>5.6032702147329765</v>
      </c>
      <c r="O14" s="5">
        <v>5.7276464366146866</v>
      </c>
      <c r="P14" s="5">
        <v>5.6</v>
      </c>
      <c r="Q14" s="75">
        <v>5.8</v>
      </c>
      <c r="R14" s="76">
        <v>5.7943261187918749</v>
      </c>
      <c r="S14" s="228">
        <v>5.4491683994795848</v>
      </c>
      <c r="T14" s="5">
        <v>5.1798392007082663</v>
      </c>
      <c r="U14" s="5" t="s">
        <v>157</v>
      </c>
      <c r="V14" s="75">
        <v>5.7</v>
      </c>
      <c r="W14" s="76" t="s">
        <v>157</v>
      </c>
    </row>
    <row r="15" spans="2:23">
      <c r="B15" s="3" t="s">
        <v>77</v>
      </c>
      <c r="C15" s="4"/>
      <c r="D15" s="228">
        <v>5.5748459880723829</v>
      </c>
      <c r="E15" s="5">
        <v>5.3839364518976085</v>
      </c>
      <c r="F15" s="5" t="s">
        <v>157</v>
      </c>
      <c r="G15" s="75" t="s">
        <v>157</v>
      </c>
      <c r="H15" s="76" t="s">
        <v>157</v>
      </c>
      <c r="I15" s="228">
        <v>6.3150046470544083</v>
      </c>
      <c r="J15" s="5">
        <v>5.5276381909547645</v>
      </c>
      <c r="K15" s="5" t="s">
        <v>157</v>
      </c>
      <c r="L15" s="75" t="s">
        <v>157</v>
      </c>
      <c r="M15" s="76" t="s">
        <v>157</v>
      </c>
      <c r="N15" s="228">
        <v>6.6755362734686656</v>
      </c>
      <c r="O15" s="5">
        <v>5.0793650793650835</v>
      </c>
      <c r="P15" s="5" t="s">
        <v>157</v>
      </c>
      <c r="Q15" s="75" t="s">
        <v>157</v>
      </c>
      <c r="R15" s="76" t="s">
        <v>157</v>
      </c>
      <c r="S15" s="228">
        <v>4.8718932493384557</v>
      </c>
      <c r="T15" s="5">
        <v>4.8338368580060465</v>
      </c>
      <c r="U15" s="5" t="s">
        <v>157</v>
      </c>
      <c r="V15" s="75" t="s">
        <v>157</v>
      </c>
      <c r="W15" s="76" t="s">
        <v>157</v>
      </c>
    </row>
    <row r="16" spans="2:23">
      <c r="B16" s="3" t="s">
        <v>74</v>
      </c>
      <c r="C16" s="4"/>
      <c r="D16" s="228">
        <v>5.0460304937165006</v>
      </c>
      <c r="E16" s="5">
        <v>4.9045290896640337</v>
      </c>
      <c r="F16" s="5">
        <v>5</v>
      </c>
      <c r="G16" s="75" t="s">
        <v>157</v>
      </c>
      <c r="H16" s="76">
        <v>4.8949142606841356</v>
      </c>
      <c r="I16" s="228">
        <v>5.9633280197144387</v>
      </c>
      <c r="J16" s="5">
        <v>5.1735145342298283</v>
      </c>
      <c r="K16" s="5">
        <v>5.9</v>
      </c>
      <c r="L16" s="75" t="s">
        <v>157</v>
      </c>
      <c r="M16" s="76">
        <v>4.8798683885935557</v>
      </c>
      <c r="N16" s="228">
        <v>6.7594364337410582</v>
      </c>
      <c r="O16" s="5">
        <v>5.5040460400322289</v>
      </c>
      <c r="P16" s="5">
        <v>5.4</v>
      </c>
      <c r="Q16" s="75" t="s">
        <v>157</v>
      </c>
      <c r="R16" s="76">
        <v>5.7035177020614336</v>
      </c>
      <c r="S16" s="228">
        <v>4.9221513722362573</v>
      </c>
      <c r="T16" s="5">
        <v>5.0453038598130329</v>
      </c>
      <c r="U16" s="5" t="s">
        <v>157</v>
      </c>
      <c r="V16" s="75" t="s">
        <v>157</v>
      </c>
      <c r="W16" s="76" t="s">
        <v>157</v>
      </c>
    </row>
    <row r="17" spans="1:23" ht="3.75" customHeight="1">
      <c r="B17" s="3"/>
      <c r="C17" s="4"/>
      <c r="D17" s="228"/>
      <c r="E17" s="5"/>
      <c r="F17" s="5"/>
      <c r="G17" s="75"/>
      <c r="H17" s="76"/>
      <c r="I17" s="228"/>
      <c r="J17" s="5"/>
      <c r="K17" s="5"/>
      <c r="L17" s="75"/>
      <c r="M17" s="76"/>
      <c r="N17" s="228"/>
      <c r="O17" s="5"/>
      <c r="P17" s="5"/>
      <c r="Q17" s="75"/>
      <c r="R17" s="76"/>
      <c r="S17" s="228"/>
      <c r="T17" s="5"/>
      <c r="U17" s="5"/>
      <c r="V17" s="75"/>
      <c r="W17" s="76"/>
    </row>
    <row r="18" spans="1:23">
      <c r="B18" s="3" t="s">
        <v>54</v>
      </c>
      <c r="C18" s="4"/>
      <c r="D18" s="228">
        <v>-7.4286601452518708</v>
      </c>
      <c r="E18" s="5">
        <v>-7.92</v>
      </c>
      <c r="F18" s="5">
        <v>-7.2694228000000001</v>
      </c>
      <c r="G18" s="75">
        <v>-7.5179999999999998</v>
      </c>
      <c r="H18" s="76">
        <v>-6.6749999999999998</v>
      </c>
      <c r="I18" s="228">
        <v>-3.7586037237298466</v>
      </c>
      <c r="J18" s="5">
        <v>-4.9400000000000004</v>
      </c>
      <c r="K18" s="5">
        <v>-4.2440601999999998</v>
      </c>
      <c r="L18" s="75">
        <v>-3.95</v>
      </c>
      <c r="M18" s="76">
        <v>-4.3579999999999997</v>
      </c>
      <c r="N18" s="228">
        <v>-3.083250063262605</v>
      </c>
      <c r="O18" s="5">
        <v>-3.39</v>
      </c>
      <c r="P18" s="5">
        <v>-3.241082</v>
      </c>
      <c r="Q18" s="75">
        <v>-3.2469999999999999</v>
      </c>
      <c r="R18" s="76">
        <v>-2.4729999999999999</v>
      </c>
      <c r="S18" s="228">
        <v>-2.9110567913921974</v>
      </c>
      <c r="T18" s="5">
        <v>-3.26</v>
      </c>
      <c r="U18" s="5" t="s">
        <v>157</v>
      </c>
      <c r="V18" s="75">
        <v>-2.1949999999999998</v>
      </c>
      <c r="W18" s="76" t="s">
        <v>157</v>
      </c>
    </row>
    <row r="19" spans="1:23">
      <c r="B19" s="3" t="s">
        <v>73</v>
      </c>
      <c r="C19" s="4"/>
      <c r="D19" s="228">
        <v>61.870702546394526</v>
      </c>
      <c r="E19" s="5">
        <v>61.5</v>
      </c>
      <c r="F19" s="5">
        <v>61.841299999999997</v>
      </c>
      <c r="G19" s="75">
        <v>61.360999999999997</v>
      </c>
      <c r="H19" s="76">
        <v>60.463000000000001</v>
      </c>
      <c r="I19" s="228">
        <v>59.215972761881538</v>
      </c>
      <c r="J19" s="5">
        <v>61.5</v>
      </c>
      <c r="K19" s="5">
        <v>60.031399999999998</v>
      </c>
      <c r="L19" s="75">
        <v>62.034999999999997</v>
      </c>
      <c r="M19" s="76">
        <v>58.170999999999999</v>
      </c>
      <c r="N19" s="228">
        <v>55.940960676424055</v>
      </c>
      <c r="O19" s="5">
        <v>58.6</v>
      </c>
      <c r="P19" s="5">
        <v>59.076000000000001</v>
      </c>
      <c r="Q19" s="75">
        <v>60.091000000000001</v>
      </c>
      <c r="R19" s="76">
        <v>56.712000000000003</v>
      </c>
      <c r="S19" s="228">
        <v>55.298463628392383</v>
      </c>
      <c r="T19" s="5">
        <v>58.7</v>
      </c>
      <c r="U19" s="5" t="s">
        <v>157</v>
      </c>
      <c r="V19" s="75">
        <v>58.280999999999999</v>
      </c>
      <c r="W19" s="76" t="s">
        <v>157</v>
      </c>
    </row>
    <row r="20" spans="1:23" ht="3.75" customHeight="1">
      <c r="B20" s="3"/>
      <c r="C20" s="4"/>
      <c r="D20" s="228"/>
      <c r="E20" s="75"/>
      <c r="F20" s="75"/>
      <c r="G20" s="75"/>
      <c r="H20" s="76"/>
      <c r="I20" s="228"/>
      <c r="J20" s="5"/>
      <c r="K20" s="5"/>
      <c r="L20" s="75"/>
      <c r="M20" s="76"/>
      <c r="N20" s="228"/>
      <c r="O20" s="5"/>
      <c r="P20" s="5"/>
      <c r="Q20" s="75"/>
      <c r="R20" s="76"/>
      <c r="S20" s="228"/>
      <c r="T20" s="5"/>
      <c r="U20" s="5"/>
      <c r="V20" s="75"/>
      <c r="W20" s="76"/>
    </row>
    <row r="21" spans="1:23" ht="15" thickBot="1">
      <c r="B21" s="77" t="s">
        <v>55</v>
      </c>
      <c r="C21" s="78"/>
      <c r="D21" s="232">
        <f>Súhrn!H49</f>
        <v>-2.6</v>
      </c>
      <c r="E21" s="79">
        <v>0.33167776057035253</v>
      </c>
      <c r="F21" s="79">
        <v>-1.7</v>
      </c>
      <c r="G21" s="79">
        <v>-0.92200000000000004</v>
      </c>
      <c r="H21" s="80">
        <v>-1.0917941826861981</v>
      </c>
      <c r="I21" s="232">
        <f>Súhrn!I49</f>
        <v>0.4</v>
      </c>
      <c r="J21" s="81">
        <v>0.18049341298189875</v>
      </c>
      <c r="K21" s="81">
        <v>-1</v>
      </c>
      <c r="L21" s="79">
        <v>-1.349</v>
      </c>
      <c r="M21" s="80">
        <v>-2.153829514262803</v>
      </c>
      <c r="N21" s="232">
        <f>Súhrn!J49</f>
        <v>0.5</v>
      </c>
      <c r="O21" s="81">
        <v>7.2626370914352104E-2</v>
      </c>
      <c r="P21" s="81">
        <v>-1.1000000000000001</v>
      </c>
      <c r="Q21" s="79">
        <v>-1.7809999999999999</v>
      </c>
      <c r="R21" s="80">
        <v>-1.883558264727903</v>
      </c>
      <c r="S21" s="232">
        <f>Súhrn!O49</f>
        <v>0</v>
      </c>
      <c r="T21" s="81">
        <v>0.44358171660654661</v>
      </c>
      <c r="U21" s="81" t="s">
        <v>157</v>
      </c>
      <c r="V21" s="79">
        <v>-1.385</v>
      </c>
      <c r="W21" s="80" t="s">
        <v>157</v>
      </c>
    </row>
    <row r="22" spans="1:23">
      <c r="B22" s="72" t="s">
        <v>84</v>
      </c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</row>
    <row r="23" spans="1:23" ht="15">
      <c r="B23" s="72" t="s">
        <v>201</v>
      </c>
      <c r="C23" s="271"/>
    </row>
    <row r="24" spans="1:23" ht="15">
      <c r="A24" s="68"/>
      <c r="B24" s="72" t="s">
        <v>198</v>
      </c>
      <c r="C24" s="272"/>
      <c r="D24" s="83"/>
      <c r="E24" s="83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S24" s="68"/>
      <c r="T24" s="68"/>
      <c r="U24" s="68"/>
    </row>
    <row r="25" spans="1:23" ht="15">
      <c r="B25" s="72" t="s">
        <v>202</v>
      </c>
      <c r="C25" s="271"/>
    </row>
    <row r="26" spans="1:23" ht="15">
      <c r="B26" s="72" t="s">
        <v>203</v>
      </c>
      <c r="C26" s="271"/>
    </row>
    <row r="27" spans="1:23" ht="15">
      <c r="B27" s="273" t="s">
        <v>204</v>
      </c>
      <c r="C27" s="271"/>
    </row>
    <row r="29" spans="1:23">
      <c r="B29" s="72" t="s">
        <v>158</v>
      </c>
    </row>
    <row r="35" spans="3:23"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</row>
    <row r="36" spans="3:23"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</row>
    <row r="37" spans="3:23">
      <c r="C37" s="82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</row>
    <row r="38" spans="3:23">
      <c r="C38" s="82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pans="3:23"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</row>
    <row r="40" spans="3:23">
      <c r="C40" s="82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</row>
    <row r="41" spans="3:23">
      <c r="C41" s="82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</row>
  </sheetData>
  <mergeCells count="5">
    <mergeCell ref="D2:H2"/>
    <mergeCell ref="B2:C3"/>
    <mergeCell ref="I2:M2"/>
    <mergeCell ref="N2:R2"/>
    <mergeCell ref="S2:W2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Súhrn</vt:lpstr>
      <vt:lpstr>HDP</vt:lpstr>
      <vt:lpstr>Inflácia</vt:lpstr>
      <vt:lpstr>Trh práce</vt:lpstr>
      <vt:lpstr>Obchodná a platobná bilancia</vt:lpstr>
      <vt:lpstr>Sektor_verejnej_správy</vt:lpstr>
      <vt:lpstr>Porovnanie predikcií</vt:lpstr>
      <vt:lpstr>HDP!Print_Area</vt:lpstr>
      <vt:lpstr>Inflácia!Print_Area</vt:lpstr>
      <vt:lpstr>'Porovnanie predikcií'!Print_Area</vt:lpstr>
      <vt:lpstr>Súhrn!Print_Area</vt:lpstr>
      <vt:lpstr>'Trh práce'!Print_Area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Fejes</dc:creator>
  <cp:lastModifiedBy>Cagaňová Henrieta</cp:lastModifiedBy>
  <cp:lastPrinted>2020-09-25T06:41:51Z</cp:lastPrinted>
  <dcterms:created xsi:type="dcterms:W3CDTF">2013-10-16T07:18:04Z</dcterms:created>
  <dcterms:modified xsi:type="dcterms:W3CDTF">2021-12-21T08:14:23Z</dcterms:modified>
</cp:coreProperties>
</file>